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2docs\2203552\"/>
    </mc:Choice>
  </mc:AlternateContent>
  <bookViews>
    <workbookView xWindow="28680" yWindow="1260" windowWidth="23280" windowHeight="12600"/>
  </bookViews>
  <sheets>
    <sheet name="Table 1" sheetId="25" r:id="rId1"/>
    <sheet name="Table 2" sheetId="66" r:id="rId2"/>
    <sheet name="Table 4" sheetId="28" r:id="rId3"/>
    <sheet name="Table3ACsummary" sheetId="77" state="hidden" r:id="rId4"/>
    <sheet name="Table 5" sheetId="31" r:id="rId5"/>
    <sheet name="Table 3 TransCost" sheetId="47" state="hidden" r:id="rId6"/>
    <sheet name="Table 3 PV wS Borah_2026" sheetId="67" state="hidden" r:id="rId7"/>
    <sheet name="Table 3 StdBat  DJ_2029" sheetId="94" state="hidden" r:id="rId8"/>
    <sheet name="Table 3 PNC Wind_2026" sheetId="83" state="hidden" r:id="rId9"/>
    <sheet name="Table 3 PNC Wind_2038" sheetId="92" state="hidden" r:id="rId10"/>
    <sheet name="Table 3 WV Wind_2026" sheetId="84" state="hidden" r:id="rId11"/>
    <sheet name="Table 3 YK WindwS_2029" sheetId="95" state="hidden" r:id="rId12"/>
    <sheet name="Table 3 WYE Wind_2029" sheetId="43" state="hidden" r:id="rId13"/>
    <sheet name="Table 3 WYE_DJ Wind_2028" sheetId="82" state="hidden" r:id="rId14"/>
    <sheet name="Table 3 PV wS SOR_2028" sheetId="87" state="hidden" r:id="rId15"/>
    <sheet name="Table 3 PV wS SOR_2030" sheetId="88" state="hidden" r:id="rId16"/>
    <sheet name="Table 3 PV wS YK_2029" sheetId="89" state="hidden" r:id="rId17"/>
    <sheet name="Table 3 PV wS UTN_2031" sheetId="90" state="hidden" r:id="rId18"/>
    <sheet name="Table 3 PV wS UTS_2032" sheetId="91" state="hidden" r:id="rId19"/>
    <sheet name="Table 3 SmNuc 345MW (NTN) 2028" sheetId="86" state="hidden" r:id="rId20"/>
    <sheet name="Table 3 NonE 206MW (UTN) 2031" sheetId="68" state="hidden" r:id="rId21"/>
    <sheet name="Table 3 NonE 206MW (Hgtn)" sheetId="85" state="hidden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30_Geo_West">'[1]Table 1'!$I$17</definedName>
    <definedName name="_436_CCCT_WestMain">'[1]Table 1'!$I$18</definedName>
    <definedName name="_477_CCCT_WestMain">'[2]Table 1'!$I$18</definedName>
    <definedName name="_635_CCCT_UtahS">'[2]Table 1'!$I$19</definedName>
    <definedName name="_635_CCCT_WyoNE">'[2]Table 1'!$I$17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localSheetId="21" hidden="1">{"PRINT",#N/A,TRUE,"APPA";"PRINT",#N/A,TRUE,"APS";"PRINT",#N/A,TRUE,"BHPL";"PRINT",#N/A,TRUE,"BHPL2";"PRINT",#N/A,TRUE,"CDWR";"PRINT",#N/A,TRUE,"EWEB";"PRINT",#N/A,TRUE,"LADWP";"PRINT",#N/A,TRUE,"NEVBASE"}</definedName>
    <definedName name="_j1" localSheetId="20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14" hidden="1">{"PRINT",#N/A,TRUE,"APPA";"PRINT",#N/A,TRUE,"APS";"PRINT",#N/A,TRUE,"BHPL";"PRINT",#N/A,TRUE,"BHPL2";"PRINT",#N/A,TRUE,"CDWR";"PRINT",#N/A,TRUE,"EWEB";"PRINT",#N/A,TRUE,"LADWP";"PRINT",#N/A,TRUE,"NEVBASE"}</definedName>
    <definedName name="_j1" localSheetId="15" hidden="1">{"PRINT",#N/A,TRUE,"APPA";"PRINT",#N/A,TRUE,"APS";"PRINT",#N/A,TRUE,"BHPL";"PRINT",#N/A,TRUE,"BHPL2";"PRINT",#N/A,TRUE,"CDWR";"PRINT",#N/A,TRUE,"EWEB";"PRINT",#N/A,TRUE,"LADWP";"PRINT",#N/A,TRUE,"NEVBASE"}</definedName>
    <definedName name="_j1" localSheetId="17" hidden="1">{"PRINT",#N/A,TRUE,"APPA";"PRINT",#N/A,TRUE,"APS";"PRINT",#N/A,TRUE,"BHPL";"PRINT",#N/A,TRUE,"BHPL2";"PRINT",#N/A,TRUE,"CDWR";"PRINT",#N/A,TRUE,"EWEB";"PRINT",#N/A,TRUE,"LADWP";"PRINT",#N/A,TRUE,"NEVBASE"}</definedName>
    <definedName name="_j1" localSheetId="18" hidden="1">{"PRINT",#N/A,TRUE,"APPA";"PRINT",#N/A,TRUE,"APS";"PRINT",#N/A,TRUE,"BHPL";"PRINT",#N/A,TRUE,"BHPL2";"PRINT",#N/A,TRUE,"CDWR";"PRINT",#N/A,TRUE,"EWEB";"PRINT",#N/A,TRUE,"LADWP";"PRINT",#N/A,TRUE,"NEVBASE"}</definedName>
    <definedName name="_j1" localSheetId="16" hidden="1">{"PRINT",#N/A,TRUE,"APPA";"PRINT",#N/A,TRUE,"APS";"PRINT",#N/A,TRUE,"BHPL";"PRINT",#N/A,TRUE,"BHPL2";"PRINT",#N/A,TRUE,"CDWR";"PRINT",#N/A,TRUE,"EWEB";"PRINT",#N/A,TRUE,"LADWP";"PRINT",#N/A,TRUE,"NEVBASE"}</definedName>
    <definedName name="_j1" localSheetId="19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5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localSheetId="12" hidden="1">{"PRINT",#N/A,TRUE,"APPA";"PRINT",#N/A,TRUE,"APS";"PRINT",#N/A,TRUE,"BHPL";"PRINT",#N/A,TRUE,"BHPL2";"PRINT",#N/A,TRUE,"CDWR";"PRINT",#N/A,TRUE,"EWEB";"PRINT",#N/A,TRUE,"LADWP";"PRINT",#N/A,TRUE,"NEVBASE"}</definedName>
    <definedName name="_j1" localSheetId="13" hidden="1">{"PRINT",#N/A,TRUE,"APPA";"PRINT",#N/A,TRUE,"APS";"PRINT",#N/A,TRUE,"BHPL";"PRINT",#N/A,TRUE,"BHPL2";"PRINT",#N/A,TRUE,"CDWR";"PRINT",#N/A,TRUE,"EWEB";"PRINT",#N/A,TRUE,"LADWP";"PRINT",#N/A,TRUE,"NEVBASE"}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localSheetId="21" hidden="1">{"PRINT",#N/A,TRUE,"APPA";"PRINT",#N/A,TRUE,"APS";"PRINT",#N/A,TRUE,"BHPL";"PRINT",#N/A,TRUE,"BHPL2";"PRINT",#N/A,TRUE,"CDWR";"PRINT",#N/A,TRUE,"EWEB";"PRINT",#N/A,TRUE,"LADWP";"PRINT",#N/A,TRUE,"NEVBASE"}</definedName>
    <definedName name="_j2" localSheetId="20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14" hidden="1">{"PRINT",#N/A,TRUE,"APPA";"PRINT",#N/A,TRUE,"APS";"PRINT",#N/A,TRUE,"BHPL";"PRINT",#N/A,TRUE,"BHPL2";"PRINT",#N/A,TRUE,"CDWR";"PRINT",#N/A,TRUE,"EWEB";"PRINT",#N/A,TRUE,"LADWP";"PRINT",#N/A,TRUE,"NEVBASE"}</definedName>
    <definedName name="_j2" localSheetId="15" hidden="1">{"PRINT",#N/A,TRUE,"APPA";"PRINT",#N/A,TRUE,"APS";"PRINT",#N/A,TRUE,"BHPL";"PRINT",#N/A,TRUE,"BHPL2";"PRINT",#N/A,TRUE,"CDWR";"PRINT",#N/A,TRUE,"EWEB";"PRINT",#N/A,TRUE,"LADWP";"PRINT",#N/A,TRUE,"NEVBASE"}</definedName>
    <definedName name="_j2" localSheetId="17" hidden="1">{"PRINT",#N/A,TRUE,"APPA";"PRINT",#N/A,TRUE,"APS";"PRINT",#N/A,TRUE,"BHPL";"PRINT",#N/A,TRUE,"BHPL2";"PRINT",#N/A,TRUE,"CDWR";"PRINT",#N/A,TRUE,"EWEB";"PRINT",#N/A,TRUE,"LADWP";"PRINT",#N/A,TRUE,"NEVBASE"}</definedName>
    <definedName name="_j2" localSheetId="18" hidden="1">{"PRINT",#N/A,TRUE,"APPA";"PRINT",#N/A,TRUE,"APS";"PRINT",#N/A,TRUE,"BHPL";"PRINT",#N/A,TRUE,"BHPL2";"PRINT",#N/A,TRUE,"CDWR";"PRINT",#N/A,TRUE,"EWEB";"PRINT",#N/A,TRUE,"LADWP";"PRINT",#N/A,TRUE,"NEVBASE"}</definedName>
    <definedName name="_j2" localSheetId="16" hidden="1">{"PRINT",#N/A,TRUE,"APPA";"PRINT",#N/A,TRUE,"APS";"PRINT",#N/A,TRUE,"BHPL";"PRINT",#N/A,TRUE,"BHPL2";"PRINT",#N/A,TRUE,"CDWR";"PRINT",#N/A,TRUE,"EWEB";"PRINT",#N/A,TRUE,"LADWP";"PRINT",#N/A,TRUE,"NEVBASE"}</definedName>
    <definedName name="_j2" localSheetId="19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5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localSheetId="12" hidden="1">{"PRINT",#N/A,TRUE,"APPA";"PRINT",#N/A,TRUE,"APS";"PRINT",#N/A,TRUE,"BHPL";"PRINT",#N/A,TRUE,"BHPL2";"PRINT",#N/A,TRUE,"CDWR";"PRINT",#N/A,TRUE,"EWEB";"PRINT",#N/A,TRUE,"LADWP";"PRINT",#N/A,TRUE,"NEVBASE"}</definedName>
    <definedName name="_j2" localSheetId="13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localSheetId="21" hidden="1">{"PRINT",#N/A,TRUE,"APPA";"PRINT",#N/A,TRUE,"APS";"PRINT",#N/A,TRUE,"BHPL";"PRINT",#N/A,TRUE,"BHPL2";"PRINT",#N/A,TRUE,"CDWR";"PRINT",#N/A,TRUE,"EWEB";"PRINT",#N/A,TRUE,"LADWP";"PRINT",#N/A,TRUE,"NEVBASE"}</definedName>
    <definedName name="_j3" localSheetId="20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14" hidden="1">{"PRINT",#N/A,TRUE,"APPA";"PRINT",#N/A,TRUE,"APS";"PRINT",#N/A,TRUE,"BHPL";"PRINT",#N/A,TRUE,"BHPL2";"PRINT",#N/A,TRUE,"CDWR";"PRINT",#N/A,TRUE,"EWEB";"PRINT",#N/A,TRUE,"LADWP";"PRINT",#N/A,TRUE,"NEVBASE"}</definedName>
    <definedName name="_j3" localSheetId="15" hidden="1">{"PRINT",#N/A,TRUE,"APPA";"PRINT",#N/A,TRUE,"APS";"PRINT",#N/A,TRUE,"BHPL";"PRINT",#N/A,TRUE,"BHPL2";"PRINT",#N/A,TRUE,"CDWR";"PRINT",#N/A,TRUE,"EWEB";"PRINT",#N/A,TRUE,"LADWP";"PRINT",#N/A,TRUE,"NEVBASE"}</definedName>
    <definedName name="_j3" localSheetId="17" hidden="1">{"PRINT",#N/A,TRUE,"APPA";"PRINT",#N/A,TRUE,"APS";"PRINT",#N/A,TRUE,"BHPL";"PRINT",#N/A,TRUE,"BHPL2";"PRINT",#N/A,TRUE,"CDWR";"PRINT",#N/A,TRUE,"EWEB";"PRINT",#N/A,TRUE,"LADWP";"PRINT",#N/A,TRUE,"NEVBASE"}</definedName>
    <definedName name="_j3" localSheetId="18" hidden="1">{"PRINT",#N/A,TRUE,"APPA";"PRINT",#N/A,TRUE,"APS";"PRINT",#N/A,TRUE,"BHPL";"PRINT",#N/A,TRUE,"BHPL2";"PRINT",#N/A,TRUE,"CDWR";"PRINT",#N/A,TRUE,"EWEB";"PRINT",#N/A,TRUE,"LADWP";"PRINT",#N/A,TRUE,"NEVBASE"}</definedName>
    <definedName name="_j3" localSheetId="16" hidden="1">{"PRINT",#N/A,TRUE,"APPA";"PRINT",#N/A,TRUE,"APS";"PRINT",#N/A,TRUE,"BHPL";"PRINT",#N/A,TRUE,"BHPL2";"PRINT",#N/A,TRUE,"CDWR";"PRINT",#N/A,TRUE,"EWEB";"PRINT",#N/A,TRUE,"LADWP";"PRINT",#N/A,TRUE,"NEVBASE"}</definedName>
    <definedName name="_j3" localSheetId="19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5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localSheetId="12" hidden="1">{"PRINT",#N/A,TRUE,"APPA";"PRINT",#N/A,TRUE,"APS";"PRINT",#N/A,TRUE,"BHPL";"PRINT",#N/A,TRUE,"BHPL2";"PRINT",#N/A,TRUE,"CDWR";"PRINT",#N/A,TRUE,"EWEB";"PRINT",#N/A,TRUE,"LADWP";"PRINT",#N/A,TRUE,"NEVBASE"}</definedName>
    <definedName name="_j3" localSheetId="13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localSheetId="21" hidden="1">{"PRINT",#N/A,TRUE,"APPA";"PRINT",#N/A,TRUE,"APS";"PRINT",#N/A,TRUE,"BHPL";"PRINT",#N/A,TRUE,"BHPL2";"PRINT",#N/A,TRUE,"CDWR";"PRINT",#N/A,TRUE,"EWEB";"PRINT",#N/A,TRUE,"LADWP";"PRINT",#N/A,TRUE,"NEVBASE"}</definedName>
    <definedName name="_j4" localSheetId="20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14" hidden="1">{"PRINT",#N/A,TRUE,"APPA";"PRINT",#N/A,TRUE,"APS";"PRINT",#N/A,TRUE,"BHPL";"PRINT",#N/A,TRUE,"BHPL2";"PRINT",#N/A,TRUE,"CDWR";"PRINT",#N/A,TRUE,"EWEB";"PRINT",#N/A,TRUE,"LADWP";"PRINT",#N/A,TRUE,"NEVBASE"}</definedName>
    <definedName name="_j4" localSheetId="15" hidden="1">{"PRINT",#N/A,TRUE,"APPA";"PRINT",#N/A,TRUE,"APS";"PRINT",#N/A,TRUE,"BHPL";"PRINT",#N/A,TRUE,"BHPL2";"PRINT",#N/A,TRUE,"CDWR";"PRINT",#N/A,TRUE,"EWEB";"PRINT",#N/A,TRUE,"LADWP";"PRINT",#N/A,TRUE,"NEVBASE"}</definedName>
    <definedName name="_j4" localSheetId="17" hidden="1">{"PRINT",#N/A,TRUE,"APPA";"PRINT",#N/A,TRUE,"APS";"PRINT",#N/A,TRUE,"BHPL";"PRINT",#N/A,TRUE,"BHPL2";"PRINT",#N/A,TRUE,"CDWR";"PRINT",#N/A,TRUE,"EWEB";"PRINT",#N/A,TRUE,"LADWP";"PRINT",#N/A,TRUE,"NEVBASE"}</definedName>
    <definedName name="_j4" localSheetId="18" hidden="1">{"PRINT",#N/A,TRUE,"APPA";"PRINT",#N/A,TRUE,"APS";"PRINT",#N/A,TRUE,"BHPL";"PRINT",#N/A,TRUE,"BHPL2";"PRINT",#N/A,TRUE,"CDWR";"PRINT",#N/A,TRUE,"EWEB";"PRINT",#N/A,TRUE,"LADWP";"PRINT",#N/A,TRUE,"NEVBASE"}</definedName>
    <definedName name="_j4" localSheetId="16" hidden="1">{"PRINT",#N/A,TRUE,"APPA";"PRINT",#N/A,TRUE,"APS";"PRINT",#N/A,TRUE,"BHPL";"PRINT",#N/A,TRUE,"BHPL2";"PRINT",#N/A,TRUE,"CDWR";"PRINT",#N/A,TRUE,"EWEB";"PRINT",#N/A,TRUE,"LADWP";"PRINT",#N/A,TRUE,"NEVBASE"}</definedName>
    <definedName name="_j4" localSheetId="19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5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localSheetId="12" hidden="1">{"PRINT",#N/A,TRUE,"APPA";"PRINT",#N/A,TRUE,"APS";"PRINT",#N/A,TRUE,"BHPL";"PRINT",#N/A,TRUE,"BHPL2";"PRINT",#N/A,TRUE,"CDWR";"PRINT",#N/A,TRUE,"EWEB";"PRINT",#N/A,TRUE,"LADWP";"PRINT",#N/A,TRUE,"NEVBASE"}</definedName>
    <definedName name="_j4" localSheetId="13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localSheetId="21" hidden="1">{"PRINT",#N/A,TRUE,"APPA";"PRINT",#N/A,TRUE,"APS";"PRINT",#N/A,TRUE,"BHPL";"PRINT",#N/A,TRUE,"BHPL2";"PRINT",#N/A,TRUE,"CDWR";"PRINT",#N/A,TRUE,"EWEB";"PRINT",#N/A,TRUE,"LADWP";"PRINT",#N/A,TRUE,"NEVBASE"}</definedName>
    <definedName name="_j5" localSheetId="20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14" hidden="1">{"PRINT",#N/A,TRUE,"APPA";"PRINT",#N/A,TRUE,"APS";"PRINT",#N/A,TRUE,"BHPL";"PRINT",#N/A,TRUE,"BHPL2";"PRINT",#N/A,TRUE,"CDWR";"PRINT",#N/A,TRUE,"EWEB";"PRINT",#N/A,TRUE,"LADWP";"PRINT",#N/A,TRUE,"NEVBASE"}</definedName>
    <definedName name="_j5" localSheetId="15" hidden="1">{"PRINT",#N/A,TRUE,"APPA";"PRINT",#N/A,TRUE,"APS";"PRINT",#N/A,TRUE,"BHPL";"PRINT",#N/A,TRUE,"BHPL2";"PRINT",#N/A,TRUE,"CDWR";"PRINT",#N/A,TRUE,"EWEB";"PRINT",#N/A,TRUE,"LADWP";"PRINT",#N/A,TRUE,"NEVBASE"}</definedName>
    <definedName name="_j5" localSheetId="17" hidden="1">{"PRINT",#N/A,TRUE,"APPA";"PRINT",#N/A,TRUE,"APS";"PRINT",#N/A,TRUE,"BHPL";"PRINT",#N/A,TRUE,"BHPL2";"PRINT",#N/A,TRUE,"CDWR";"PRINT",#N/A,TRUE,"EWEB";"PRINT",#N/A,TRUE,"LADWP";"PRINT",#N/A,TRUE,"NEVBASE"}</definedName>
    <definedName name="_j5" localSheetId="18" hidden="1">{"PRINT",#N/A,TRUE,"APPA";"PRINT",#N/A,TRUE,"APS";"PRINT",#N/A,TRUE,"BHPL";"PRINT",#N/A,TRUE,"BHPL2";"PRINT",#N/A,TRUE,"CDWR";"PRINT",#N/A,TRUE,"EWEB";"PRINT",#N/A,TRUE,"LADWP";"PRINT",#N/A,TRUE,"NEVBASE"}</definedName>
    <definedName name="_j5" localSheetId="16" hidden="1">{"PRINT",#N/A,TRUE,"APPA";"PRINT",#N/A,TRUE,"APS";"PRINT",#N/A,TRUE,"BHPL";"PRINT",#N/A,TRUE,"BHPL2";"PRINT",#N/A,TRUE,"CDWR";"PRINT",#N/A,TRUE,"EWEB";"PRINT",#N/A,TRUE,"LADWP";"PRINT",#N/A,TRUE,"NEVBASE"}</definedName>
    <definedName name="_j5" localSheetId="19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5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localSheetId="12" hidden="1">{"PRINT",#N/A,TRUE,"APPA";"PRINT",#N/A,TRUE,"APS";"PRINT",#N/A,TRUE,"BHPL";"PRINT",#N/A,TRUE,"BHPL2";"PRINT",#N/A,TRUE,"CDWR";"PRINT",#N/A,TRUE,"EWEB";"PRINT",#N/A,TRUE,"LADWP";"PRINT",#N/A,TRUE,"NEVBASE"}</definedName>
    <definedName name="_j5" localSheetId="13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>'[3]Table 1'!#REF!</definedName>
    <definedName name="dateTable">'[4]on off peak hours'!$C$15:$ED$15</definedName>
    <definedName name="Discount_Rate">'Table 1'!$I$43</definedName>
    <definedName name="Discount_Rate_2015_IRP">'[5]Table 7 to 8'!$AE$43</definedName>
    <definedName name="DispatchSum">"GRID Thermal Generation!R2C1:R4C2"</definedName>
    <definedName name="FixedSolar_Capacity_Contr">'[5]Exhibit 3- Std FixedSolar QF'!$G$53</definedName>
    <definedName name="HoursHoliday">'[4]on off peak hours'!$C$16:$ED$20</definedName>
    <definedName name="IRP21_Infl_Rate">'Table 1'!$K$47</definedName>
    <definedName name="Market">'[5]OFPC Source'!$J$8:$M$295</definedName>
    <definedName name="MidC_Flat">[6]Market_Price!#REF!</definedName>
    <definedName name="OR_AC_price">#REF!</definedName>
    <definedName name="_xlnm.Print_Area" localSheetId="0">'Table 1'!$A$1:$G$58</definedName>
    <definedName name="_xlnm.Print_Area" localSheetId="1">'Table 2'!$B$1:$P$36</definedName>
    <definedName name="_xlnm.Print_Area" localSheetId="21">'Table 3 NonE 206MW (Hgtn)'!$A$1:$M$74</definedName>
    <definedName name="_xlnm.Print_Area" localSheetId="20">'Table 3 NonE 206MW (UTN) 2031'!$A$1:$M$75</definedName>
    <definedName name="_xlnm.Print_Area" localSheetId="8">'Table 3 PNC Wind_2026'!$A$1:$Q$64</definedName>
    <definedName name="_xlnm.Print_Area" localSheetId="9">'Table 3 PNC Wind_2038'!$A$1:$Q$64</definedName>
    <definedName name="_xlnm.Print_Area" localSheetId="6">'Table 3 PV wS Borah_2026'!$A$1:$P$64</definedName>
    <definedName name="_xlnm.Print_Area" localSheetId="14">'Table 3 PV wS SOR_2028'!$A$1:$P$74</definedName>
    <definedName name="_xlnm.Print_Area" localSheetId="15">'Table 3 PV wS SOR_2030'!$A$1:$P$64</definedName>
    <definedName name="_xlnm.Print_Area" localSheetId="17">'Table 3 PV wS UTN_2031'!$A$1:$P$64</definedName>
    <definedName name="_xlnm.Print_Area" localSheetId="18">'Table 3 PV wS UTS_2032'!$A$1:$P$64</definedName>
    <definedName name="_xlnm.Print_Area" localSheetId="16">'Table 3 PV wS YK_2029'!$A$1:$P$64</definedName>
    <definedName name="_xlnm.Print_Area" localSheetId="19">'Table 3 SmNuc 345MW (NTN) 2028'!$A$1:$L$83</definedName>
    <definedName name="_xlnm.Print_Area" localSheetId="7">'Table 3 StdBat  DJ_2029'!$A$1:$P$64</definedName>
    <definedName name="_xlnm.Print_Area" localSheetId="5">'Table 3 TransCost'!$A$1:$BD$50</definedName>
    <definedName name="_xlnm.Print_Area" localSheetId="10">'Table 3 WV Wind_2026'!$A$1:$Q$64</definedName>
    <definedName name="_xlnm.Print_Area" localSheetId="12">'Table 3 WYE Wind_2029'!$A$1:$Q$64</definedName>
    <definedName name="_xlnm.Print_Area" localSheetId="13">'Table 3 WYE_DJ Wind_2028'!$A$1:$Q$64</definedName>
    <definedName name="_xlnm.Print_Area" localSheetId="11">'Table 3 YK WindwS_2029'!$A$1:$Q$64</definedName>
    <definedName name="_xlnm.Print_Area" localSheetId="2">'Table 4'!$A$1:$F$44</definedName>
    <definedName name="_xlnm.Print_Area" localSheetId="3">Table3ACsummary!$A$1:$M$50</definedName>
    <definedName name="_xlnm.Print_Titles" localSheetId="1">'Table 2'!$1:$9</definedName>
    <definedName name="_xlnm.Print_Titles" localSheetId="21">'Table 3 NonE 206MW (Hgtn)'!$1:$6</definedName>
    <definedName name="_xlnm.Print_Titles" localSheetId="20">'Table 3 NonE 206MW (UTN) 2031'!$1:$6</definedName>
    <definedName name="_xlnm.Print_Titles" localSheetId="19">'Table 3 SmNuc 345MW (NTN) 2028'!$1:$6</definedName>
    <definedName name="RenewableMarketShape">'[5]OFPC Source'!$P$5:$U$33</definedName>
    <definedName name="RevenueSum">"GRID Thermal Revenue!R2C1:R4C2"</definedName>
    <definedName name="Solar_Fixed_integr_cost">'[7]Table 10'!$B$46</definedName>
    <definedName name="Solar_HLH">'[5]OFPC Source'!$U$48</definedName>
    <definedName name="Solar_LLH">'[5]OFPC Source'!$V$48</definedName>
    <definedName name="Solar_Tracking_integr_cost">'[7]Table 10'!$B$45</definedName>
    <definedName name="Study_Cap_Adj" localSheetId="1">'Table 1'!$I$8</definedName>
    <definedName name="Study_Cap_Adj" localSheetId="21">'Table 1'!$I$8</definedName>
    <definedName name="Study_Cap_Adj" localSheetId="20">'Table 1'!$I$8</definedName>
    <definedName name="Study_Cap_Adj" localSheetId="19">'Table 1'!$I$8</definedName>
    <definedName name="Study_Cap_Adj" localSheetId="5">'Table 1'!$I$8</definedName>
    <definedName name="Study_Cap_Adj">'Table 1'!$I$8</definedName>
    <definedName name="Study_CF">'Table 5'!$M$7</definedName>
    <definedName name="Study_MW">'Table 5'!$M$6</definedName>
    <definedName name="ValuationDate">#REF!</definedName>
    <definedName name="Wind_Capacity_Contr">'[5]Exhibit 2- Std Wind QF '!$E$57</definedName>
    <definedName name="Wind_Integration_Charge">'[5]Exhibit 2- Std Wind QF '!$E$45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31" l="1"/>
  <c r="M14" i="31"/>
  <c r="L14" i="31" s="1"/>
  <c r="B13" i="31"/>
  <c r="O30" i="66"/>
  <c r="N30" i="66"/>
  <c r="M30" i="66"/>
  <c r="L30" i="66"/>
  <c r="K30" i="66"/>
  <c r="J30" i="66"/>
  <c r="I30" i="66"/>
  <c r="H30" i="66"/>
  <c r="G30" i="66"/>
  <c r="F30" i="66"/>
  <c r="E30" i="66"/>
  <c r="D30" i="66"/>
  <c r="C30" i="66"/>
  <c r="B30" i="66"/>
  <c r="O29" i="66"/>
  <c r="N29" i="66"/>
  <c r="M29" i="66"/>
  <c r="L29" i="66"/>
  <c r="K29" i="66"/>
  <c r="J29" i="66"/>
  <c r="I29" i="66"/>
  <c r="H29" i="66"/>
  <c r="G29" i="66"/>
  <c r="F29" i="66"/>
  <c r="E29" i="66"/>
  <c r="D29" i="66"/>
  <c r="C29" i="66"/>
  <c r="B29" i="66"/>
  <c r="O28" i="66"/>
  <c r="N28" i="66"/>
  <c r="M28" i="66"/>
  <c r="L28" i="66"/>
  <c r="K28" i="66"/>
  <c r="J28" i="66"/>
  <c r="I28" i="66"/>
  <c r="H28" i="66"/>
  <c r="G28" i="66"/>
  <c r="F28" i="66"/>
  <c r="E28" i="66"/>
  <c r="D28" i="66"/>
  <c r="C28" i="66"/>
  <c r="B28" i="66"/>
  <c r="O27" i="66"/>
  <c r="N27" i="66"/>
  <c r="M27" i="66"/>
  <c r="L27" i="66"/>
  <c r="K27" i="66"/>
  <c r="J27" i="66"/>
  <c r="I27" i="66"/>
  <c r="H27" i="66"/>
  <c r="G27" i="66"/>
  <c r="F27" i="66"/>
  <c r="E27" i="66"/>
  <c r="D27" i="66"/>
  <c r="C27" i="66"/>
  <c r="B27" i="66"/>
  <c r="O26" i="66"/>
  <c r="N26" i="66"/>
  <c r="M26" i="66"/>
  <c r="L26" i="66"/>
  <c r="K26" i="66"/>
  <c r="J26" i="66"/>
  <c r="I26" i="66"/>
  <c r="H26" i="66"/>
  <c r="G26" i="66"/>
  <c r="F26" i="66"/>
  <c r="E26" i="66"/>
  <c r="D26" i="66"/>
  <c r="C26" i="66"/>
  <c r="B26" i="66"/>
  <c r="O25" i="66"/>
  <c r="N25" i="66"/>
  <c r="M25" i="66"/>
  <c r="L25" i="66"/>
  <c r="K25" i="66"/>
  <c r="J25" i="66"/>
  <c r="I25" i="66"/>
  <c r="H25" i="66"/>
  <c r="G25" i="66"/>
  <c r="F25" i="66"/>
  <c r="E25" i="66"/>
  <c r="D25" i="66"/>
  <c r="C25" i="66"/>
  <c r="B25" i="66"/>
  <c r="O24" i="66"/>
  <c r="N24" i="66"/>
  <c r="M24" i="66"/>
  <c r="L24" i="66"/>
  <c r="K24" i="66"/>
  <c r="J24" i="66"/>
  <c r="I24" i="66"/>
  <c r="H24" i="66"/>
  <c r="G24" i="66"/>
  <c r="F24" i="66"/>
  <c r="E24" i="66"/>
  <c r="D24" i="66"/>
  <c r="C24" i="66"/>
  <c r="B24" i="66"/>
  <c r="O23" i="66"/>
  <c r="N23" i="66"/>
  <c r="M23" i="66"/>
  <c r="L23" i="66"/>
  <c r="K23" i="66"/>
  <c r="J23" i="66"/>
  <c r="I23" i="66"/>
  <c r="H23" i="66"/>
  <c r="G23" i="66"/>
  <c r="F23" i="66"/>
  <c r="E23" i="66"/>
  <c r="D23" i="66"/>
  <c r="C23" i="66"/>
  <c r="B23" i="66"/>
  <c r="B22" i="66"/>
  <c r="B21" i="66"/>
  <c r="B20" i="66"/>
  <c r="B19" i="66"/>
  <c r="B18" i="66"/>
  <c r="B17" i="66"/>
  <c r="B16" i="66"/>
  <c r="B15" i="66"/>
  <c r="B14" i="66"/>
  <c r="B13" i="66"/>
  <c r="O9" i="66"/>
  <c r="N9" i="66"/>
  <c r="M9" i="66"/>
  <c r="L9" i="66"/>
  <c r="K9" i="66"/>
  <c r="J9" i="66"/>
  <c r="I9" i="66"/>
  <c r="H9" i="66"/>
  <c r="G9" i="66"/>
  <c r="F9" i="66"/>
  <c r="E9" i="66"/>
  <c r="D9" i="66"/>
  <c r="C9" i="66"/>
  <c r="B9" i="66"/>
  <c r="S6" i="31"/>
  <c r="AA9" i="47" l="1"/>
  <c r="AF9" i="47"/>
  <c r="M240" i="31"/>
  <c r="M239" i="31"/>
  <c r="M238" i="31"/>
  <c r="M237" i="31"/>
  <c r="M236" i="31"/>
  <c r="M235" i="31"/>
  <c r="M234" i="31"/>
  <c r="M233" i="31"/>
  <c r="M232" i="31"/>
  <c r="M231" i="31"/>
  <c r="M230" i="31"/>
  <c r="M229" i="31"/>
  <c r="M228" i="31"/>
  <c r="M227" i="31"/>
  <c r="M226" i="31"/>
  <c r="M225" i="31"/>
  <c r="M224" i="31"/>
  <c r="M223" i="31"/>
  <c r="M222" i="31"/>
  <c r="M221" i="31"/>
  <c r="M220" i="31"/>
  <c r="M219" i="31"/>
  <c r="M218" i="31"/>
  <c r="M217" i="31"/>
  <c r="M216" i="31"/>
  <c r="M215" i="31"/>
  <c r="M214" i="31"/>
  <c r="M213" i="31"/>
  <c r="M212" i="31"/>
  <c r="M211" i="31"/>
  <c r="M210" i="31"/>
  <c r="M209" i="31"/>
  <c r="M208" i="31"/>
  <c r="M207" i="31"/>
  <c r="M206" i="31"/>
  <c r="M205" i="31"/>
  <c r="M204" i="31"/>
  <c r="M203" i="31"/>
  <c r="M202" i="31"/>
  <c r="M201" i="31"/>
  <c r="M200" i="31"/>
  <c r="M199" i="31"/>
  <c r="M198" i="31"/>
  <c r="M197" i="31"/>
  <c r="M196" i="31"/>
  <c r="M195" i="31"/>
  <c r="M194" i="31"/>
  <c r="M193" i="31"/>
  <c r="E32" i="92" l="1"/>
  <c r="C32" i="92"/>
  <c r="E27" i="91"/>
  <c r="E26" i="91"/>
  <c r="C56" i="91"/>
  <c r="C55" i="91"/>
  <c r="C56" i="90" l="1"/>
  <c r="C55" i="90"/>
  <c r="E23" i="89"/>
  <c r="E24" i="89" s="1"/>
  <c r="C56" i="89"/>
  <c r="C55" i="89"/>
  <c r="H22" i="82"/>
  <c r="H23" i="82" s="1"/>
  <c r="H24" i="82" s="1"/>
  <c r="E22" i="82"/>
  <c r="E23" i="82"/>
  <c r="E24" i="82" s="1"/>
  <c r="C56" i="82"/>
  <c r="C55" i="82"/>
  <c r="H24" i="43"/>
  <c r="E23" i="43"/>
  <c r="E24" i="43" s="1"/>
  <c r="C56" i="43"/>
  <c r="C55" i="43"/>
  <c r="BJ17" i="47"/>
  <c r="E23" i="95"/>
  <c r="E24" i="95"/>
  <c r="C56" i="95"/>
  <c r="C55" i="95"/>
  <c r="C55" i="84"/>
  <c r="C56" i="84"/>
  <c r="C56" i="92"/>
  <c r="C55" i="92"/>
  <c r="C55" i="83"/>
  <c r="E31" i="85" l="1"/>
  <c r="C31" i="85"/>
  <c r="F26" i="68" l="1"/>
  <c r="F27" i="68" s="1"/>
  <c r="C25" i="68"/>
  <c r="C64" i="85" l="1"/>
  <c r="A56" i="25" l="1"/>
  <c r="A52" i="25"/>
  <c r="R5" i="31"/>
  <c r="Q5" i="31" s="1"/>
  <c r="P5" i="31" s="1"/>
  <c r="D23" i="95" l="1"/>
  <c r="D24" i="95" s="1"/>
  <c r="B60" i="95"/>
  <c r="D49" i="95"/>
  <c r="C49" i="95"/>
  <c r="D48" i="95"/>
  <c r="C48" i="95"/>
  <c r="D47" i="95"/>
  <c r="C47" i="95"/>
  <c r="C46" i="95"/>
  <c r="C45" i="95"/>
  <c r="E25" i="95"/>
  <c r="E26" i="95" s="1"/>
  <c r="E27" i="95" s="1"/>
  <c r="E28" i="95" s="1"/>
  <c r="E29" i="95" s="1"/>
  <c r="E30" i="95" s="1"/>
  <c r="E31" i="95" s="1"/>
  <c r="E32" i="95" s="1"/>
  <c r="E33" i="95" s="1"/>
  <c r="E34" i="95" s="1"/>
  <c r="E35" i="95" s="1"/>
  <c r="E36" i="95" s="1"/>
  <c r="E37" i="95" s="1"/>
  <c r="B11" i="95"/>
  <c r="B12" i="95" s="1"/>
  <c r="B13" i="95" s="1"/>
  <c r="B14" i="95" s="1"/>
  <c r="B15" i="95" s="1"/>
  <c r="B16" i="95" s="1"/>
  <c r="B17" i="95" s="1"/>
  <c r="B18" i="95" s="1"/>
  <c r="B19" i="95" s="1"/>
  <c r="B20" i="95" s="1"/>
  <c r="B3" i="95"/>
  <c r="C52" i="95" s="1"/>
  <c r="B9" i="95" s="1"/>
  <c r="D46" i="95" l="1"/>
  <c r="B21" i="95"/>
  <c r="F24" i="94"/>
  <c r="F25" i="94" s="1"/>
  <c r="F26" i="94" s="1"/>
  <c r="F27" i="94" s="1"/>
  <c r="F28" i="94" s="1"/>
  <c r="F29" i="94" s="1"/>
  <c r="F30" i="94" s="1"/>
  <c r="F31" i="94" s="1"/>
  <c r="F32" i="94" s="1"/>
  <c r="F33" i="94" s="1"/>
  <c r="F34" i="94" s="1"/>
  <c r="F35" i="94" s="1"/>
  <c r="F36" i="94" s="1"/>
  <c r="F37" i="94" s="1"/>
  <c r="E24" i="94"/>
  <c r="E25" i="94" s="1"/>
  <c r="E26" i="94" s="1"/>
  <c r="E27" i="94" s="1"/>
  <c r="E28" i="94" s="1"/>
  <c r="E29" i="94" s="1"/>
  <c r="E30" i="94" s="1"/>
  <c r="E31" i="94" s="1"/>
  <c r="E32" i="94" s="1"/>
  <c r="E33" i="94" s="1"/>
  <c r="E34" i="94" s="1"/>
  <c r="E35" i="94" s="1"/>
  <c r="E36" i="94" s="1"/>
  <c r="E37" i="94" s="1"/>
  <c r="D47" i="94"/>
  <c r="D46" i="94"/>
  <c r="D22" i="82"/>
  <c r="D23" i="43"/>
  <c r="D32" i="92"/>
  <c r="D26" i="91"/>
  <c r="D23" i="89"/>
  <c r="E23" i="94"/>
  <c r="F23" i="94"/>
  <c r="D49" i="94"/>
  <c r="C49" i="94"/>
  <c r="D48" i="94"/>
  <c r="C48" i="94"/>
  <c r="C47" i="94"/>
  <c r="C46" i="94"/>
  <c r="C45" i="94"/>
  <c r="B12" i="94"/>
  <c r="B13" i="94" s="1"/>
  <c r="B14" i="94" s="1"/>
  <c r="B15" i="94" s="1"/>
  <c r="B16" i="94" s="1"/>
  <c r="B17" i="94" s="1"/>
  <c r="B18" i="94" s="1"/>
  <c r="B19" i="94" s="1"/>
  <c r="B20" i="94" s="1"/>
  <c r="B21" i="94" s="1"/>
  <c r="B22" i="94" s="1"/>
  <c r="B23" i="94" s="1"/>
  <c r="B24" i="94" s="1"/>
  <c r="B25" i="94" s="1"/>
  <c r="B26" i="94" s="1"/>
  <c r="B27" i="94" s="1"/>
  <c r="B28" i="94" s="1"/>
  <c r="B29" i="94" s="1"/>
  <c r="B30" i="94" s="1"/>
  <c r="B31" i="94" s="1"/>
  <c r="B32" i="94" s="1"/>
  <c r="B33" i="94" s="1"/>
  <c r="B34" i="94" s="1"/>
  <c r="B35" i="94" s="1"/>
  <c r="B36" i="94" s="1"/>
  <c r="B37" i="94" s="1"/>
  <c r="B11" i="94"/>
  <c r="D27" i="91" l="1"/>
  <c r="D24" i="43"/>
  <c r="G22" i="82"/>
  <c r="J22" i="82" s="1"/>
  <c r="K22" i="82" s="1"/>
  <c r="D23" i="82"/>
  <c r="L22" i="82"/>
  <c r="D24" i="89"/>
  <c r="B3" i="94"/>
  <c r="C52" i="94" s="1"/>
  <c r="B9" i="94" s="1"/>
  <c r="B22" i="95"/>
  <c r="D23" i="94"/>
  <c r="D24" i="94" s="1"/>
  <c r="D25" i="94" s="1"/>
  <c r="K25" i="94" s="1"/>
  <c r="G23" i="82" l="1"/>
  <c r="J23" i="82" s="1"/>
  <c r="K23" i="82" s="1"/>
  <c r="L23" i="82"/>
  <c r="D24" i="82"/>
  <c r="K23" i="94"/>
  <c r="G24" i="94"/>
  <c r="I24" i="94" s="1"/>
  <c r="J24" i="94" s="1"/>
  <c r="G25" i="94"/>
  <c r="I25" i="94" s="1"/>
  <c r="J25" i="94" s="1"/>
  <c r="K24" i="94"/>
  <c r="D26" i="94"/>
  <c r="G23" i="94"/>
  <c r="I23" i="94" s="1"/>
  <c r="J23" i="94" s="1"/>
  <c r="B23" i="95"/>
  <c r="G24" i="82" l="1"/>
  <c r="J24" i="82" s="1"/>
  <c r="K24" i="82" s="1"/>
  <c r="L24" i="82"/>
  <c r="D27" i="94"/>
  <c r="G26" i="94"/>
  <c r="I26" i="94" s="1"/>
  <c r="J26" i="94" s="1"/>
  <c r="K26" i="94"/>
  <c r="B24" i="95"/>
  <c r="K27" i="94" l="1"/>
  <c r="D28" i="94"/>
  <c r="G27" i="94"/>
  <c r="I27" i="94" s="1"/>
  <c r="J27" i="94" s="1"/>
  <c r="B25" i="95"/>
  <c r="D25" i="95"/>
  <c r="K28" i="94" l="1"/>
  <c r="D29" i="94"/>
  <c r="G28" i="94"/>
  <c r="I28" i="94" s="1"/>
  <c r="J28" i="94" s="1"/>
  <c r="D26" i="95"/>
  <c r="B26" i="95"/>
  <c r="K29" i="94" l="1"/>
  <c r="D30" i="94"/>
  <c r="G29" i="94"/>
  <c r="I29" i="94" s="1"/>
  <c r="J29" i="94" s="1"/>
  <c r="D27" i="95"/>
  <c r="B27" i="95"/>
  <c r="D31" i="94" l="1"/>
  <c r="G30" i="94"/>
  <c r="I30" i="94" s="1"/>
  <c r="J30" i="94" s="1"/>
  <c r="K30" i="94"/>
  <c r="B28" i="95"/>
  <c r="D28" i="95"/>
  <c r="G31" i="94" l="1"/>
  <c r="I31" i="94" s="1"/>
  <c r="J31" i="94" s="1"/>
  <c r="K31" i="94"/>
  <c r="D32" i="94"/>
  <c r="D29" i="95"/>
  <c r="B29" i="95"/>
  <c r="G32" i="94" l="1"/>
  <c r="I32" i="94" s="1"/>
  <c r="J32" i="94" s="1"/>
  <c r="D33" i="94"/>
  <c r="K32" i="94"/>
  <c r="B30" i="95"/>
  <c r="B31" i="95" s="1"/>
  <c r="B32" i="95" s="1"/>
  <c r="B33" i="95" s="1"/>
  <c r="B34" i="95" s="1"/>
  <c r="B35" i="95" s="1"/>
  <c r="B36" i="95" s="1"/>
  <c r="B37" i="95" s="1"/>
  <c r="D30" i="95"/>
  <c r="K33" i="94" l="1"/>
  <c r="D34" i="94"/>
  <c r="G33" i="94"/>
  <c r="I33" i="94" s="1"/>
  <c r="J33" i="94" s="1"/>
  <c r="D31" i="95"/>
  <c r="G34" i="94" l="1"/>
  <c r="I34" i="94" s="1"/>
  <c r="J34" i="94" s="1"/>
  <c r="K34" i="94"/>
  <c r="D35" i="94"/>
  <c r="D32" i="95"/>
  <c r="G35" i="94" l="1"/>
  <c r="I35" i="94" s="1"/>
  <c r="J35" i="94" s="1"/>
  <c r="D36" i="94"/>
  <c r="K35" i="94"/>
  <c r="D33" i="95"/>
  <c r="C56" i="88"/>
  <c r="C55" i="88"/>
  <c r="G36" i="94" l="1"/>
  <c r="I36" i="94" s="1"/>
  <c r="J36" i="94" s="1"/>
  <c r="K36" i="94"/>
  <c r="D37" i="94"/>
  <c r="D34" i="95"/>
  <c r="B60" i="92"/>
  <c r="D49" i="92"/>
  <c r="C49" i="92"/>
  <c r="D48" i="92"/>
  <c r="C48" i="92"/>
  <c r="D47" i="92"/>
  <c r="C47" i="92"/>
  <c r="D46" i="92"/>
  <c r="C46" i="92"/>
  <c r="C45" i="92"/>
  <c r="E33" i="92"/>
  <c r="E34" i="92" s="1"/>
  <c r="E35" i="92" s="1"/>
  <c r="E36" i="92" s="1"/>
  <c r="E37" i="92" s="1"/>
  <c r="B12" i="92"/>
  <c r="B13" i="92" s="1"/>
  <c r="B14" i="92" s="1"/>
  <c r="B15" i="92" s="1"/>
  <c r="B16" i="92" s="1"/>
  <c r="B17" i="92" s="1"/>
  <c r="B18" i="92" s="1"/>
  <c r="B19" i="92" s="1"/>
  <c r="B20" i="92" s="1"/>
  <c r="B11" i="92"/>
  <c r="B3" i="92"/>
  <c r="C52" i="92" s="1"/>
  <c r="B9" i="92" s="1"/>
  <c r="BK9" i="25"/>
  <c r="BJ9" i="25"/>
  <c r="BI9" i="25"/>
  <c r="BH9" i="25"/>
  <c r="BL9" i="25"/>
  <c r="K37" i="94" l="1"/>
  <c r="G37" i="94"/>
  <c r="I37" i="94" s="1"/>
  <c r="J37" i="94" s="1"/>
  <c r="D35" i="95"/>
  <c r="B21" i="92"/>
  <c r="D36" i="95" l="1"/>
  <c r="B22" i="92"/>
  <c r="D37" i="95" l="1"/>
  <c r="B23" i="92"/>
  <c r="B60" i="91"/>
  <c r="D49" i="91"/>
  <c r="C49" i="91"/>
  <c r="D48" i="91"/>
  <c r="C48" i="91"/>
  <c r="D47" i="91"/>
  <c r="C47" i="91"/>
  <c r="D46" i="91"/>
  <c r="C46" i="91"/>
  <c r="C45" i="91"/>
  <c r="E28" i="91"/>
  <c r="E29" i="91" s="1"/>
  <c r="E30" i="91" s="1"/>
  <c r="E31" i="91" s="1"/>
  <c r="E32" i="91" s="1"/>
  <c r="E33" i="91" s="1"/>
  <c r="E34" i="91" s="1"/>
  <c r="E35" i="91" s="1"/>
  <c r="E36" i="91" s="1"/>
  <c r="E37" i="91" s="1"/>
  <c r="B12" i="91"/>
  <c r="B13" i="91" s="1"/>
  <c r="B14" i="91" s="1"/>
  <c r="B15" i="91" s="1"/>
  <c r="B11" i="91"/>
  <c r="B3" i="91"/>
  <c r="C52" i="91" s="1"/>
  <c r="B9" i="91" s="1"/>
  <c r="D25" i="90"/>
  <c r="B60" i="90"/>
  <c r="D49" i="90"/>
  <c r="C49" i="90"/>
  <c r="D48" i="90"/>
  <c r="C48" i="90"/>
  <c r="D47" i="90"/>
  <c r="C47" i="90"/>
  <c r="D46" i="90"/>
  <c r="C46" i="90"/>
  <c r="C45" i="90"/>
  <c r="E26" i="90"/>
  <c r="E27" i="90" s="1"/>
  <c r="E28" i="90" s="1"/>
  <c r="E29" i="90" s="1"/>
  <c r="E30" i="90" s="1"/>
  <c r="E31" i="90" s="1"/>
  <c r="E32" i="90" s="1"/>
  <c r="E33" i="90" s="1"/>
  <c r="E34" i="90" s="1"/>
  <c r="E35" i="90" s="1"/>
  <c r="E36" i="90" s="1"/>
  <c r="E37" i="90" s="1"/>
  <c r="B11" i="90"/>
  <c r="B12" i="90" s="1"/>
  <c r="B13" i="90" s="1"/>
  <c r="B14" i="90" s="1"/>
  <c r="B15" i="90" s="1"/>
  <c r="B3" i="90"/>
  <c r="C52" i="90" s="1"/>
  <c r="B9" i="90" s="1"/>
  <c r="B60" i="89"/>
  <c r="D49" i="89"/>
  <c r="C49" i="89"/>
  <c r="D48" i="89"/>
  <c r="C48" i="89"/>
  <c r="D47" i="89"/>
  <c r="C47" i="89"/>
  <c r="D46" i="89"/>
  <c r="C46" i="89"/>
  <c r="C45" i="89"/>
  <c r="E25" i="89"/>
  <c r="E26" i="89" s="1"/>
  <c r="E27" i="89" s="1"/>
  <c r="E28" i="89" s="1"/>
  <c r="E29" i="89" s="1"/>
  <c r="E30" i="89" s="1"/>
  <c r="E31" i="89" s="1"/>
  <c r="E32" i="89" s="1"/>
  <c r="E33" i="89" s="1"/>
  <c r="E34" i="89" s="1"/>
  <c r="E35" i="89" s="1"/>
  <c r="E36" i="89" s="1"/>
  <c r="E37" i="89" s="1"/>
  <c r="B11" i="89"/>
  <c r="B3" i="89"/>
  <c r="C52" i="89" s="1"/>
  <c r="B9" i="89" s="1"/>
  <c r="E24" i="88"/>
  <c r="C24" i="88"/>
  <c r="D24" i="88" s="1"/>
  <c r="B60" i="88"/>
  <c r="D49" i="88"/>
  <c r="C49" i="88"/>
  <c r="D48" i="88"/>
  <c r="C48" i="88"/>
  <c r="D47" i="88"/>
  <c r="C47" i="88"/>
  <c r="D46" i="88"/>
  <c r="C46" i="88"/>
  <c r="C45" i="88"/>
  <c r="E25" i="88"/>
  <c r="E26" i="88" s="1"/>
  <c r="E27" i="88" s="1"/>
  <c r="E28" i="88" s="1"/>
  <c r="E29" i="88" s="1"/>
  <c r="E30" i="88" s="1"/>
  <c r="E31" i="88" s="1"/>
  <c r="E32" i="88" s="1"/>
  <c r="E33" i="88" s="1"/>
  <c r="E34" i="88" s="1"/>
  <c r="E35" i="88" s="1"/>
  <c r="E36" i="88" s="1"/>
  <c r="E37" i="88" s="1"/>
  <c r="B11" i="88"/>
  <c r="B3" i="88"/>
  <c r="C52" i="88" s="1"/>
  <c r="B9" i="88" s="1"/>
  <c r="B12" i="88" l="1"/>
  <c r="B13" i="88" s="1"/>
  <c r="B14" i="88" s="1"/>
  <c r="B15" i="88" s="1"/>
  <c r="B16" i="88" s="1"/>
  <c r="B17" i="88" s="1"/>
  <c r="B18" i="88" s="1"/>
  <c r="B19" i="88" s="1"/>
  <c r="B20" i="88" s="1"/>
  <c r="B21" i="88" s="1"/>
  <c r="B22" i="88" s="1"/>
  <c r="B23" i="88" s="1"/>
  <c r="B24" i="88" s="1"/>
  <c r="B25" i="88" s="1"/>
  <c r="B26" i="88" s="1"/>
  <c r="B27" i="88" s="1"/>
  <c r="B28" i="88" s="1"/>
  <c r="B29" i="88" s="1"/>
  <c r="B30" i="88" s="1"/>
  <c r="B31" i="88" s="1"/>
  <c r="B32" i="88" s="1"/>
  <c r="B33" i="88" s="1"/>
  <c r="B34" i="88" s="1"/>
  <c r="B35" i="88" s="1"/>
  <c r="B36" i="88" s="1"/>
  <c r="B37" i="88" s="1"/>
  <c r="B12" i="89"/>
  <c r="B13" i="89" s="1"/>
  <c r="B14" i="89" s="1"/>
  <c r="B15" i="89" s="1"/>
  <c r="B16" i="89" s="1"/>
  <c r="B17" i="89" s="1"/>
  <c r="B18" i="89" s="1"/>
  <c r="B19" i="89" s="1"/>
  <c r="B20" i="89" s="1"/>
  <c r="B21" i="89" s="1"/>
  <c r="B22" i="89" s="1"/>
  <c r="B23" i="89" s="1"/>
  <c r="B24" i="89" s="1"/>
  <c r="B25" i="89" s="1"/>
  <c r="B26" i="89" s="1"/>
  <c r="B27" i="89" s="1"/>
  <c r="B28" i="89" s="1"/>
  <c r="B29" i="89" s="1"/>
  <c r="B30" i="89" s="1"/>
  <c r="B31" i="89" s="1"/>
  <c r="B32" i="89" s="1"/>
  <c r="B33" i="89" s="1"/>
  <c r="B34" i="89" s="1"/>
  <c r="B35" i="89" s="1"/>
  <c r="B36" i="89" s="1"/>
  <c r="B37" i="89" s="1"/>
  <c r="B16" i="90"/>
  <c r="B17" i="90" s="1"/>
  <c r="B18" i="90" s="1"/>
  <c r="B19" i="90" s="1"/>
  <c r="B20" i="90" s="1"/>
  <c r="B21" i="90" s="1"/>
  <c r="B22" i="90" s="1"/>
  <c r="B23" i="90" s="1"/>
  <c r="B24" i="90" s="1"/>
  <c r="B25" i="90" s="1"/>
  <c r="B26" i="90" s="1"/>
  <c r="B27" i="90" s="1"/>
  <c r="B28" i="90" s="1"/>
  <c r="B29" i="90" s="1"/>
  <c r="B30" i="90" s="1"/>
  <c r="B31" i="90" s="1"/>
  <c r="B32" i="90" s="1"/>
  <c r="B33" i="90" s="1"/>
  <c r="B34" i="90" s="1"/>
  <c r="B35" i="90" s="1"/>
  <c r="B36" i="90" s="1"/>
  <c r="B37" i="90" s="1"/>
  <c r="B16" i="91"/>
  <c r="B24" i="92"/>
  <c r="D25" i="89"/>
  <c r="E22" i="87"/>
  <c r="D22" i="87"/>
  <c r="C22" i="87"/>
  <c r="B17" i="91" l="1"/>
  <c r="B25" i="92"/>
  <c r="D26" i="90"/>
  <c r="D26" i="89"/>
  <c r="B18" i="91" l="1"/>
  <c r="B26" i="92"/>
  <c r="D28" i="91"/>
  <c r="D27" i="90"/>
  <c r="D27" i="89"/>
  <c r="D25" i="88"/>
  <c r="B19" i="91" l="1"/>
  <c r="B27" i="92"/>
  <c r="D29" i="91"/>
  <c r="D28" i="90"/>
  <c r="D28" i="89"/>
  <c r="D26" i="88"/>
  <c r="B20" i="91" l="1"/>
  <c r="B28" i="92"/>
  <c r="D30" i="91"/>
  <c r="D29" i="90"/>
  <c r="D29" i="89"/>
  <c r="D27" i="88"/>
  <c r="B21" i="91" l="1"/>
  <c r="B29" i="92"/>
  <c r="D31" i="91"/>
  <c r="D30" i="90"/>
  <c r="D30" i="89"/>
  <c r="D28" i="88"/>
  <c r="B22" i="91" l="1"/>
  <c r="B30" i="92"/>
  <c r="B31" i="92" s="1"/>
  <c r="B32" i="92" s="1"/>
  <c r="B33" i="92" s="1"/>
  <c r="B34" i="92" s="1"/>
  <c r="B35" i="92" s="1"/>
  <c r="B36" i="92" s="1"/>
  <c r="B37" i="92" s="1"/>
  <c r="D32" i="91"/>
  <c r="D31" i="90"/>
  <c r="D31" i="89"/>
  <c r="D29" i="88"/>
  <c r="B23" i="91" l="1"/>
  <c r="D33" i="91"/>
  <c r="D32" i="90"/>
  <c r="D32" i="89"/>
  <c r="D30" i="88"/>
  <c r="B24" i="91" l="1"/>
  <c r="D33" i="92"/>
  <c r="D34" i="91"/>
  <c r="D33" i="90"/>
  <c r="D33" i="89"/>
  <c r="D31" i="88"/>
  <c r="B25" i="91" l="1"/>
  <c r="D34" i="92"/>
  <c r="D35" i="91"/>
  <c r="D34" i="90"/>
  <c r="D34" i="89"/>
  <c r="D32" i="88"/>
  <c r="B26" i="91" l="1"/>
  <c r="D35" i="92"/>
  <c r="D36" i="91"/>
  <c r="D35" i="90"/>
  <c r="D35" i="89"/>
  <c r="D33" i="88"/>
  <c r="C67" i="87"/>
  <c r="C68" i="87" s="1"/>
  <c r="B60" i="87"/>
  <c r="D49" i="87"/>
  <c r="C49" i="87"/>
  <c r="D48" i="87"/>
  <c r="C48" i="87"/>
  <c r="D47" i="87"/>
  <c r="C47" i="87"/>
  <c r="D46" i="87"/>
  <c r="C46" i="87"/>
  <c r="C45" i="87"/>
  <c r="E23" i="87"/>
  <c r="E24" i="87" s="1"/>
  <c r="E25" i="87" s="1"/>
  <c r="E26" i="87" s="1"/>
  <c r="E27" i="87" s="1"/>
  <c r="E28" i="87" s="1"/>
  <c r="E29" i="87" s="1"/>
  <c r="E30" i="87" s="1"/>
  <c r="E31" i="87" s="1"/>
  <c r="E32" i="87" s="1"/>
  <c r="E33" i="87" s="1"/>
  <c r="E34" i="87" s="1"/>
  <c r="E35" i="87" s="1"/>
  <c r="E36" i="87" s="1"/>
  <c r="E37" i="87" s="1"/>
  <c r="B11" i="87"/>
  <c r="B12" i="87" s="1"/>
  <c r="B13" i="87" s="1"/>
  <c r="B14" i="87" s="1"/>
  <c r="B15" i="87" s="1"/>
  <c r="B16" i="87" s="1"/>
  <c r="B17" i="87" s="1"/>
  <c r="B18" i="87" s="1"/>
  <c r="B19" i="87" s="1"/>
  <c r="B20" i="87" s="1"/>
  <c r="B21" i="87" s="1"/>
  <c r="B22" i="87" s="1"/>
  <c r="B23" i="87" s="1"/>
  <c r="B24" i="87" s="1"/>
  <c r="B25" i="87" s="1"/>
  <c r="B26" i="87" s="1"/>
  <c r="B27" i="87" s="1"/>
  <c r="B28" i="87" s="1"/>
  <c r="B29" i="87" s="1"/>
  <c r="B30" i="87" s="1"/>
  <c r="B31" i="87" s="1"/>
  <c r="B32" i="87" s="1"/>
  <c r="B33" i="87" s="1"/>
  <c r="B34" i="87" s="1"/>
  <c r="B35" i="87" s="1"/>
  <c r="B36" i="87" s="1"/>
  <c r="B37" i="87" s="1"/>
  <c r="B3" i="87"/>
  <c r="C52" i="87" s="1"/>
  <c r="B9" i="87" s="1"/>
  <c r="B27" i="91" l="1"/>
  <c r="D36" i="92"/>
  <c r="D37" i="91"/>
  <c r="D36" i="90"/>
  <c r="D36" i="89"/>
  <c r="D34" i="88"/>
  <c r="C69" i="87"/>
  <c r="B28" i="91" l="1"/>
  <c r="D37" i="92"/>
  <c r="D37" i="90"/>
  <c r="D37" i="89"/>
  <c r="D35" i="88"/>
  <c r="C70" i="87"/>
  <c r="B29" i="91" l="1"/>
  <c r="D36" i="88"/>
  <c r="D23" i="87"/>
  <c r="C71" i="87"/>
  <c r="B30" i="91" l="1"/>
  <c r="D37" i="88"/>
  <c r="C72" i="87"/>
  <c r="D24" i="87"/>
  <c r="B31" i="91" l="1"/>
  <c r="D25" i="87"/>
  <c r="C73" i="87"/>
  <c r="B32" i="91" l="1"/>
  <c r="C74" i="87"/>
  <c r="D26" i="87"/>
  <c r="B33" i="91" l="1"/>
  <c r="D27" i="87"/>
  <c r="F66" i="87"/>
  <c r="B34" i="91" l="1"/>
  <c r="F67" i="87"/>
  <c r="D28" i="87"/>
  <c r="B35" i="91" l="1"/>
  <c r="D29" i="87"/>
  <c r="F68" i="87"/>
  <c r="B36" i="91" l="1"/>
  <c r="F69" i="87"/>
  <c r="D30" i="87"/>
  <c r="B37" i="91" l="1"/>
  <c r="D31" i="87"/>
  <c r="F70" i="87"/>
  <c r="F71" i="87" l="1"/>
  <c r="D32" i="87"/>
  <c r="D33" i="87" l="1"/>
  <c r="F72" i="87"/>
  <c r="F73" i="87" l="1"/>
  <c r="D34" i="87"/>
  <c r="D35" i="87" l="1"/>
  <c r="F74" i="87"/>
  <c r="I66" i="87" l="1"/>
  <c r="D36" i="87"/>
  <c r="D37" i="87" l="1"/>
  <c r="I67" i="87"/>
  <c r="I68" i="87" l="1"/>
  <c r="I69" i="87" l="1"/>
  <c r="I70" i="87" l="1"/>
  <c r="I71" i="87" l="1"/>
  <c r="I72" i="87" l="1"/>
  <c r="I73" i="87" l="1"/>
  <c r="I74" i="87" l="1"/>
  <c r="F32" i="85" l="1"/>
  <c r="F33" i="85" s="1"/>
  <c r="F34" i="85" s="1"/>
  <c r="F35" i="85" s="1"/>
  <c r="F36" i="85" s="1"/>
  <c r="F28" i="68"/>
  <c r="F29" i="68" s="1"/>
  <c r="F30" i="68" s="1"/>
  <c r="F31" i="68" s="1"/>
  <c r="F32" i="68" s="1"/>
  <c r="F33" i="68" s="1"/>
  <c r="F34" i="68" s="1"/>
  <c r="F35" i="68" s="1"/>
  <c r="F36" i="68" s="1"/>
  <c r="D23" i="86"/>
  <c r="D24" i="86" s="1"/>
  <c r="D25" i="86" s="1"/>
  <c r="D26" i="86" s="1"/>
  <c r="D27" i="86" s="1"/>
  <c r="D28" i="86" s="1"/>
  <c r="D29" i="86" s="1"/>
  <c r="D30" i="86" s="1"/>
  <c r="D31" i="86" s="1"/>
  <c r="D32" i="86" s="1"/>
  <c r="D33" i="86" s="1"/>
  <c r="D34" i="86" s="1"/>
  <c r="D35" i="86" s="1"/>
  <c r="D36" i="86" s="1"/>
  <c r="K26" i="86"/>
  <c r="K25" i="86"/>
  <c r="K24" i="86"/>
  <c r="K23" i="86"/>
  <c r="K22" i="86"/>
  <c r="D22" i="86" l="1"/>
  <c r="C22" i="86"/>
  <c r="C64" i="86"/>
  <c r="C78" i="86"/>
  <c r="C79" i="86" s="1"/>
  <c r="B73" i="86"/>
  <c r="L57" i="86"/>
  <c r="K57" i="86"/>
  <c r="C67" i="86"/>
  <c r="F22" i="86" s="1"/>
  <c r="F62" i="86"/>
  <c r="L58" i="86"/>
  <c r="K58" i="86"/>
  <c r="H58" i="86"/>
  <c r="G58" i="86"/>
  <c r="C58" i="86"/>
  <c r="H57" i="86"/>
  <c r="G57" i="86"/>
  <c r="I57" i="86" s="1"/>
  <c r="C57" i="86"/>
  <c r="J53" i="86"/>
  <c r="I53" i="86"/>
  <c r="G53" i="86"/>
  <c r="I52" i="86"/>
  <c r="G52" i="86"/>
  <c r="D46" i="86"/>
  <c r="C46" i="86"/>
  <c r="C45" i="86"/>
  <c r="D44" i="86"/>
  <c r="C44" i="86"/>
  <c r="D43" i="86"/>
  <c r="C43" i="86"/>
  <c r="C42" i="86"/>
  <c r="D41" i="86"/>
  <c r="C41" i="86"/>
  <c r="B15" i="86"/>
  <c r="B16" i="86" s="1"/>
  <c r="B17" i="86" s="1"/>
  <c r="B18" i="86" s="1"/>
  <c r="B19" i="86" s="1"/>
  <c r="B20" i="86" s="1"/>
  <c r="B21" i="86" s="1"/>
  <c r="B22" i="86" s="1"/>
  <c r="B23" i="86" s="1"/>
  <c r="B24" i="86" s="1"/>
  <c r="B25" i="86" s="1"/>
  <c r="B26" i="86" s="1"/>
  <c r="B27" i="86" s="1"/>
  <c r="B28" i="86" s="1"/>
  <c r="B12" i="86"/>
  <c r="B5" i="86"/>
  <c r="K57" i="85"/>
  <c r="J14" i="85"/>
  <c r="J15" i="85" s="1"/>
  <c r="J16" i="85" s="1"/>
  <c r="J17" i="85" s="1"/>
  <c r="J18" i="85" s="1"/>
  <c r="J19" i="85" s="1"/>
  <c r="J20" i="85" s="1"/>
  <c r="J21" i="85" s="1"/>
  <c r="J22" i="85" s="1"/>
  <c r="J23" i="85" s="1"/>
  <c r="J24" i="85" s="1"/>
  <c r="J25" i="85" s="1"/>
  <c r="J26" i="85" s="1"/>
  <c r="L57" i="85"/>
  <c r="C67" i="85"/>
  <c r="J52" i="85" s="1"/>
  <c r="I52" i="85"/>
  <c r="F62" i="85"/>
  <c r="L58" i="85"/>
  <c r="K58" i="85"/>
  <c r="I58" i="85"/>
  <c r="H58" i="85"/>
  <c r="G58" i="85"/>
  <c r="C58" i="85"/>
  <c r="H57" i="85"/>
  <c r="I57" i="85" s="1"/>
  <c r="G57" i="85"/>
  <c r="G59" i="85" s="1"/>
  <c r="C57" i="85"/>
  <c r="J53" i="85"/>
  <c r="I53" i="85"/>
  <c r="G53" i="85"/>
  <c r="G52" i="85"/>
  <c r="D46" i="85"/>
  <c r="C46" i="85"/>
  <c r="C45" i="85"/>
  <c r="D44" i="85"/>
  <c r="C44" i="85"/>
  <c r="D43" i="85"/>
  <c r="C43" i="85"/>
  <c r="C42" i="85"/>
  <c r="C41" i="85"/>
  <c r="B15" i="85"/>
  <c r="B16" i="85" s="1"/>
  <c r="B17" i="85" s="1"/>
  <c r="B18" i="85" s="1"/>
  <c r="B19" i="85" s="1"/>
  <c r="B20" i="85" s="1"/>
  <c r="B21" i="85" s="1"/>
  <c r="B22" i="85" s="1"/>
  <c r="B23" i="85" s="1"/>
  <c r="B24" i="85" s="1"/>
  <c r="B25" i="85" s="1"/>
  <c r="B26" i="85" s="1"/>
  <c r="B27" i="85" s="1"/>
  <c r="B28" i="85" s="1"/>
  <c r="B12" i="85"/>
  <c r="B5" i="85"/>
  <c r="E25" i="82"/>
  <c r="E26" i="82" s="1"/>
  <c r="E27" i="82" s="1"/>
  <c r="E28" i="82" s="1"/>
  <c r="E29" i="82" s="1"/>
  <c r="E30" i="82" s="1"/>
  <c r="E31" i="82" s="1"/>
  <c r="E32" i="82" s="1"/>
  <c r="E33" i="82" s="1"/>
  <c r="E34" i="82" s="1"/>
  <c r="E35" i="82" s="1"/>
  <c r="E36" i="82" s="1"/>
  <c r="E37" i="82" s="1"/>
  <c r="E25" i="43"/>
  <c r="E26" i="43" s="1"/>
  <c r="E27" i="43" s="1"/>
  <c r="E28" i="43" s="1"/>
  <c r="E29" i="43" s="1"/>
  <c r="E30" i="43" s="1"/>
  <c r="E31" i="43" s="1"/>
  <c r="E32" i="43" s="1"/>
  <c r="E33" i="43" s="1"/>
  <c r="E34" i="43" s="1"/>
  <c r="E35" i="43" s="1"/>
  <c r="E36" i="43" s="1"/>
  <c r="E37" i="43" s="1"/>
  <c r="E20" i="84"/>
  <c r="E21" i="84" s="1"/>
  <c r="E22" i="84" s="1"/>
  <c r="E23" i="84" s="1"/>
  <c r="E24" i="84" s="1"/>
  <c r="E25" i="84" s="1"/>
  <c r="E26" i="84" s="1"/>
  <c r="E27" i="84" s="1"/>
  <c r="E28" i="84" s="1"/>
  <c r="E29" i="84" s="1"/>
  <c r="E30" i="84" s="1"/>
  <c r="E31" i="84" s="1"/>
  <c r="E32" i="84" s="1"/>
  <c r="E33" i="84" s="1"/>
  <c r="E34" i="84" s="1"/>
  <c r="E35" i="84" s="1"/>
  <c r="E36" i="84" s="1"/>
  <c r="E37" i="84" s="1"/>
  <c r="C56" i="83"/>
  <c r="E20" i="83" s="1"/>
  <c r="E21" i="83" s="1"/>
  <c r="E22" i="83" s="1"/>
  <c r="E23" i="83" s="1"/>
  <c r="E24" i="83" s="1"/>
  <c r="E25" i="83" s="1"/>
  <c r="E26" i="83" s="1"/>
  <c r="E27" i="83" s="1"/>
  <c r="E28" i="83" s="1"/>
  <c r="E29" i="83" s="1"/>
  <c r="E30" i="83" s="1"/>
  <c r="E31" i="83" s="1"/>
  <c r="E32" i="83" s="1"/>
  <c r="E33" i="83" s="1"/>
  <c r="E34" i="83" s="1"/>
  <c r="E35" i="83" s="1"/>
  <c r="E36" i="83" s="1"/>
  <c r="E37" i="83" s="1"/>
  <c r="D41" i="85" l="1"/>
  <c r="D31" i="85"/>
  <c r="D32" i="85" s="1"/>
  <c r="D33" i="85" s="1"/>
  <c r="D34" i="85" s="1"/>
  <c r="D35" i="85" s="1"/>
  <c r="D36" i="85" s="1"/>
  <c r="J27" i="85"/>
  <c r="J28" i="85" s="1"/>
  <c r="J29" i="85" s="1"/>
  <c r="J30" i="85" s="1"/>
  <c r="J31" i="85" s="1"/>
  <c r="J32" i="85" s="1"/>
  <c r="J33" i="85" s="1"/>
  <c r="J34" i="85" s="1"/>
  <c r="J35" i="85" s="1"/>
  <c r="J36" i="85" s="1"/>
  <c r="M22" i="86"/>
  <c r="F23" i="86"/>
  <c r="F24" i="86" s="1"/>
  <c r="F25" i="86" s="1"/>
  <c r="F26" i="86" s="1"/>
  <c r="F27" i="86" s="1"/>
  <c r="F28" i="86" s="1"/>
  <c r="F29" i="86" s="1"/>
  <c r="F30" i="86" s="1"/>
  <c r="F31" i="86" s="1"/>
  <c r="F32" i="86" s="1"/>
  <c r="F33" i="86" s="1"/>
  <c r="F34" i="86" s="1"/>
  <c r="F35" i="86" s="1"/>
  <c r="F36" i="86" s="1"/>
  <c r="J52" i="86"/>
  <c r="G14" i="86"/>
  <c r="G15" i="86" s="1"/>
  <c r="G16" i="86" s="1"/>
  <c r="G17" i="86" s="1"/>
  <c r="G18" i="86" s="1"/>
  <c r="G19" i="86" s="1"/>
  <c r="G20" i="86" s="1"/>
  <c r="G21" i="86" s="1"/>
  <c r="G22" i="86" s="1"/>
  <c r="G23" i="86" s="1"/>
  <c r="G24" i="86" s="1"/>
  <c r="G25" i="86" s="1"/>
  <c r="G26" i="86" s="1"/>
  <c r="G27" i="86" s="1"/>
  <c r="G28" i="86" s="1"/>
  <c r="G29" i="86" s="1"/>
  <c r="G30" i="86" s="1"/>
  <c r="G31" i="86" s="1"/>
  <c r="G32" i="86" s="1"/>
  <c r="G33" i="86" s="1"/>
  <c r="G34" i="86" s="1"/>
  <c r="G35" i="86" s="1"/>
  <c r="G36" i="86" s="1"/>
  <c r="G59" i="86"/>
  <c r="B29" i="86"/>
  <c r="B30" i="86" s="1"/>
  <c r="B31" i="86" s="1"/>
  <c r="B32" i="86" s="1"/>
  <c r="B33" i="86" s="1"/>
  <c r="B34" i="86" s="1"/>
  <c r="B35" i="86" s="1"/>
  <c r="B36" i="86" s="1"/>
  <c r="C80" i="86"/>
  <c r="G54" i="86"/>
  <c r="H52" i="86" s="1"/>
  <c r="I58" i="86"/>
  <c r="I59" i="86" s="1"/>
  <c r="G14" i="85"/>
  <c r="G15" i="85" s="1"/>
  <c r="G16" i="85" s="1"/>
  <c r="G17" i="85" s="1"/>
  <c r="G18" i="85" s="1"/>
  <c r="G19" i="85" s="1"/>
  <c r="G20" i="85" s="1"/>
  <c r="G21" i="85" s="1"/>
  <c r="G22" i="85" s="1"/>
  <c r="G23" i="85" s="1"/>
  <c r="G24" i="85" s="1"/>
  <c r="G25" i="85" s="1"/>
  <c r="G26" i="85" s="1"/>
  <c r="G27" i="85" s="1"/>
  <c r="G28" i="85" s="1"/>
  <c r="G29" i="85" s="1"/>
  <c r="G30" i="85" s="1"/>
  <c r="G31" i="85" s="1"/>
  <c r="G32" i="85" s="1"/>
  <c r="G33" i="85" s="1"/>
  <c r="G34" i="85" s="1"/>
  <c r="G35" i="85" s="1"/>
  <c r="G36" i="85" s="1"/>
  <c r="B29" i="85"/>
  <c r="B30" i="85" s="1"/>
  <c r="B31" i="85" s="1"/>
  <c r="B32" i="85" s="1"/>
  <c r="B33" i="85" s="1"/>
  <c r="B34" i="85" s="1"/>
  <c r="B35" i="85" s="1"/>
  <c r="B36" i="85" s="1"/>
  <c r="I59" i="85"/>
  <c r="J57" i="85" s="1"/>
  <c r="G54" i="85"/>
  <c r="J54" i="85" s="1"/>
  <c r="H53" i="86" l="1"/>
  <c r="H54" i="86" s="1"/>
  <c r="H59" i="86"/>
  <c r="D42" i="86" s="1"/>
  <c r="J57" i="86"/>
  <c r="D72" i="86"/>
  <c r="J54" i="86"/>
  <c r="I54" i="86"/>
  <c r="C81" i="86"/>
  <c r="I54" i="85"/>
  <c r="H52" i="85"/>
  <c r="H53" i="85" s="1"/>
  <c r="H54" i="85" s="1"/>
  <c r="J58" i="85"/>
  <c r="J59" i="85" s="1"/>
  <c r="H59" i="85"/>
  <c r="D42" i="85" s="1"/>
  <c r="D72" i="85"/>
  <c r="K59" i="85" l="1"/>
  <c r="C82" i="86"/>
  <c r="J58" i="86"/>
  <c r="L59" i="86" s="1"/>
  <c r="K59" i="86"/>
  <c r="J59" i="86"/>
  <c r="L59" i="85"/>
  <c r="D45" i="85" s="1"/>
  <c r="D45" i="86" l="1"/>
  <c r="C83" i="86"/>
  <c r="C84" i="86" l="1"/>
  <c r="C85" i="86" l="1"/>
  <c r="G77" i="86" l="1"/>
  <c r="G78" i="86" l="1"/>
  <c r="G79" i="86" l="1"/>
  <c r="G80" i="86" l="1"/>
  <c r="G81" i="86" l="1"/>
  <c r="G82" i="86" l="1"/>
  <c r="M23" i="86" l="1"/>
  <c r="G83" i="86"/>
  <c r="M24" i="86" l="1"/>
  <c r="G84" i="86"/>
  <c r="M25" i="86" l="1"/>
  <c r="G85" i="86"/>
  <c r="M26" i="86" l="1"/>
  <c r="J77" i="86"/>
  <c r="J78" i="86" l="1"/>
  <c r="J79" i="86" l="1"/>
  <c r="J80" i="86" l="1"/>
  <c r="J81" i="86" l="1"/>
  <c r="J82" i="86" l="1"/>
  <c r="J83" i="86" l="1"/>
  <c r="J84" i="86" l="1"/>
  <c r="J85" i="86" l="1"/>
  <c r="H22" i="86" l="1"/>
  <c r="I22" i="86" s="1"/>
  <c r="L22" i="86" s="1"/>
  <c r="K27" i="86"/>
  <c r="H23" i="86" l="1"/>
  <c r="I23" i="86" s="1"/>
  <c r="L23" i="86" s="1"/>
  <c r="K28" i="86"/>
  <c r="H24" i="86" l="1"/>
  <c r="I24" i="86" s="1"/>
  <c r="L24" i="86" s="1"/>
  <c r="K29" i="86"/>
  <c r="H25" i="86" l="1"/>
  <c r="I25" i="86" s="1"/>
  <c r="L25" i="86" s="1"/>
  <c r="K30" i="86"/>
  <c r="H26" i="86" l="1"/>
  <c r="I26" i="86" s="1"/>
  <c r="L26" i="86" s="1"/>
  <c r="K31" i="86"/>
  <c r="K31" i="85"/>
  <c r="H31" i="85"/>
  <c r="H27" i="86" l="1"/>
  <c r="K32" i="86"/>
  <c r="H32" i="85"/>
  <c r="K32" i="85"/>
  <c r="H28" i="86" l="1"/>
  <c r="K33" i="86"/>
  <c r="K33" i="85"/>
  <c r="H33" i="85"/>
  <c r="H29" i="86" l="1"/>
  <c r="K34" i="86"/>
  <c r="H34" i="85"/>
  <c r="K34" i="85"/>
  <c r="H30" i="86" l="1"/>
  <c r="K36" i="86"/>
  <c r="K35" i="86"/>
  <c r="K36" i="85"/>
  <c r="K35" i="85"/>
  <c r="H35" i="85"/>
  <c r="H36" i="85"/>
  <c r="H31" i="86" l="1"/>
  <c r="D20" i="84"/>
  <c r="D21" i="84" s="1"/>
  <c r="D22" i="84" s="1"/>
  <c r="D23" i="84" s="1"/>
  <c r="D24" i="84" s="1"/>
  <c r="D25" i="84" s="1"/>
  <c r="D26" i="84" s="1"/>
  <c r="D27" i="84" s="1"/>
  <c r="D28" i="84" s="1"/>
  <c r="D29" i="84" s="1"/>
  <c r="D30" i="84" s="1"/>
  <c r="D31" i="84" s="1"/>
  <c r="D32" i="84" s="1"/>
  <c r="D33" i="84" s="1"/>
  <c r="D34" i="84" s="1"/>
  <c r="D35" i="84" s="1"/>
  <c r="D36" i="84" s="1"/>
  <c r="D37" i="84" s="1"/>
  <c r="B60" i="84"/>
  <c r="D49" i="84"/>
  <c r="C49" i="84"/>
  <c r="D48" i="84"/>
  <c r="C48" i="84"/>
  <c r="D47" i="84"/>
  <c r="C47" i="84"/>
  <c r="D46" i="84"/>
  <c r="C46" i="84"/>
  <c r="C45" i="84"/>
  <c r="B11" i="84"/>
  <c r="B3" i="84"/>
  <c r="C52" i="84" s="1"/>
  <c r="B9" i="84" s="1"/>
  <c r="B12" i="84" l="1"/>
  <c r="B13" i="84" s="1"/>
  <c r="B14" i="84" s="1"/>
  <c r="B15" i="84" s="1"/>
  <c r="B16" i="84" s="1"/>
  <c r="B17" i="84" s="1"/>
  <c r="B18" i="84" s="1"/>
  <c r="B19" i="84" s="1"/>
  <c r="B20" i="84" s="1"/>
  <c r="H32" i="86"/>
  <c r="B21" i="84"/>
  <c r="H33" i="86" l="1"/>
  <c r="B22" i="84"/>
  <c r="H34" i="86" l="1"/>
  <c r="B23" i="84"/>
  <c r="H36" i="86" l="1"/>
  <c r="H35" i="86"/>
  <c r="B24" i="84"/>
  <c r="B25" i="84" l="1"/>
  <c r="B26" i="84" l="1"/>
  <c r="B27" i="84" l="1"/>
  <c r="B28" i="84" l="1"/>
  <c r="B29" i="84" l="1"/>
  <c r="B30" i="84" l="1"/>
  <c r="B31" i="84" l="1"/>
  <c r="B32" i="84" l="1"/>
  <c r="B33" i="84" l="1"/>
  <c r="B34" i="84" l="1"/>
  <c r="B35" i="84" l="1"/>
  <c r="B36" i="84" s="1"/>
  <c r="B37" i="84" s="1"/>
  <c r="AK20" i="47" l="1"/>
  <c r="B73" i="68"/>
  <c r="C64" i="68"/>
  <c r="D20" i="83"/>
  <c r="D21" i="83" s="1"/>
  <c r="D22" i="83" s="1"/>
  <c r="D23" i="83" s="1"/>
  <c r="D24" i="83" s="1"/>
  <c r="D25" i="83" s="1"/>
  <c r="D26" i="83" s="1"/>
  <c r="D27" i="83" s="1"/>
  <c r="D28" i="83" s="1"/>
  <c r="D29" i="83" s="1"/>
  <c r="D30" i="83" s="1"/>
  <c r="D31" i="83" s="1"/>
  <c r="D32" i="83" s="1"/>
  <c r="D33" i="83" s="1"/>
  <c r="D34" i="83" s="1"/>
  <c r="D35" i="83" s="1"/>
  <c r="D36" i="83" s="1"/>
  <c r="D37" i="83" s="1"/>
  <c r="B60" i="83"/>
  <c r="D49" i="83"/>
  <c r="C49" i="83"/>
  <c r="D48" i="83"/>
  <c r="C48" i="83"/>
  <c r="D47" i="83"/>
  <c r="C47" i="83"/>
  <c r="D46" i="83"/>
  <c r="C46" i="83"/>
  <c r="C45" i="83"/>
  <c r="B11" i="83"/>
  <c r="B3" i="83"/>
  <c r="C52" i="83" s="1"/>
  <c r="B9" i="83" s="1"/>
  <c r="J14" i="68"/>
  <c r="J15" i="68" s="1"/>
  <c r="J16" i="68" s="1"/>
  <c r="J17" i="68" s="1"/>
  <c r="J18" i="68" s="1"/>
  <c r="J19" i="68" s="1"/>
  <c r="J20" i="68" s="1"/>
  <c r="J21" i="68" s="1"/>
  <c r="J22" i="68" s="1"/>
  <c r="J23" i="68" s="1"/>
  <c r="J24" i="68" s="1"/>
  <c r="J25" i="68" s="1"/>
  <c r="J26" i="68" s="1"/>
  <c r="J27" i="68" s="1"/>
  <c r="J28" i="68" s="1"/>
  <c r="J29" i="68" s="1"/>
  <c r="J30" i="68" s="1"/>
  <c r="J31" i="68" s="1"/>
  <c r="J32" i="68" s="1"/>
  <c r="J33" i="68" s="1"/>
  <c r="J34" i="68" s="1"/>
  <c r="J35" i="68" s="1"/>
  <c r="J36" i="68" s="1"/>
  <c r="D25" i="68"/>
  <c r="D26" i="68" s="1"/>
  <c r="D27" i="68" s="1"/>
  <c r="G14" i="68"/>
  <c r="G15" i="68" s="1"/>
  <c r="G16" i="68" s="1"/>
  <c r="G17" i="68" s="1"/>
  <c r="G18" i="68" s="1"/>
  <c r="G19" i="68" s="1"/>
  <c r="G20" i="68" s="1"/>
  <c r="G21" i="68" s="1"/>
  <c r="G22" i="68" s="1"/>
  <c r="G23" i="68" s="1"/>
  <c r="G24" i="68" s="1"/>
  <c r="G25" i="68" s="1"/>
  <c r="G26" i="68" l="1"/>
  <c r="H25" i="68"/>
  <c r="B12" i="83"/>
  <c r="B13" i="83" s="1"/>
  <c r="B14" i="83" s="1"/>
  <c r="B15" i="83" s="1"/>
  <c r="B16" i="83" s="1"/>
  <c r="B17" i="83" s="1"/>
  <c r="B18" i="83" s="1"/>
  <c r="B19" i="83" s="1"/>
  <c r="B20" i="83" s="1"/>
  <c r="B21" i="83"/>
  <c r="G27" i="68" l="1"/>
  <c r="G28" i="68" s="1"/>
  <c r="G29" i="68" s="1"/>
  <c r="G30" i="68" s="1"/>
  <c r="G31" i="68" s="1"/>
  <c r="G32" i="68" s="1"/>
  <c r="G33" i="68" s="1"/>
  <c r="G34" i="68" s="1"/>
  <c r="G35" i="68" s="1"/>
  <c r="G36" i="68" s="1"/>
  <c r="H26" i="68"/>
  <c r="B22" i="83"/>
  <c r="B23" i="83" l="1"/>
  <c r="B24" i="83" l="1"/>
  <c r="B25" i="83" l="1"/>
  <c r="B26" i="83" l="1"/>
  <c r="B27" i="83" l="1"/>
  <c r="B28" i="83" l="1"/>
  <c r="B29" i="83" l="1"/>
  <c r="B30" i="83" l="1"/>
  <c r="B31" i="83" s="1"/>
  <c r="B32" i="83" s="1"/>
  <c r="B33" i="83"/>
  <c r="B34" i="83" l="1"/>
  <c r="B35" i="83" l="1"/>
  <c r="B36" i="83" s="1"/>
  <c r="B37" i="83" s="1"/>
  <c r="H25" i="82" l="1"/>
  <c r="H26" i="82" s="1"/>
  <c r="H27" i="82" s="1"/>
  <c r="H28" i="82" s="1"/>
  <c r="H29" i="82" s="1"/>
  <c r="H30" i="82" s="1"/>
  <c r="H31" i="82" s="1"/>
  <c r="H32" i="82" s="1"/>
  <c r="H33" i="82" s="1"/>
  <c r="H34" i="82" s="1"/>
  <c r="H35" i="82" s="1"/>
  <c r="H36" i="82" s="1"/>
  <c r="H37" i="82" s="1"/>
  <c r="D25" i="82"/>
  <c r="D26" i="82" s="1"/>
  <c r="D27" i="82" s="1"/>
  <c r="D28" i="82" s="1"/>
  <c r="D29" i="82" s="1"/>
  <c r="D30" i="82" s="1"/>
  <c r="D31" i="82" s="1"/>
  <c r="D32" i="82" s="1"/>
  <c r="D33" i="82" s="1"/>
  <c r="D34" i="82" s="1"/>
  <c r="D35" i="82" s="1"/>
  <c r="D36" i="82" s="1"/>
  <c r="D37" i="82" s="1"/>
  <c r="D49" i="82"/>
  <c r="C49" i="82"/>
  <c r="D48" i="82"/>
  <c r="C48" i="82"/>
  <c r="D47" i="82"/>
  <c r="C47" i="82"/>
  <c r="D46" i="82"/>
  <c r="C46" i="82"/>
  <c r="C45" i="82"/>
  <c r="B11" i="82"/>
  <c r="B3" i="82"/>
  <c r="C52" i="82" s="1"/>
  <c r="B9" i="82" s="1"/>
  <c r="B12" i="82" l="1"/>
  <c r="B13" i="82" s="1"/>
  <c r="B14" i="82" s="1"/>
  <c r="B15" i="82" s="1"/>
  <c r="B16" i="82" s="1"/>
  <c r="B17" i="82" s="1"/>
  <c r="B18" i="82" s="1"/>
  <c r="B19" i="82" s="1"/>
  <c r="B20" i="82" s="1"/>
  <c r="B21" i="82" s="1"/>
  <c r="BJ13" i="47"/>
  <c r="BJ10" i="47"/>
  <c r="BJ11" i="47" s="1"/>
  <c r="BJ12" i="47" s="1"/>
  <c r="BJ9" i="47"/>
  <c r="BE11" i="47"/>
  <c r="AZ16" i="47"/>
  <c r="AU24" i="47"/>
  <c r="AP24" i="47"/>
  <c r="AF17" i="47"/>
  <c r="V11" i="47"/>
  <c r="V9" i="47"/>
  <c r="M13" i="47" l="1"/>
  <c r="M12" i="47"/>
  <c r="M11" i="47"/>
  <c r="M18" i="47"/>
  <c r="M10" i="47"/>
  <c r="M17" i="47"/>
  <c r="M16" i="47"/>
  <c r="M15" i="47"/>
  <c r="M14" i="47"/>
  <c r="AL12" i="47"/>
  <c r="AL11" i="47"/>
  <c r="AL10" i="47"/>
  <c r="AB12" i="47"/>
  <c r="AB11" i="47"/>
  <c r="AB10" i="47"/>
  <c r="BK11" i="47"/>
  <c r="BM11" i="47" s="1"/>
  <c r="BK10" i="47"/>
  <c r="BM10" i="47" s="1"/>
  <c r="BK15" i="47"/>
  <c r="BK14" i="47"/>
  <c r="BK13" i="47"/>
  <c r="BK12" i="47"/>
  <c r="BM12" i="47" s="1"/>
  <c r="BF12" i="47"/>
  <c r="BF11" i="47"/>
  <c r="BF10" i="47"/>
  <c r="W19" i="47"/>
  <c r="W11" i="47"/>
  <c r="W26" i="47"/>
  <c r="W18" i="47"/>
  <c r="W10" i="47"/>
  <c r="W25" i="47"/>
  <c r="W17" i="47"/>
  <c r="W24" i="47"/>
  <c r="W16" i="47"/>
  <c r="W23" i="47"/>
  <c r="W15" i="47"/>
  <c r="W22" i="47"/>
  <c r="W14" i="47"/>
  <c r="W21" i="47"/>
  <c r="W13" i="47"/>
  <c r="W20" i="47"/>
  <c r="W12" i="47"/>
  <c r="AQ14" i="47"/>
  <c r="AQ13" i="47"/>
  <c r="AQ12" i="47"/>
  <c r="AQ11" i="47"/>
  <c r="AQ10" i="47"/>
  <c r="R19" i="47"/>
  <c r="R11" i="47"/>
  <c r="R18" i="47"/>
  <c r="R10" i="47"/>
  <c r="R17" i="47"/>
  <c r="R16" i="47"/>
  <c r="R23" i="47"/>
  <c r="R15" i="47"/>
  <c r="R22" i="47"/>
  <c r="R14" i="47"/>
  <c r="R21" i="47"/>
  <c r="R13" i="47"/>
  <c r="R20" i="47"/>
  <c r="R12" i="47"/>
  <c r="BA10" i="47"/>
  <c r="AV10" i="47"/>
  <c r="AV17" i="47"/>
  <c r="AV16" i="47"/>
  <c r="AV15" i="47"/>
  <c r="AV14" i="47"/>
  <c r="AV13" i="47"/>
  <c r="AV12" i="47"/>
  <c r="AV11" i="47"/>
  <c r="AG20" i="47"/>
  <c r="AG12" i="47"/>
  <c r="AG19" i="47"/>
  <c r="AG11" i="47"/>
  <c r="AG18" i="47"/>
  <c r="AG10" i="47"/>
  <c r="AG17" i="47"/>
  <c r="AG16" i="47"/>
  <c r="AG23" i="47"/>
  <c r="AG15" i="47"/>
  <c r="AG22" i="47"/>
  <c r="AG14" i="47"/>
  <c r="AG21" i="47"/>
  <c r="AG13" i="47"/>
  <c r="B22" i="82"/>
  <c r="B23" i="82" s="1"/>
  <c r="B24" i="82" s="1"/>
  <c r="B25" i="82" s="1"/>
  <c r="BL39" i="47"/>
  <c r="BK16" i="47" s="1"/>
  <c r="BK17" i="47" s="1"/>
  <c r="BK18" i="47" s="1"/>
  <c r="BK19" i="47" s="1"/>
  <c r="BK20" i="47" s="1"/>
  <c r="BK21" i="47" s="1"/>
  <c r="BK22" i="47" s="1"/>
  <c r="BK23" i="47" s="1"/>
  <c r="BK24" i="47" s="1"/>
  <c r="BK25" i="47" s="1"/>
  <c r="BK26" i="47" s="1"/>
  <c r="BK27" i="47" s="1"/>
  <c r="BK28" i="47" s="1"/>
  <c r="BK29" i="47" s="1"/>
  <c r="BK30" i="47" s="1"/>
  <c r="BK31" i="47" s="1"/>
  <c r="BK32" i="47" s="1"/>
  <c r="BJ14" i="47"/>
  <c r="BJ15" i="47" s="1"/>
  <c r="BJ16" i="47" s="1"/>
  <c r="BJ18" i="47"/>
  <c r="BJ19" i="47" s="1"/>
  <c r="BJ20" i="47" s="1"/>
  <c r="BJ21" i="47" s="1"/>
  <c r="BJ22" i="47" s="1"/>
  <c r="BJ23" i="47" s="1"/>
  <c r="BJ24" i="47" s="1"/>
  <c r="BJ25" i="47" s="1"/>
  <c r="BJ26" i="47" s="1"/>
  <c r="BJ27" i="47" s="1"/>
  <c r="BJ28" i="47" s="1"/>
  <c r="BJ29" i="47" s="1"/>
  <c r="BJ30" i="47" s="1"/>
  <c r="BJ31" i="47" s="1"/>
  <c r="BJ32" i="47" s="1"/>
  <c r="C60" i="89" l="1"/>
  <c r="F23" i="89" s="1"/>
  <c r="C60" i="95"/>
  <c r="F23" i="95" s="1"/>
  <c r="B26" i="82"/>
  <c r="BM13" i="47"/>
  <c r="H16" i="47" l="1"/>
  <c r="H15" i="47"/>
  <c r="H14" i="47"/>
  <c r="H13" i="47"/>
  <c r="H12" i="47"/>
  <c r="H19" i="47"/>
  <c r="H11" i="47"/>
  <c r="H18" i="47"/>
  <c r="H10" i="47"/>
  <c r="H17" i="47"/>
  <c r="F24" i="89"/>
  <c r="F25" i="89" s="1"/>
  <c r="K25" i="89" s="1"/>
  <c r="K23" i="89"/>
  <c r="G23" i="89"/>
  <c r="I23" i="89" s="1"/>
  <c r="J23" i="89" s="1"/>
  <c r="F24" i="95"/>
  <c r="F25" i="95" s="1"/>
  <c r="G23" i="95"/>
  <c r="J23" i="95" s="1"/>
  <c r="K23" i="95" s="1"/>
  <c r="L23" i="95"/>
  <c r="B27" i="82"/>
  <c r="BM14" i="47"/>
  <c r="C11" i="47" l="1"/>
  <c r="C10" i="47"/>
  <c r="K24" i="89"/>
  <c r="G24" i="89"/>
  <c r="I24" i="89" s="1"/>
  <c r="J24" i="89" s="1"/>
  <c r="G25" i="89"/>
  <c r="I25" i="89" s="1"/>
  <c r="J25" i="89" s="1"/>
  <c r="F26" i="89"/>
  <c r="F27" i="89" s="1"/>
  <c r="L24" i="95"/>
  <c r="G24" i="95"/>
  <c r="J24" i="95" s="1"/>
  <c r="K24" i="95" s="1"/>
  <c r="F26" i="95"/>
  <c r="L25" i="95"/>
  <c r="G25" i="95"/>
  <c r="J25" i="95" s="1"/>
  <c r="K25" i="95" s="1"/>
  <c r="B28" i="82"/>
  <c r="BM15" i="47"/>
  <c r="K26" i="89" l="1"/>
  <c r="G26" i="89"/>
  <c r="I26" i="89" s="1"/>
  <c r="J26" i="89" s="1"/>
  <c r="F27" i="95"/>
  <c r="L26" i="95"/>
  <c r="G26" i="95"/>
  <c r="J26" i="95" s="1"/>
  <c r="K26" i="95" s="1"/>
  <c r="F28" i="89"/>
  <c r="G27" i="89"/>
  <c r="I27" i="89" s="1"/>
  <c r="J27" i="89" s="1"/>
  <c r="K27" i="89"/>
  <c r="B29" i="82"/>
  <c r="BM16" i="47"/>
  <c r="H25" i="43"/>
  <c r="H26" i="43" s="1"/>
  <c r="H27" i="43" s="1"/>
  <c r="H28" i="43" s="1"/>
  <c r="H29" i="43" s="1"/>
  <c r="H30" i="43" s="1"/>
  <c r="H31" i="43" s="1"/>
  <c r="H32" i="43" s="1"/>
  <c r="H33" i="43" s="1"/>
  <c r="H34" i="43" s="1"/>
  <c r="H35" i="43" s="1"/>
  <c r="H36" i="43" s="1"/>
  <c r="H37" i="43" s="1"/>
  <c r="F28" i="95" l="1"/>
  <c r="L27" i="95"/>
  <c r="G27" i="95"/>
  <c r="J27" i="95" s="1"/>
  <c r="K27" i="95" s="1"/>
  <c r="F29" i="89"/>
  <c r="K28" i="89"/>
  <c r="G28" i="89"/>
  <c r="I28" i="89" s="1"/>
  <c r="J28" i="89" s="1"/>
  <c r="B30" i="82"/>
  <c r="BM17" i="47"/>
  <c r="D25" i="43"/>
  <c r="D26" i="43" s="1"/>
  <c r="D27" i="43" s="1"/>
  <c r="D28" i="43" s="1"/>
  <c r="D29" i="43" s="1"/>
  <c r="D30" i="43" s="1"/>
  <c r="D31" i="43" s="1"/>
  <c r="D32" i="43" s="1"/>
  <c r="D33" i="43" s="1"/>
  <c r="D34" i="43" s="1"/>
  <c r="D35" i="43" s="1"/>
  <c r="D36" i="43" s="1"/>
  <c r="D37" i="43" s="1"/>
  <c r="F29" i="95" l="1"/>
  <c r="G28" i="95"/>
  <c r="J28" i="95" s="1"/>
  <c r="K28" i="95" s="1"/>
  <c r="L28" i="95"/>
  <c r="F30" i="89"/>
  <c r="K29" i="89"/>
  <c r="G29" i="89"/>
  <c r="I29" i="89" s="1"/>
  <c r="J29" i="89" s="1"/>
  <c r="B31" i="82"/>
  <c r="E21" i="67"/>
  <c r="E22" i="67" s="1"/>
  <c r="E23" i="67" s="1"/>
  <c r="E24" i="67" s="1"/>
  <c r="E25" i="67" s="1"/>
  <c r="E26" i="67" s="1"/>
  <c r="E27" i="67" s="1"/>
  <c r="E28" i="67" s="1"/>
  <c r="E29" i="67" s="1"/>
  <c r="E30" i="67" s="1"/>
  <c r="E31" i="67" s="1"/>
  <c r="E32" i="67" s="1"/>
  <c r="E33" i="67" s="1"/>
  <c r="E34" i="67" s="1"/>
  <c r="E35" i="67" s="1"/>
  <c r="E36" i="67" s="1"/>
  <c r="E37" i="67" s="1"/>
  <c r="F30" i="95" l="1"/>
  <c r="L29" i="95"/>
  <c r="G29" i="95"/>
  <c r="J29" i="95" s="1"/>
  <c r="K29" i="95" s="1"/>
  <c r="F31" i="89"/>
  <c r="K30" i="89"/>
  <c r="G30" i="89"/>
  <c r="I30" i="89" s="1"/>
  <c r="J30" i="89" s="1"/>
  <c r="B32" i="82"/>
  <c r="F31" i="95" l="1"/>
  <c r="G30" i="95"/>
  <c r="J30" i="95" s="1"/>
  <c r="K30" i="95" s="1"/>
  <c r="L30" i="95"/>
  <c r="F32" i="89"/>
  <c r="G31" i="89"/>
  <c r="I31" i="89" s="1"/>
  <c r="J31" i="89" s="1"/>
  <c r="K31" i="89"/>
  <c r="B33" i="82"/>
  <c r="F32" i="95" l="1"/>
  <c r="G31" i="95"/>
  <c r="J31" i="95" s="1"/>
  <c r="K31" i="95" s="1"/>
  <c r="L31" i="95"/>
  <c r="F33" i="89"/>
  <c r="G32" i="89"/>
  <c r="I32" i="89" s="1"/>
  <c r="J32" i="89" s="1"/>
  <c r="K32" i="89"/>
  <c r="C65" i="87"/>
  <c r="C76" i="86"/>
  <c r="B34" i="82"/>
  <c r="F33" i="95" l="1"/>
  <c r="G32" i="95"/>
  <c r="J32" i="95" s="1"/>
  <c r="K32" i="95" s="1"/>
  <c r="L32" i="95"/>
  <c r="F34" i="89"/>
  <c r="G33" i="89"/>
  <c r="I33" i="89" s="1"/>
  <c r="J33" i="89" s="1"/>
  <c r="K33" i="89"/>
  <c r="B35" i="82"/>
  <c r="B36" i="82" s="1"/>
  <c r="B37" i="82" s="1"/>
  <c r="F34" i="95" l="1"/>
  <c r="G33" i="95"/>
  <c r="J33" i="95" s="1"/>
  <c r="K33" i="95" s="1"/>
  <c r="L33" i="95"/>
  <c r="F35" i="89"/>
  <c r="G34" i="89"/>
  <c r="I34" i="89" s="1"/>
  <c r="J34" i="89" s="1"/>
  <c r="K34" i="89"/>
  <c r="A9" i="31"/>
  <c r="R6" i="31"/>
  <c r="Q6" i="31"/>
  <c r="P6" i="31"/>
  <c r="F35" i="95" l="1"/>
  <c r="L34" i="95"/>
  <c r="G34" i="95"/>
  <c r="J34" i="95" s="1"/>
  <c r="K34" i="95" s="1"/>
  <c r="F36" i="89"/>
  <c r="G35" i="89"/>
  <c r="I35" i="89" s="1"/>
  <c r="J35" i="89" s="1"/>
  <c r="K35" i="89"/>
  <c r="CX34" i="25"/>
  <c r="CW34" i="25"/>
  <c r="CV34" i="25"/>
  <c r="CX33" i="25"/>
  <c r="CW33" i="25"/>
  <c r="CV33" i="25"/>
  <c r="AY34" i="25"/>
  <c r="AX34" i="25"/>
  <c r="AW34" i="25"/>
  <c r="AV34" i="25"/>
  <c r="AU34" i="25"/>
  <c r="AT34" i="25"/>
  <c r="AS34" i="25"/>
  <c r="AR34" i="25"/>
  <c r="AQ34" i="25"/>
  <c r="AP34" i="25"/>
  <c r="AO34" i="25"/>
  <c r="AN34" i="25"/>
  <c r="AM34" i="25"/>
  <c r="AL34" i="25"/>
  <c r="AY33" i="25"/>
  <c r="AX33" i="25"/>
  <c r="AW33" i="25"/>
  <c r="AV33" i="25"/>
  <c r="AU33" i="25"/>
  <c r="AT33" i="25"/>
  <c r="AS33" i="25"/>
  <c r="AR33" i="25"/>
  <c r="AQ33" i="25"/>
  <c r="AP33" i="25"/>
  <c r="AO33" i="25"/>
  <c r="AN33" i="25"/>
  <c r="AM33" i="25"/>
  <c r="CX32" i="25"/>
  <c r="CW32" i="25"/>
  <c r="CV32" i="25"/>
  <c r="AX32" i="25"/>
  <c r="AT32" i="25"/>
  <c r="AP32" i="25"/>
  <c r="AL32" i="25"/>
  <c r="AY32" i="25"/>
  <c r="AW32" i="25"/>
  <c r="AV32" i="25"/>
  <c r="AU32" i="25"/>
  <c r="AS32" i="25"/>
  <c r="AR32" i="25"/>
  <c r="AQ32" i="25"/>
  <c r="AO32" i="25"/>
  <c r="AN32" i="25"/>
  <c r="AM32" i="25"/>
  <c r="CX31" i="25"/>
  <c r="CW31" i="25"/>
  <c r="CV31" i="25"/>
  <c r="F36" i="95" l="1"/>
  <c r="G35" i="95"/>
  <c r="J35" i="95" s="1"/>
  <c r="K35" i="95" s="1"/>
  <c r="L35" i="95"/>
  <c r="F37" i="89"/>
  <c r="G36" i="89"/>
  <c r="I36" i="89" s="1"/>
  <c r="J36" i="89" s="1"/>
  <c r="K36" i="89"/>
  <c r="CE9" i="25"/>
  <c r="AM9" i="25"/>
  <c r="F37" i="95" l="1"/>
  <c r="G36" i="95"/>
  <c r="J36" i="95" s="1"/>
  <c r="K36" i="95" s="1"/>
  <c r="L36" i="95"/>
  <c r="K37" i="89"/>
  <c r="G37" i="89"/>
  <c r="I37" i="89" s="1"/>
  <c r="J37" i="89" s="1"/>
  <c r="G26" i="82"/>
  <c r="J26" i="82" s="1"/>
  <c r="K26" i="82" s="1"/>
  <c r="L26" i="82"/>
  <c r="G25" i="82"/>
  <c r="J25" i="82" s="1"/>
  <c r="K25" i="82" s="1"/>
  <c r="L25" i="82"/>
  <c r="G37" i="95" l="1"/>
  <c r="J37" i="95" s="1"/>
  <c r="K37" i="95" s="1"/>
  <c r="L37" i="95"/>
  <c r="G27" i="82"/>
  <c r="J27" i="82" s="1"/>
  <c r="K27" i="82" s="1"/>
  <c r="L27" i="82"/>
  <c r="G28" i="82" l="1"/>
  <c r="J28" i="82" s="1"/>
  <c r="K28" i="82" s="1"/>
  <c r="L28" i="82"/>
  <c r="G29" i="82" l="1"/>
  <c r="J29" i="82" s="1"/>
  <c r="K29" i="82" s="1"/>
  <c r="L29" i="82"/>
  <c r="G30" i="82" l="1"/>
  <c r="J30" i="82" s="1"/>
  <c r="K30" i="82" s="1"/>
  <c r="L30" i="82"/>
  <c r="G31" i="82" l="1"/>
  <c r="J31" i="82" s="1"/>
  <c r="K31" i="82" s="1"/>
  <c r="L31" i="82"/>
  <c r="G32" i="82" l="1"/>
  <c r="J32" i="82" s="1"/>
  <c r="K32" i="82" s="1"/>
  <c r="L32" i="82"/>
  <c r="G33" i="82" l="1"/>
  <c r="J33" i="82" s="1"/>
  <c r="K33" i="82" s="1"/>
  <c r="L33" i="82"/>
  <c r="G34" i="82" l="1"/>
  <c r="J34" i="82" s="1"/>
  <c r="K34" i="82" s="1"/>
  <c r="L34" i="82"/>
  <c r="L35" i="82" l="1"/>
  <c r="G35" i="82"/>
  <c r="J35" i="82" s="1"/>
  <c r="K35" i="82" s="1"/>
  <c r="L36" i="82" l="1"/>
  <c r="G36" i="82"/>
  <c r="J36" i="82" s="1"/>
  <c r="K36" i="82" s="1"/>
  <c r="L37" i="82" l="1"/>
  <c r="G37" i="82"/>
  <c r="J37" i="82" s="1"/>
  <c r="K37" i="82" s="1"/>
  <c r="A47" i="25" l="1"/>
  <c r="B48" i="25" l="1"/>
  <c r="D48" i="43" l="1"/>
  <c r="C48" i="67"/>
  <c r="D48" i="67"/>
  <c r="D28" i="68" l="1"/>
  <c r="D29" i="68" s="1"/>
  <c r="D30" i="68" s="1"/>
  <c r="D31" i="68" s="1"/>
  <c r="D32" i="68" s="1"/>
  <c r="D33" i="68" s="1"/>
  <c r="D34" i="68" s="1"/>
  <c r="D35" i="68" s="1"/>
  <c r="D36" i="68" s="1"/>
  <c r="B60" i="67"/>
  <c r="B60" i="43"/>
  <c r="BY9" i="25" l="1"/>
  <c r="BY8" i="25"/>
  <c r="BC9" i="25"/>
  <c r="BC8" i="25"/>
  <c r="BX9" i="25" l="1"/>
  <c r="BW9" i="25"/>
  <c r="BV9" i="25"/>
  <c r="BU9" i="25"/>
  <c r="BT9" i="25"/>
  <c r="BS9" i="25"/>
  <c r="BR9" i="25"/>
  <c r="BQ9" i="25"/>
  <c r="BP9" i="25"/>
  <c r="BO9" i="25"/>
  <c r="BN9" i="25"/>
  <c r="BM9" i="25"/>
  <c r="BX8" i="25"/>
  <c r="BW8" i="25"/>
  <c r="BV8" i="25"/>
  <c r="BU8" i="25"/>
  <c r="BT8" i="25"/>
  <c r="BS8" i="25"/>
  <c r="BR8" i="25"/>
  <c r="BQ8" i="25"/>
  <c r="BP8" i="25"/>
  <c r="BO8" i="25"/>
  <c r="BN8" i="25"/>
  <c r="BM8" i="25"/>
  <c r="BB8" i="25"/>
  <c r="BA8" i="25"/>
  <c r="AZ8" i="25"/>
  <c r="AY8" i="25"/>
  <c r="AX8" i="25"/>
  <c r="AW8" i="25"/>
  <c r="AV8" i="25"/>
  <c r="AU8" i="25"/>
  <c r="AT8" i="25"/>
  <c r="AS8" i="25"/>
  <c r="AR8" i="25"/>
  <c r="AQ8" i="25"/>
  <c r="AP8" i="25"/>
  <c r="AO8" i="25"/>
  <c r="AN8" i="25"/>
  <c r="AL8" i="25"/>
  <c r="AZ9" i="47" l="1"/>
  <c r="BE9" i="47"/>
  <c r="BH10" i="47"/>
  <c r="BB39" i="47"/>
  <c r="BA11" i="47" s="1"/>
  <c r="BA12" i="47" s="1"/>
  <c r="BA13" i="47" s="1"/>
  <c r="BA14" i="47" s="1"/>
  <c r="BA15" i="47" s="1"/>
  <c r="BA16" i="47" s="1"/>
  <c r="BA17" i="47" s="1"/>
  <c r="BA18" i="47" s="1"/>
  <c r="BA19" i="47" s="1"/>
  <c r="BA20" i="47" s="1"/>
  <c r="BA21" i="47" s="1"/>
  <c r="BA22" i="47" s="1"/>
  <c r="BA23" i="47" s="1"/>
  <c r="BA24" i="47" s="1"/>
  <c r="BA25" i="47" s="1"/>
  <c r="BA26" i="47" s="1"/>
  <c r="BA27" i="47" s="1"/>
  <c r="BA28" i="47" s="1"/>
  <c r="BA29" i="47" s="1"/>
  <c r="BA30" i="47" s="1"/>
  <c r="BA31" i="47" s="1"/>
  <c r="BA32" i="47" s="1"/>
  <c r="BG39" i="47"/>
  <c r="AU10" i="47"/>
  <c r="AU11" i="47" s="1"/>
  <c r="AU12" i="47" s="1"/>
  <c r="AU13" i="47" s="1"/>
  <c r="AU14" i="47" s="1"/>
  <c r="AU15" i="47" s="1"/>
  <c r="AU16" i="47" s="1"/>
  <c r="AU17" i="47" s="1"/>
  <c r="AU18" i="47" s="1"/>
  <c r="AU19" i="47" s="1"/>
  <c r="AU20" i="47" s="1"/>
  <c r="AU21" i="47" s="1"/>
  <c r="AU22" i="47" s="1"/>
  <c r="AU23" i="47" s="1"/>
  <c r="AU25" i="47" s="1"/>
  <c r="AU26" i="47" s="1"/>
  <c r="AU27" i="47" s="1"/>
  <c r="AU28" i="47" s="1"/>
  <c r="AU29" i="47" s="1"/>
  <c r="AU30" i="47" s="1"/>
  <c r="AU31" i="47" s="1"/>
  <c r="AU32" i="47" s="1"/>
  <c r="AU9" i="47"/>
  <c r="AP10" i="47"/>
  <c r="AP11" i="47" s="1"/>
  <c r="AP12" i="47" s="1"/>
  <c r="AP13" i="47" s="1"/>
  <c r="AP14" i="47" s="1"/>
  <c r="AP15" i="47" s="1"/>
  <c r="AP16" i="47" s="1"/>
  <c r="AP17" i="47" s="1"/>
  <c r="AP18" i="47" s="1"/>
  <c r="AP19" i="47" s="1"/>
  <c r="AP20" i="47" s="1"/>
  <c r="AP21" i="47" s="1"/>
  <c r="AP22" i="47" s="1"/>
  <c r="AP23" i="47" s="1"/>
  <c r="AP25" i="47" s="1"/>
  <c r="AP26" i="47" s="1"/>
  <c r="AP27" i="47" s="1"/>
  <c r="AP28" i="47" s="1"/>
  <c r="AP29" i="47" s="1"/>
  <c r="AP30" i="47" s="1"/>
  <c r="AP31" i="47" s="1"/>
  <c r="AP32" i="47" s="1"/>
  <c r="AP9" i="47"/>
  <c r="L11" i="47"/>
  <c r="L12" i="47" s="1"/>
  <c r="L13" i="47" s="1"/>
  <c r="L14" i="47" s="1"/>
  <c r="L15" i="47" s="1"/>
  <c r="L16" i="47" s="1"/>
  <c r="L17" i="47" s="1"/>
  <c r="L18" i="47" s="1"/>
  <c r="L19" i="47" s="1"/>
  <c r="L20" i="47" s="1"/>
  <c r="L21" i="47" s="1"/>
  <c r="L22" i="47" s="1"/>
  <c r="L9" i="47"/>
  <c r="AK9" i="47"/>
  <c r="AK10" i="47"/>
  <c r="AK11" i="47" s="1"/>
  <c r="AK12" i="47" s="1"/>
  <c r="AK13" i="47" s="1"/>
  <c r="AK14" i="47" s="1"/>
  <c r="AK15" i="47" s="1"/>
  <c r="AK16" i="47" s="1"/>
  <c r="AK17" i="47" s="1"/>
  <c r="AK18" i="47" s="1"/>
  <c r="AK19" i="47" s="1"/>
  <c r="AK21" i="47" s="1"/>
  <c r="AK22" i="47" s="1"/>
  <c r="AK23" i="47" s="1"/>
  <c r="AK24" i="47" s="1"/>
  <c r="AK25" i="47" s="1"/>
  <c r="AK26" i="47" s="1"/>
  <c r="AK27" i="47" s="1"/>
  <c r="AK28" i="47" s="1"/>
  <c r="AK29" i="47" s="1"/>
  <c r="AK30" i="47" s="1"/>
  <c r="AK31" i="47" s="1"/>
  <c r="AK32" i="47" s="1"/>
  <c r="C60" i="84" l="1"/>
  <c r="F20" i="84" s="1"/>
  <c r="F21" i="84" s="1"/>
  <c r="F22" i="84" s="1"/>
  <c r="F23" i="84" s="1"/>
  <c r="F24" i="84" s="1"/>
  <c r="F25" i="84" s="1"/>
  <c r="F26" i="84" s="1"/>
  <c r="F27" i="84" s="1"/>
  <c r="F28" i="84" s="1"/>
  <c r="F29" i="84" s="1"/>
  <c r="F30" i="84" s="1"/>
  <c r="F31" i="84" s="1"/>
  <c r="F32" i="84" s="1"/>
  <c r="F33" i="84" s="1"/>
  <c r="F34" i="84" s="1"/>
  <c r="F35" i="84" s="1"/>
  <c r="F36" i="84" s="1"/>
  <c r="F37" i="84" s="1"/>
  <c r="BF13" i="47"/>
  <c r="BF14" i="47" s="1"/>
  <c r="BF15" i="47" s="1"/>
  <c r="BF16" i="47" s="1"/>
  <c r="BF17" i="47" s="1"/>
  <c r="BF18" i="47" s="1"/>
  <c r="BF19" i="47" s="1"/>
  <c r="BF20" i="47" s="1"/>
  <c r="BF21" i="47" s="1"/>
  <c r="BF22" i="47" s="1"/>
  <c r="BF23" i="47" s="1"/>
  <c r="BF24" i="47" s="1"/>
  <c r="BF25" i="47" s="1"/>
  <c r="BF26" i="47" s="1"/>
  <c r="BF27" i="47" s="1"/>
  <c r="BF28" i="47" s="1"/>
  <c r="BF29" i="47" s="1"/>
  <c r="BF30" i="47" s="1"/>
  <c r="BF31" i="47" s="1"/>
  <c r="BF32" i="47" s="1"/>
  <c r="L23" i="47"/>
  <c r="L24" i="47" s="1"/>
  <c r="L25" i="47" s="1"/>
  <c r="L26" i="47" s="1"/>
  <c r="L27" i="47" s="1"/>
  <c r="L28" i="47" s="1"/>
  <c r="L29" i="47" s="1"/>
  <c r="L30" i="47" s="1"/>
  <c r="L31" i="47" s="1"/>
  <c r="L32" i="47" s="1"/>
  <c r="AS10" i="47"/>
  <c r="BC10" i="47"/>
  <c r="O10" i="47"/>
  <c r="AX10" i="47"/>
  <c r="AW39" i="47"/>
  <c r="AV18" i="47" s="1"/>
  <c r="AV19" i="47" s="1"/>
  <c r="AV20" i="47" s="1"/>
  <c r="AV21" i="47" s="1"/>
  <c r="AV22" i="47" s="1"/>
  <c r="AV23" i="47" s="1"/>
  <c r="AV24" i="47" s="1"/>
  <c r="AV25" i="47" s="1"/>
  <c r="AV26" i="47" s="1"/>
  <c r="AV27" i="47" s="1"/>
  <c r="AV28" i="47" s="1"/>
  <c r="AV29" i="47" s="1"/>
  <c r="AV30" i="47" s="1"/>
  <c r="AV31" i="47" s="1"/>
  <c r="AV32" i="47" s="1"/>
  <c r="AR39" i="47"/>
  <c r="AQ15" i="47" s="1"/>
  <c r="AQ16" i="47" s="1"/>
  <c r="AQ17" i="47" s="1"/>
  <c r="AQ18" i="47" s="1"/>
  <c r="AQ19" i="47" s="1"/>
  <c r="AQ20" i="47" s="1"/>
  <c r="AQ21" i="47" s="1"/>
  <c r="AQ22" i="47" s="1"/>
  <c r="AQ23" i="47" s="1"/>
  <c r="AQ24" i="47" s="1"/>
  <c r="AQ25" i="47" s="1"/>
  <c r="AQ26" i="47" s="1"/>
  <c r="AQ27" i="47" s="1"/>
  <c r="AQ28" i="47" s="1"/>
  <c r="AQ29" i="47" s="1"/>
  <c r="AQ30" i="47" s="1"/>
  <c r="AQ31" i="47" s="1"/>
  <c r="AQ32" i="47" s="1"/>
  <c r="N39" i="47"/>
  <c r="M19" i="47" s="1"/>
  <c r="M20" i="47" s="1"/>
  <c r="M21" i="47" s="1"/>
  <c r="M22" i="47" s="1"/>
  <c r="M23" i="47" s="1"/>
  <c r="M24" i="47" s="1"/>
  <c r="M25" i="47" s="1"/>
  <c r="M26" i="47" s="1"/>
  <c r="M27" i="47" s="1"/>
  <c r="M28" i="47" s="1"/>
  <c r="M29" i="47" s="1"/>
  <c r="M30" i="47" s="1"/>
  <c r="M31" i="47" s="1"/>
  <c r="M32" i="47" s="1"/>
  <c r="AM39" i="47"/>
  <c r="AL13" i="47" s="1"/>
  <c r="AL14" i="47" s="1"/>
  <c r="AL15" i="47" s="1"/>
  <c r="AL16" i="47" s="1"/>
  <c r="AL17" i="47" s="1"/>
  <c r="AL18" i="47" s="1"/>
  <c r="AL19" i="47" s="1"/>
  <c r="AL20" i="47" s="1"/>
  <c r="AL21" i="47" s="1"/>
  <c r="AL22" i="47" s="1"/>
  <c r="AL23" i="47" s="1"/>
  <c r="AL24" i="47" s="1"/>
  <c r="AL25" i="47" s="1"/>
  <c r="AL26" i="47" s="1"/>
  <c r="AL27" i="47" s="1"/>
  <c r="AL28" i="47" s="1"/>
  <c r="AL29" i="47" s="1"/>
  <c r="AL30" i="47" s="1"/>
  <c r="AL31" i="47" s="1"/>
  <c r="AL32" i="47" s="1"/>
  <c r="G20" i="84" l="1"/>
  <c r="J20" i="84" s="1"/>
  <c r="K20" i="84" s="1"/>
  <c r="L20" i="84"/>
  <c r="C60" i="88"/>
  <c r="F22" i="88" s="1"/>
  <c r="F23" i="88" s="1"/>
  <c r="F24" i="88" s="1"/>
  <c r="C60" i="87"/>
  <c r="C60" i="90"/>
  <c r="F25" i="90" s="1"/>
  <c r="C60" i="83"/>
  <c r="F20" i="83" s="1"/>
  <c r="F21" i="83" s="1"/>
  <c r="F22" i="83" s="1"/>
  <c r="F23" i="83" s="1"/>
  <c r="F24" i="83" s="1"/>
  <c r="F25" i="83" s="1"/>
  <c r="F26" i="83" s="1"/>
  <c r="F27" i="83" s="1"/>
  <c r="F28" i="83" s="1"/>
  <c r="F29" i="83" s="1"/>
  <c r="F30" i="83" s="1"/>
  <c r="F31" i="83" s="1"/>
  <c r="F32" i="83" s="1"/>
  <c r="F33" i="83" s="1"/>
  <c r="F34" i="83" s="1"/>
  <c r="F35" i="83" s="1"/>
  <c r="F36" i="83" s="1"/>
  <c r="F37" i="83" s="1"/>
  <c r="C60" i="92"/>
  <c r="F20" i="92" s="1"/>
  <c r="F21" i="92" s="1"/>
  <c r="F22" i="92" s="1"/>
  <c r="F23" i="92" s="1"/>
  <c r="F24" i="92" s="1"/>
  <c r="F25" i="92" s="1"/>
  <c r="F26" i="92" s="1"/>
  <c r="C73" i="68"/>
  <c r="E25" i="68" s="1"/>
  <c r="M25" i="68" s="1"/>
  <c r="E32" i="85"/>
  <c r="E33" i="85" s="1"/>
  <c r="E34" i="85" s="1"/>
  <c r="E35" i="85" s="1"/>
  <c r="E36" i="85" s="1"/>
  <c r="L21" i="84"/>
  <c r="G21" i="84"/>
  <c r="J21" i="84" s="1"/>
  <c r="AN10" i="47"/>
  <c r="V10" i="47"/>
  <c r="AZ10" i="47" s="1"/>
  <c r="AZ11" i="47" s="1"/>
  <c r="AZ12" i="47" s="1"/>
  <c r="AZ13" i="47" s="1"/>
  <c r="AZ14" i="47" s="1"/>
  <c r="AZ15" i="47" s="1"/>
  <c r="AZ17" i="47" s="1"/>
  <c r="AZ18" i="47" s="1"/>
  <c r="AZ19" i="47" s="1"/>
  <c r="AZ20" i="47" s="1"/>
  <c r="AZ21" i="47" s="1"/>
  <c r="AZ22" i="47" s="1"/>
  <c r="AZ23" i="47" s="1"/>
  <c r="AZ24" i="47" s="1"/>
  <c r="AZ25" i="47" s="1"/>
  <c r="AZ26" i="47" s="1"/>
  <c r="AZ27" i="47" s="1"/>
  <c r="AZ28" i="47" s="1"/>
  <c r="AZ29" i="47" s="1"/>
  <c r="AZ30" i="47" s="1"/>
  <c r="AZ31" i="47" s="1"/>
  <c r="AZ32" i="47" s="1"/>
  <c r="Q10" i="47"/>
  <c r="Q11" i="47" s="1"/>
  <c r="AF10" i="47"/>
  <c r="AA10" i="47"/>
  <c r="BE10" i="47" s="1"/>
  <c r="BE12" i="47" s="1"/>
  <c r="BE13" i="47" s="1"/>
  <c r="BE14" i="47" s="1"/>
  <c r="BE15" i="47" s="1"/>
  <c r="BE16" i="47" s="1"/>
  <c r="BE17" i="47" s="1"/>
  <c r="BE18" i="47" s="1"/>
  <c r="BE19" i="47" s="1"/>
  <c r="BE20" i="47" s="1"/>
  <c r="BE21" i="47" s="1"/>
  <c r="BE22" i="47" s="1"/>
  <c r="BE23" i="47" s="1"/>
  <c r="BE24" i="47" s="1"/>
  <c r="BE25" i="47" s="1"/>
  <c r="BE26" i="47" s="1"/>
  <c r="BE27" i="47" s="1"/>
  <c r="BE28" i="47" s="1"/>
  <c r="BE29" i="47" s="1"/>
  <c r="BE30" i="47" s="1"/>
  <c r="BE31" i="47" s="1"/>
  <c r="BE32" i="47" s="1"/>
  <c r="G11" i="47"/>
  <c r="G12" i="47" s="1"/>
  <c r="G13" i="47" s="1"/>
  <c r="G14" i="47" s="1"/>
  <c r="G15" i="47" s="1"/>
  <c r="G16" i="47" s="1"/>
  <c r="G9" i="47"/>
  <c r="Q9" i="47"/>
  <c r="B9" i="47"/>
  <c r="E26" i="68" l="1"/>
  <c r="M26" i="68" s="1"/>
  <c r="I25" i="68"/>
  <c r="G20" i="83"/>
  <c r="J20" i="83" s="1"/>
  <c r="K20" i="83" s="1"/>
  <c r="L20" i="83"/>
  <c r="F26" i="90"/>
  <c r="K25" i="90"/>
  <c r="G25" i="90"/>
  <c r="I25" i="90" s="1"/>
  <c r="J25" i="90" s="1"/>
  <c r="F27" i="92"/>
  <c r="F22" i="87"/>
  <c r="F25" i="88"/>
  <c r="G24" i="88"/>
  <c r="I24" i="88" s="1"/>
  <c r="J24" i="88" s="1"/>
  <c r="K24" i="88"/>
  <c r="K21" i="84"/>
  <c r="M27" i="86"/>
  <c r="I27" i="86"/>
  <c r="L27" i="86" s="1"/>
  <c r="L21" i="83"/>
  <c r="G21" i="83"/>
  <c r="J21" i="83" s="1"/>
  <c r="L22" i="84"/>
  <c r="G22" i="84"/>
  <c r="J22" i="84" s="1"/>
  <c r="G17" i="47"/>
  <c r="G18" i="47" s="1"/>
  <c r="G19" i="47" s="1"/>
  <c r="G20" i="47" s="1"/>
  <c r="G21" i="47" s="1"/>
  <c r="G22" i="47" s="1"/>
  <c r="G23" i="47" s="1"/>
  <c r="G24" i="47" s="1"/>
  <c r="G25" i="47" s="1"/>
  <c r="G26" i="47" s="1"/>
  <c r="G27" i="47" s="1"/>
  <c r="G28" i="47" s="1"/>
  <c r="G29" i="47" s="1"/>
  <c r="G30" i="47" s="1"/>
  <c r="G31" i="47" s="1"/>
  <c r="G32" i="47" s="1"/>
  <c r="Y10" i="47"/>
  <c r="J10" i="47"/>
  <c r="X39" i="47"/>
  <c r="W27" i="47" s="1"/>
  <c r="W28" i="47" s="1"/>
  <c r="W29" i="47" s="1"/>
  <c r="W30" i="47" s="1"/>
  <c r="W31" i="47" s="1"/>
  <c r="W32" i="47" s="1"/>
  <c r="AH39" i="47"/>
  <c r="AG24" i="47" s="1"/>
  <c r="AG25" i="47" s="1"/>
  <c r="AG26" i="47" s="1"/>
  <c r="AG27" i="47" s="1"/>
  <c r="AG28" i="47" s="1"/>
  <c r="AG29" i="47" s="1"/>
  <c r="AG30" i="47" s="1"/>
  <c r="AG31" i="47" s="1"/>
  <c r="AG32" i="47" s="1"/>
  <c r="AF11" i="47"/>
  <c r="AF12" i="47" s="1"/>
  <c r="AF13" i="47" s="1"/>
  <c r="AF14" i="47" s="1"/>
  <c r="AF15" i="47" s="1"/>
  <c r="AF16" i="47" s="1"/>
  <c r="AF18" i="47" s="1"/>
  <c r="AF19" i="47" s="1"/>
  <c r="AF20" i="47" s="1"/>
  <c r="AF21" i="47" s="1"/>
  <c r="AF22" i="47" s="1"/>
  <c r="AF23" i="47" s="1"/>
  <c r="AF24" i="47" s="1"/>
  <c r="AF25" i="47" s="1"/>
  <c r="AF26" i="47" s="1"/>
  <c r="AF27" i="47" s="1"/>
  <c r="AF28" i="47" s="1"/>
  <c r="AF29" i="47" s="1"/>
  <c r="AF30" i="47" s="1"/>
  <c r="AF31" i="47" s="1"/>
  <c r="AF32" i="47" s="1"/>
  <c r="S39" i="47"/>
  <c r="R24" i="47" s="1"/>
  <c r="R25" i="47" s="1"/>
  <c r="R26" i="47" s="1"/>
  <c r="R27" i="47" s="1"/>
  <c r="R28" i="47" s="1"/>
  <c r="R29" i="47" s="1"/>
  <c r="R30" i="47" s="1"/>
  <c r="R31" i="47" s="1"/>
  <c r="R32" i="47" s="1"/>
  <c r="AC39" i="47"/>
  <c r="AB13" i="47" s="1"/>
  <c r="AB14" i="47" s="1"/>
  <c r="AB15" i="47" s="1"/>
  <c r="AB16" i="47" s="1"/>
  <c r="AB17" i="47" s="1"/>
  <c r="AB18" i="47" s="1"/>
  <c r="AB19" i="47" s="1"/>
  <c r="AB20" i="47" s="1"/>
  <c r="AB21" i="47" s="1"/>
  <c r="AB22" i="47" s="1"/>
  <c r="AB23" i="47" s="1"/>
  <c r="AB24" i="47" s="1"/>
  <c r="AB25" i="47" s="1"/>
  <c r="AB26" i="47" s="1"/>
  <c r="AB27" i="47" s="1"/>
  <c r="AB28" i="47" s="1"/>
  <c r="AB29" i="47" s="1"/>
  <c r="AB30" i="47" s="1"/>
  <c r="AB31" i="47" s="1"/>
  <c r="AB32" i="47" s="1"/>
  <c r="I39" i="47"/>
  <c r="V12" i="47"/>
  <c r="V13" i="47" s="1"/>
  <c r="V14" i="47" s="1"/>
  <c r="V15" i="47" s="1"/>
  <c r="V16" i="47" s="1"/>
  <c r="V17" i="47" s="1"/>
  <c r="V18" i="47" s="1"/>
  <c r="V19" i="47" s="1"/>
  <c r="V20" i="47" s="1"/>
  <c r="V21" i="47" s="1"/>
  <c r="V22" i="47" s="1"/>
  <c r="V23" i="47" s="1"/>
  <c r="V24" i="47" s="1"/>
  <c r="V25" i="47" s="1"/>
  <c r="V26" i="47" s="1"/>
  <c r="V27" i="47" s="1"/>
  <c r="V28" i="47" s="1"/>
  <c r="V29" i="47" s="1"/>
  <c r="V30" i="47" s="1"/>
  <c r="V31" i="47" s="1"/>
  <c r="V32" i="47" s="1"/>
  <c r="D39" i="47"/>
  <c r="C60" i="43" l="1"/>
  <c r="F19" i="43" s="1"/>
  <c r="F20" i="43" s="1"/>
  <c r="F21" i="43" s="1"/>
  <c r="F22" i="43" s="1"/>
  <c r="F23" i="43" s="1"/>
  <c r="C12" i="47"/>
  <c r="C13" i="47" s="1"/>
  <c r="C14" i="47" s="1"/>
  <c r="C15" i="47" s="1"/>
  <c r="C16" i="47" s="1"/>
  <c r="C17" i="47" s="1"/>
  <c r="C18" i="47" s="1"/>
  <c r="C19" i="47" s="1"/>
  <c r="C20" i="47" s="1"/>
  <c r="C21" i="47" s="1"/>
  <c r="C22" i="47" s="1"/>
  <c r="C23" i="47" s="1"/>
  <c r="C24" i="47" s="1"/>
  <c r="C25" i="47" s="1"/>
  <c r="C26" i="47" s="1"/>
  <c r="C27" i="47" s="1"/>
  <c r="C28" i="47" s="1"/>
  <c r="C29" i="47" s="1"/>
  <c r="C30" i="47" s="1"/>
  <c r="C31" i="47" s="1"/>
  <c r="C32" i="47" s="1"/>
  <c r="C60" i="91"/>
  <c r="F26" i="91" s="1"/>
  <c r="H20" i="47"/>
  <c r="H21" i="47" s="1"/>
  <c r="H22" i="47" s="1"/>
  <c r="H23" i="47" s="1"/>
  <c r="H24" i="47" s="1"/>
  <c r="H25" i="47" s="1"/>
  <c r="H26" i="47" s="1"/>
  <c r="H27" i="47" s="1"/>
  <c r="H28" i="47" s="1"/>
  <c r="H29" i="47" s="1"/>
  <c r="H30" i="47" s="1"/>
  <c r="H31" i="47" s="1"/>
  <c r="H32" i="47" s="1"/>
  <c r="F24" i="43"/>
  <c r="F25" i="43" s="1"/>
  <c r="F26" i="43" s="1"/>
  <c r="F27" i="43" s="1"/>
  <c r="F28" i="43" s="1"/>
  <c r="F29" i="43" s="1"/>
  <c r="F30" i="43" s="1"/>
  <c r="F31" i="43" s="1"/>
  <c r="F32" i="43" s="1"/>
  <c r="F33" i="43" s="1"/>
  <c r="F34" i="43" s="1"/>
  <c r="F35" i="43" s="1"/>
  <c r="F36" i="43" s="1"/>
  <c r="F37" i="43" s="1"/>
  <c r="G23" i="43"/>
  <c r="J23" i="43" s="1"/>
  <c r="K23" i="43" s="1"/>
  <c r="L23" i="43"/>
  <c r="E27" i="68"/>
  <c r="E28" i="68" s="1"/>
  <c r="E29" i="68" s="1"/>
  <c r="E30" i="68" s="1"/>
  <c r="E31" i="68" s="1"/>
  <c r="E32" i="68" s="1"/>
  <c r="E33" i="68" s="1"/>
  <c r="E34" i="68" s="1"/>
  <c r="E35" i="68" s="1"/>
  <c r="E36" i="68" s="1"/>
  <c r="I26" i="68"/>
  <c r="F26" i="88"/>
  <c r="G25" i="88"/>
  <c r="I25" i="88" s="1"/>
  <c r="J25" i="88" s="1"/>
  <c r="K25" i="88"/>
  <c r="G22" i="87"/>
  <c r="I22" i="87" s="1"/>
  <c r="J22" i="87" s="1"/>
  <c r="K22" i="87"/>
  <c r="F28" i="92"/>
  <c r="F23" i="87"/>
  <c r="F27" i="90"/>
  <c r="G26" i="90"/>
  <c r="I26" i="90" s="1"/>
  <c r="J26" i="90" s="1"/>
  <c r="K26" i="90"/>
  <c r="K22" i="84"/>
  <c r="K21" i="83"/>
  <c r="I28" i="86"/>
  <c r="L28" i="86" s="1"/>
  <c r="M28" i="86"/>
  <c r="L23" i="84"/>
  <c r="G23" i="84"/>
  <c r="J23" i="84" s="1"/>
  <c r="L22" i="83"/>
  <c r="G22" i="83"/>
  <c r="J22" i="83" s="1"/>
  <c r="AD10" i="47"/>
  <c r="C60" i="67"/>
  <c r="AI10" i="47"/>
  <c r="AA11" i="47"/>
  <c r="AA12" i="47" s="1"/>
  <c r="AA13" i="47" s="1"/>
  <c r="AA14" i="47" s="1"/>
  <c r="AA15" i="47" s="1"/>
  <c r="AA16" i="47" s="1"/>
  <c r="AA17" i="47" s="1"/>
  <c r="AA18" i="47" s="1"/>
  <c r="AA19" i="47" s="1"/>
  <c r="AA20" i="47" s="1"/>
  <c r="AA21" i="47" s="1"/>
  <c r="AA22" i="47" s="1"/>
  <c r="AA23" i="47" s="1"/>
  <c r="AA24" i="47" s="1"/>
  <c r="AA25" i="47" s="1"/>
  <c r="AA26" i="47" s="1"/>
  <c r="AA27" i="47" s="1"/>
  <c r="AA28" i="47" s="1"/>
  <c r="AA29" i="47" s="1"/>
  <c r="AA30" i="47" s="1"/>
  <c r="AA31" i="47" s="1"/>
  <c r="AA32" i="47" s="1"/>
  <c r="T10" i="47"/>
  <c r="F27" i="91" l="1"/>
  <c r="K26" i="91"/>
  <c r="G26" i="91"/>
  <c r="I26" i="91" s="1"/>
  <c r="J26" i="91" s="1"/>
  <c r="F28" i="90"/>
  <c r="K27" i="90"/>
  <c r="G27" i="90"/>
  <c r="I27" i="90" s="1"/>
  <c r="J27" i="90" s="1"/>
  <c r="F29" i="92"/>
  <c r="F24" i="87"/>
  <c r="G23" i="87"/>
  <c r="I23" i="87" s="1"/>
  <c r="J23" i="87" s="1"/>
  <c r="K23" i="87"/>
  <c r="F27" i="88"/>
  <c r="G26" i="88"/>
  <c r="I26" i="88" s="1"/>
  <c r="J26" i="88" s="1"/>
  <c r="K26" i="88"/>
  <c r="K23" i="84"/>
  <c r="K22" i="83"/>
  <c r="M29" i="86"/>
  <c r="I29" i="86"/>
  <c r="L29" i="86" s="1"/>
  <c r="L23" i="83"/>
  <c r="G23" i="83"/>
  <c r="J23" i="83" s="1"/>
  <c r="L24" i="84"/>
  <c r="G24" i="84"/>
  <c r="J24" i="84" s="1"/>
  <c r="Q12" i="47"/>
  <c r="Q13" i="47" s="1"/>
  <c r="Q14" i="47" s="1"/>
  <c r="Q15" i="47" s="1"/>
  <c r="Q16" i="47" s="1"/>
  <c r="Q17" i="47" s="1"/>
  <c r="Q18" i="47" s="1"/>
  <c r="Q19" i="47" s="1"/>
  <c r="Q20" i="47" s="1"/>
  <c r="Q21" i="47" s="1"/>
  <c r="Q22" i="47" s="1"/>
  <c r="Q23" i="47" s="1"/>
  <c r="Q24" i="47" s="1"/>
  <c r="Q25" i="47" s="1"/>
  <c r="Q26" i="47" s="1"/>
  <c r="Q27" i="47" s="1"/>
  <c r="Q28" i="47" s="1"/>
  <c r="Q29" i="47" s="1"/>
  <c r="Q30" i="47" s="1"/>
  <c r="Q31" i="47" s="1"/>
  <c r="Q32" i="47" s="1"/>
  <c r="F28" i="91" l="1"/>
  <c r="K27" i="91"/>
  <c r="G27" i="91"/>
  <c r="I27" i="91" s="1"/>
  <c r="J27" i="91" s="1"/>
  <c r="F28" i="88"/>
  <c r="G27" i="88"/>
  <c r="I27" i="88" s="1"/>
  <c r="J27" i="88" s="1"/>
  <c r="K27" i="88"/>
  <c r="F30" i="92"/>
  <c r="F25" i="87"/>
  <c r="G24" i="87"/>
  <c r="I24" i="87" s="1"/>
  <c r="J24" i="87" s="1"/>
  <c r="K24" i="87"/>
  <c r="F29" i="90"/>
  <c r="G28" i="90"/>
  <c r="I28" i="90" s="1"/>
  <c r="J28" i="90" s="1"/>
  <c r="K28" i="90"/>
  <c r="K24" i="84"/>
  <c r="K23" i="83"/>
  <c r="M30" i="86"/>
  <c r="I30" i="86"/>
  <c r="L30" i="86" s="1"/>
  <c r="L25" i="84"/>
  <c r="G25" i="84"/>
  <c r="J25" i="84" s="1"/>
  <c r="G24" i="83"/>
  <c r="J24" i="83" s="1"/>
  <c r="L24" i="83"/>
  <c r="F29" i="91" l="1"/>
  <c r="K28" i="91"/>
  <c r="G28" i="91"/>
  <c r="I28" i="91" s="1"/>
  <c r="J28" i="91" s="1"/>
  <c r="F30" i="90"/>
  <c r="G29" i="90"/>
  <c r="I29" i="90" s="1"/>
  <c r="J29" i="90" s="1"/>
  <c r="K29" i="90"/>
  <c r="F31" i="92"/>
  <c r="F26" i="87"/>
  <c r="G25" i="87"/>
  <c r="I25" i="87" s="1"/>
  <c r="J25" i="87" s="1"/>
  <c r="K25" i="87"/>
  <c r="F29" i="88"/>
  <c r="G28" i="88"/>
  <c r="I28" i="88" s="1"/>
  <c r="J28" i="88" s="1"/>
  <c r="K28" i="88"/>
  <c r="K25" i="84"/>
  <c r="K24" i="83"/>
  <c r="M31" i="86"/>
  <c r="I31" i="86"/>
  <c r="L31" i="86" s="1"/>
  <c r="M31" i="85"/>
  <c r="I31" i="85"/>
  <c r="L31" i="85" s="1"/>
  <c r="G25" i="83"/>
  <c r="J25" i="83" s="1"/>
  <c r="L25" i="83"/>
  <c r="L26" i="84"/>
  <c r="G26" i="84"/>
  <c r="J26" i="84" s="1"/>
  <c r="F30" i="91" l="1"/>
  <c r="G29" i="91"/>
  <c r="I29" i="91" s="1"/>
  <c r="J29" i="91" s="1"/>
  <c r="K29" i="91"/>
  <c r="F30" i="88"/>
  <c r="G29" i="88"/>
  <c r="I29" i="88" s="1"/>
  <c r="J29" i="88" s="1"/>
  <c r="K29" i="88"/>
  <c r="F32" i="92"/>
  <c r="F27" i="87"/>
  <c r="K26" i="87"/>
  <c r="G26" i="87"/>
  <c r="I26" i="87" s="1"/>
  <c r="J26" i="87" s="1"/>
  <c r="F31" i="90"/>
  <c r="G30" i="90"/>
  <c r="I30" i="90" s="1"/>
  <c r="J30" i="90" s="1"/>
  <c r="K30" i="90"/>
  <c r="K26" i="84"/>
  <c r="K25" i="83"/>
  <c r="M32" i="85"/>
  <c r="I32" i="85"/>
  <c r="L32" i="85" s="1"/>
  <c r="M32" i="86"/>
  <c r="I32" i="86"/>
  <c r="L32" i="86" s="1"/>
  <c r="L27" i="84"/>
  <c r="G27" i="84"/>
  <c r="J27" i="84" s="1"/>
  <c r="L26" i="83"/>
  <c r="G26" i="83"/>
  <c r="J26" i="83" s="1"/>
  <c r="F31" i="91" l="1"/>
  <c r="G30" i="91"/>
  <c r="I30" i="91" s="1"/>
  <c r="J30" i="91" s="1"/>
  <c r="K30" i="91"/>
  <c r="F32" i="90"/>
  <c r="K31" i="90"/>
  <c r="G31" i="90"/>
  <c r="I31" i="90" s="1"/>
  <c r="J31" i="90" s="1"/>
  <c r="F33" i="92"/>
  <c r="L32" i="92"/>
  <c r="G32" i="92"/>
  <c r="J32" i="92" s="1"/>
  <c r="K32" i="92" s="1"/>
  <c r="F28" i="87"/>
  <c r="G27" i="87"/>
  <c r="I27" i="87" s="1"/>
  <c r="J27" i="87" s="1"/>
  <c r="K27" i="87"/>
  <c r="F31" i="88"/>
  <c r="G30" i="88"/>
  <c r="I30" i="88" s="1"/>
  <c r="J30" i="88" s="1"/>
  <c r="K30" i="88"/>
  <c r="K27" i="84"/>
  <c r="K26" i="83"/>
  <c r="M33" i="86"/>
  <c r="I33" i="86"/>
  <c r="L33" i="86" s="1"/>
  <c r="M33" i="85"/>
  <c r="I33" i="85"/>
  <c r="L33" i="85" s="1"/>
  <c r="G27" i="83"/>
  <c r="J27" i="83" s="1"/>
  <c r="L27" i="83"/>
  <c r="L28" i="84"/>
  <c r="G28" i="84"/>
  <c r="J28" i="84" s="1"/>
  <c r="F32" i="91" l="1"/>
  <c r="G31" i="91"/>
  <c r="I31" i="91" s="1"/>
  <c r="J31" i="91" s="1"/>
  <c r="K31" i="91"/>
  <c r="F32" i="88"/>
  <c r="G31" i="88"/>
  <c r="I31" i="88" s="1"/>
  <c r="J31" i="88" s="1"/>
  <c r="K31" i="88"/>
  <c r="F34" i="92"/>
  <c r="G33" i="92"/>
  <c r="J33" i="92" s="1"/>
  <c r="K33" i="92" s="1"/>
  <c r="L33" i="92"/>
  <c r="F29" i="87"/>
  <c r="K28" i="87"/>
  <c r="G28" i="87"/>
  <c r="I28" i="87" s="1"/>
  <c r="J28" i="87" s="1"/>
  <c r="F33" i="90"/>
  <c r="G32" i="90"/>
  <c r="I32" i="90" s="1"/>
  <c r="J32" i="90" s="1"/>
  <c r="K32" i="90"/>
  <c r="K28" i="84"/>
  <c r="K27" i="83"/>
  <c r="M34" i="85"/>
  <c r="I34" i="85"/>
  <c r="L34" i="85" s="1"/>
  <c r="M34" i="86"/>
  <c r="I34" i="86"/>
  <c r="L34" i="86" s="1"/>
  <c r="L29" i="84"/>
  <c r="G29" i="84"/>
  <c r="J29" i="84" s="1"/>
  <c r="L28" i="83"/>
  <c r="G28" i="83"/>
  <c r="J28" i="83" s="1"/>
  <c r="G32" i="91" l="1"/>
  <c r="I32" i="91" s="1"/>
  <c r="J32" i="91" s="1"/>
  <c r="K32" i="91"/>
  <c r="F33" i="91"/>
  <c r="F34" i="90"/>
  <c r="K33" i="90"/>
  <c r="G33" i="90"/>
  <c r="I33" i="90" s="1"/>
  <c r="J33" i="90" s="1"/>
  <c r="F35" i="92"/>
  <c r="G34" i="92"/>
  <c r="J34" i="92" s="1"/>
  <c r="K34" i="92" s="1"/>
  <c r="L34" i="92"/>
  <c r="F30" i="87"/>
  <c r="G29" i="87"/>
  <c r="I29" i="87" s="1"/>
  <c r="J29" i="87" s="1"/>
  <c r="K29" i="87"/>
  <c r="F33" i="88"/>
  <c r="G32" i="88"/>
  <c r="I32" i="88" s="1"/>
  <c r="J32" i="88" s="1"/>
  <c r="K32" i="88"/>
  <c r="K29" i="84"/>
  <c r="K28" i="83"/>
  <c r="M35" i="86"/>
  <c r="I35" i="86"/>
  <c r="L35" i="86" s="1"/>
  <c r="M35" i="85"/>
  <c r="I35" i="85"/>
  <c r="L35" i="85" s="1"/>
  <c r="L29" i="83"/>
  <c r="G29" i="83"/>
  <c r="J29" i="83" s="1"/>
  <c r="L30" i="84"/>
  <c r="G30" i="84"/>
  <c r="J30" i="84" s="1"/>
  <c r="F34" i="91" l="1"/>
  <c r="K33" i="91"/>
  <c r="G33" i="91"/>
  <c r="I33" i="91" s="1"/>
  <c r="J33" i="91" s="1"/>
  <c r="F34" i="88"/>
  <c r="G33" i="88"/>
  <c r="I33" i="88" s="1"/>
  <c r="J33" i="88" s="1"/>
  <c r="K33" i="88"/>
  <c r="F36" i="92"/>
  <c r="L35" i="92"/>
  <c r="G35" i="92"/>
  <c r="J35" i="92" s="1"/>
  <c r="K35" i="92" s="1"/>
  <c r="F31" i="87"/>
  <c r="K30" i="87"/>
  <c r="G30" i="87"/>
  <c r="I30" i="87" s="1"/>
  <c r="J30" i="87" s="1"/>
  <c r="F35" i="90"/>
  <c r="G34" i="90"/>
  <c r="I34" i="90" s="1"/>
  <c r="J34" i="90" s="1"/>
  <c r="K34" i="90"/>
  <c r="K30" i="84"/>
  <c r="K29" i="83"/>
  <c r="M36" i="85"/>
  <c r="I36" i="85"/>
  <c r="L36" i="85" s="1"/>
  <c r="M36" i="86"/>
  <c r="I36" i="86"/>
  <c r="L36" i="86" s="1"/>
  <c r="L31" i="84"/>
  <c r="G31" i="84"/>
  <c r="J31" i="84" s="1"/>
  <c r="G30" i="83"/>
  <c r="J30" i="83" s="1"/>
  <c r="L30" i="83"/>
  <c r="F35" i="91" l="1"/>
  <c r="K34" i="91"/>
  <c r="G34" i="91"/>
  <c r="I34" i="91" s="1"/>
  <c r="J34" i="91" s="1"/>
  <c r="F37" i="92"/>
  <c r="L36" i="92"/>
  <c r="G36" i="92"/>
  <c r="J36" i="92" s="1"/>
  <c r="K36" i="92" s="1"/>
  <c r="F36" i="90"/>
  <c r="G35" i="90"/>
  <c r="I35" i="90" s="1"/>
  <c r="J35" i="90" s="1"/>
  <c r="K35" i="90"/>
  <c r="F32" i="87"/>
  <c r="G31" i="87"/>
  <c r="I31" i="87" s="1"/>
  <c r="J31" i="87" s="1"/>
  <c r="K31" i="87"/>
  <c r="F35" i="88"/>
  <c r="K34" i="88"/>
  <c r="G34" i="88"/>
  <c r="I34" i="88" s="1"/>
  <c r="J34" i="88" s="1"/>
  <c r="K31" i="84"/>
  <c r="K30" i="83"/>
  <c r="L31" i="83"/>
  <c r="G31" i="83"/>
  <c r="J31" i="83" s="1"/>
  <c r="L32" i="84"/>
  <c r="G32" i="84"/>
  <c r="J32" i="84" s="1"/>
  <c r="K35" i="91" l="1"/>
  <c r="F36" i="91"/>
  <c r="G35" i="91"/>
  <c r="I35" i="91" s="1"/>
  <c r="J35" i="91" s="1"/>
  <c r="G37" i="92"/>
  <c r="J37" i="92" s="1"/>
  <c r="K37" i="92" s="1"/>
  <c r="L37" i="92"/>
  <c r="F37" i="90"/>
  <c r="G36" i="90"/>
  <c r="I36" i="90" s="1"/>
  <c r="J36" i="90" s="1"/>
  <c r="K36" i="90"/>
  <c r="F33" i="87"/>
  <c r="G32" i="87"/>
  <c r="I32" i="87" s="1"/>
  <c r="J32" i="87" s="1"/>
  <c r="K32" i="87"/>
  <c r="F36" i="88"/>
  <c r="G35" i="88"/>
  <c r="I35" i="88" s="1"/>
  <c r="J35" i="88" s="1"/>
  <c r="K35" i="88"/>
  <c r="K32" i="84"/>
  <c r="K31" i="83"/>
  <c r="L33" i="84"/>
  <c r="G33" i="84"/>
  <c r="J33" i="84" s="1"/>
  <c r="G32" i="83"/>
  <c r="J32" i="83" s="1"/>
  <c r="L32" i="83"/>
  <c r="F37" i="91" l="1"/>
  <c r="K36" i="91"/>
  <c r="G36" i="91"/>
  <c r="I36" i="91" s="1"/>
  <c r="J36" i="91" s="1"/>
  <c r="G37" i="90"/>
  <c r="I37" i="90" s="1"/>
  <c r="J37" i="90" s="1"/>
  <c r="K37" i="90"/>
  <c r="F34" i="87"/>
  <c r="G33" i="87"/>
  <c r="I33" i="87" s="1"/>
  <c r="J33" i="87" s="1"/>
  <c r="K33" i="87"/>
  <c r="F37" i="88"/>
  <c r="G36" i="88"/>
  <c r="I36" i="88" s="1"/>
  <c r="J36" i="88" s="1"/>
  <c r="K36" i="88"/>
  <c r="K33" i="84"/>
  <c r="K32" i="83"/>
  <c r="L33" i="83"/>
  <c r="G33" i="83"/>
  <c r="J33" i="83" s="1"/>
  <c r="L34" i="84"/>
  <c r="G34" i="84"/>
  <c r="J34" i="84" s="1"/>
  <c r="G37" i="91" l="1"/>
  <c r="I37" i="91" s="1"/>
  <c r="J37" i="91" s="1"/>
  <c r="K37" i="91"/>
  <c r="F35" i="87"/>
  <c r="G34" i="87"/>
  <c r="I34" i="87" s="1"/>
  <c r="J34" i="87" s="1"/>
  <c r="K34" i="87"/>
  <c r="G37" i="88"/>
  <c r="I37" i="88" s="1"/>
  <c r="J37" i="88" s="1"/>
  <c r="K37" i="88"/>
  <c r="K34" i="84"/>
  <c r="K33" i="83"/>
  <c r="L35" i="84"/>
  <c r="G35" i="84"/>
  <c r="J35" i="84" s="1"/>
  <c r="G34" i="83"/>
  <c r="J34" i="83" s="1"/>
  <c r="L34" i="83"/>
  <c r="F36" i="87" l="1"/>
  <c r="G35" i="87"/>
  <c r="I35" i="87" s="1"/>
  <c r="J35" i="87" s="1"/>
  <c r="K35" i="87"/>
  <c r="K35" i="84"/>
  <c r="K34" i="83"/>
  <c r="G35" i="83"/>
  <c r="J35" i="83" s="1"/>
  <c r="L35" i="83"/>
  <c r="L36" i="84"/>
  <c r="G36" i="84"/>
  <c r="J36" i="84" s="1"/>
  <c r="F37" i="87" l="1"/>
  <c r="G36" i="87"/>
  <c r="I36" i="87" s="1"/>
  <c r="J36" i="87" s="1"/>
  <c r="K36" i="87"/>
  <c r="K36" i="84"/>
  <c r="K35" i="83"/>
  <c r="L37" i="84"/>
  <c r="G37" i="84"/>
  <c r="J37" i="84" s="1"/>
  <c r="G36" i="83"/>
  <c r="J36" i="83" s="1"/>
  <c r="L36" i="83"/>
  <c r="G37" i="87" l="1"/>
  <c r="I37" i="87" s="1"/>
  <c r="J37" i="87" s="1"/>
  <c r="K37" i="87"/>
  <c r="K37" i="84"/>
  <c r="K36" i="83"/>
  <c r="G37" i="83"/>
  <c r="J37" i="83" s="1"/>
  <c r="L37" i="83"/>
  <c r="K37" i="83" l="1"/>
  <c r="A6" i="77" l="1"/>
  <c r="A7" i="77" s="1"/>
  <c r="A8" i="77" s="1"/>
  <c r="A9" i="77" s="1"/>
  <c r="A10" i="77" s="1"/>
  <c r="A11" i="77" s="1"/>
  <c r="A12" i="77" s="1"/>
  <c r="A13" i="77" s="1"/>
  <c r="A14" i="77" l="1"/>
  <c r="A15" i="77" l="1"/>
  <c r="A16" i="77" l="1"/>
  <c r="H16" i="77" s="1"/>
  <c r="A17" i="77" l="1"/>
  <c r="H17" i="77" l="1"/>
  <c r="J17" i="77"/>
  <c r="A18" i="77"/>
  <c r="H18" i="77" l="1"/>
  <c r="J18" i="77"/>
  <c r="A19" i="77"/>
  <c r="J19" i="77" s="1"/>
  <c r="H19" i="77" l="1"/>
  <c r="A20" i="77"/>
  <c r="J20" i="77" s="1"/>
  <c r="H20" i="77" l="1"/>
  <c r="A21" i="77"/>
  <c r="J21" i="77" s="1"/>
  <c r="H21" i="77" l="1"/>
  <c r="A22" i="77"/>
  <c r="J22" i="77" s="1"/>
  <c r="H22" i="77" l="1"/>
  <c r="A23" i="77"/>
  <c r="J23" i="77" s="1"/>
  <c r="H23" i="77" l="1"/>
  <c r="A24" i="77"/>
  <c r="J24" i="77" s="1"/>
  <c r="H24" i="77" l="1"/>
  <c r="A25" i="77"/>
  <c r="J25" i="77" s="1"/>
  <c r="H25" i="77" l="1"/>
  <c r="A26" i="77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M19" i="77" l="1"/>
  <c r="M20" i="77" l="1"/>
  <c r="M21" i="77" l="1"/>
  <c r="M22" i="77" l="1"/>
  <c r="M23" i="77" l="1"/>
  <c r="M24" i="77" l="1"/>
  <c r="M25" i="77" l="1"/>
  <c r="D11" i="77" l="1"/>
  <c r="D12" i="77" l="1"/>
  <c r="E11" i="77"/>
  <c r="D13" i="77" l="1"/>
  <c r="E12" i="77"/>
  <c r="G11" i="77"/>
  <c r="D14" i="77" l="1"/>
  <c r="E13" i="77"/>
  <c r="G13" i="77"/>
  <c r="E14" i="77" l="1"/>
  <c r="D15" i="77"/>
  <c r="G12" i="77"/>
  <c r="G14" i="77" l="1"/>
  <c r="G15" i="77"/>
  <c r="E15" i="77"/>
  <c r="D16" i="77"/>
  <c r="E16" i="77" l="1"/>
  <c r="D17" i="77"/>
  <c r="G16" i="77"/>
  <c r="D18" i="77" l="1"/>
  <c r="E17" i="77"/>
  <c r="G17" i="77"/>
  <c r="D19" i="77" l="1"/>
  <c r="E18" i="77"/>
  <c r="G18" i="77"/>
  <c r="E19" i="77" l="1"/>
  <c r="D20" i="77"/>
  <c r="G19" i="77"/>
  <c r="D21" i="77" l="1"/>
  <c r="E20" i="77"/>
  <c r="G20" i="77"/>
  <c r="E21" i="77" l="1"/>
  <c r="D22" i="77"/>
  <c r="G21" i="77"/>
  <c r="D23" i="77" l="1"/>
  <c r="E22" i="77"/>
  <c r="G22" i="77"/>
  <c r="E23" i="77" l="1"/>
  <c r="D24" i="77"/>
  <c r="G23" i="77"/>
  <c r="D25" i="77" l="1"/>
  <c r="D26" i="77" s="1"/>
  <c r="D27" i="77" s="1"/>
  <c r="D28" i="77" s="1"/>
  <c r="D29" i="77" s="1"/>
  <c r="D30" i="77" s="1"/>
  <c r="D31" i="77" s="1"/>
  <c r="D32" i="77" s="1"/>
  <c r="D33" i="77" s="1"/>
  <c r="D34" i="77" s="1"/>
  <c r="D35" i="77" s="1"/>
  <c r="D36" i="77" s="1"/>
  <c r="D37" i="77" s="1"/>
  <c r="D38" i="77" s="1"/>
  <c r="D39" i="77" s="1"/>
  <c r="D40" i="77" s="1"/>
  <c r="E24" i="77"/>
  <c r="G25" i="77"/>
  <c r="G26" i="77" s="1"/>
  <c r="G27" i="77" s="1"/>
  <c r="G28" i="77" s="1"/>
  <c r="G29" i="77" s="1"/>
  <c r="G30" i="77" s="1"/>
  <c r="G31" i="77" s="1"/>
  <c r="G32" i="77" s="1"/>
  <c r="G33" i="77" s="1"/>
  <c r="G34" i="77" s="1"/>
  <c r="G35" i="77" s="1"/>
  <c r="G36" i="77" s="1"/>
  <c r="G37" i="77" s="1"/>
  <c r="G38" i="77" s="1"/>
  <c r="G39" i="77" s="1"/>
  <c r="G40" i="77" s="1"/>
  <c r="H26" i="77"/>
  <c r="G24" i="77"/>
  <c r="D50" i="77" l="1"/>
  <c r="E25" i="77"/>
  <c r="E26" i="77" s="1"/>
  <c r="E27" i="77" s="1"/>
  <c r="E28" i="77" s="1"/>
  <c r="E29" i="77" s="1"/>
  <c r="E30" i="77" s="1"/>
  <c r="E31" i="77" s="1"/>
  <c r="E32" i="77" s="1"/>
  <c r="E33" i="77" s="1"/>
  <c r="E34" i="77" s="1"/>
  <c r="E35" i="77" s="1"/>
  <c r="E36" i="77" s="1"/>
  <c r="E37" i="77" s="1"/>
  <c r="E38" i="77" s="1"/>
  <c r="E39" i="77" s="1"/>
  <c r="E40" i="77" s="1"/>
  <c r="G50" i="77"/>
  <c r="H27" i="77"/>
  <c r="H28" i="77" s="1"/>
  <c r="H29" i="77" s="1"/>
  <c r="H30" i="77" s="1"/>
  <c r="H31" i="77" s="1"/>
  <c r="H32" i="77" s="1"/>
  <c r="H33" i="77" s="1"/>
  <c r="H34" i="77" s="1"/>
  <c r="H35" i="77" s="1"/>
  <c r="H36" i="77" s="1"/>
  <c r="H37" i="77" s="1"/>
  <c r="H38" i="77" s="1"/>
  <c r="H39" i="77" s="1"/>
  <c r="H40" i="77" s="1"/>
  <c r="H41" i="77" s="1"/>
  <c r="H42" i="77" s="1"/>
  <c r="H43" i="77" s="1"/>
  <c r="H44" i="77" s="1"/>
  <c r="H45" i="77" s="1"/>
  <c r="H50" i="77" s="1"/>
  <c r="E50" i="77" l="1"/>
  <c r="C24" i="77" l="1"/>
  <c r="C19" i="77"/>
  <c r="C23" i="77"/>
  <c r="C21" i="77"/>
  <c r="C18" i="77"/>
  <c r="C22" i="77"/>
  <c r="C17" i="77"/>
  <c r="C20" i="77"/>
  <c r="C25" i="77"/>
  <c r="C26" i="77" s="1"/>
  <c r="C27" i="77" s="1"/>
  <c r="C28" i="77" s="1"/>
  <c r="C29" i="77" s="1"/>
  <c r="C30" i="77" s="1"/>
  <c r="C31" i="77" s="1"/>
  <c r="C32" i="77" s="1"/>
  <c r="C33" i="77" s="1"/>
  <c r="C34" i="77" s="1"/>
  <c r="C35" i="77" s="1"/>
  <c r="C36" i="77" s="1"/>
  <c r="C37" i="77" s="1"/>
  <c r="C38" i="77" s="1"/>
  <c r="C39" i="77" s="1"/>
  <c r="C40" i="77" s="1"/>
  <c r="C41" i="77" s="1"/>
  <c r="C42" i="77" s="1"/>
  <c r="C43" i="77" s="1"/>
  <c r="C44" i="77" s="1"/>
  <c r="C45" i="77" s="1"/>
  <c r="C46" i="77" s="1"/>
  <c r="C47" i="77" s="1"/>
  <c r="C48" i="77" s="1"/>
  <c r="L23" i="77" l="1"/>
  <c r="L22" i="77"/>
  <c r="L24" i="77"/>
  <c r="L19" i="77"/>
  <c r="L18" i="77"/>
  <c r="L20" i="77"/>
  <c r="L25" i="77"/>
  <c r="L26" i="77" s="1"/>
  <c r="L27" i="77" s="1"/>
  <c r="L28" i="77" s="1"/>
  <c r="L29" i="77" s="1"/>
  <c r="L30" i="77" s="1"/>
  <c r="L31" i="77" s="1"/>
  <c r="L32" i="77" s="1"/>
  <c r="L33" i="77" s="1"/>
  <c r="L34" i="77" s="1"/>
  <c r="L35" i="77" s="1"/>
  <c r="L36" i="77" s="1"/>
  <c r="L37" i="77" s="1"/>
  <c r="L38" i="77" s="1"/>
  <c r="L39" i="77" s="1"/>
  <c r="L40" i="77" s="1"/>
  <c r="L41" i="77" s="1"/>
  <c r="L42" i="77" s="1"/>
  <c r="L43" i="77" s="1"/>
  <c r="L44" i="77" s="1"/>
  <c r="L45" i="77" s="1"/>
  <c r="M26" i="77"/>
  <c r="M27" i="77" s="1"/>
  <c r="M28" i="77" s="1"/>
  <c r="M29" i="77" s="1"/>
  <c r="M30" i="77" s="1"/>
  <c r="M31" i="77" s="1"/>
  <c r="M32" i="77" s="1"/>
  <c r="M33" i="77" s="1"/>
  <c r="M34" i="77" s="1"/>
  <c r="M35" i="77" s="1"/>
  <c r="M36" i="77" s="1"/>
  <c r="M37" i="77" s="1"/>
  <c r="M38" i="77" s="1"/>
  <c r="M39" i="77" s="1"/>
  <c r="M40" i="77" s="1"/>
  <c r="M41" i="77" s="1"/>
  <c r="M42" i="77" s="1"/>
  <c r="M43" i="77" s="1"/>
  <c r="M44" i="77" s="1"/>
  <c r="M45" i="77" s="1"/>
  <c r="M46" i="77" s="1"/>
  <c r="M47" i="77" s="1"/>
  <c r="M48" i="77" s="1"/>
  <c r="M50" i="77" s="1"/>
  <c r="L16" i="77"/>
  <c r="L21" i="77"/>
  <c r="L17" i="77"/>
  <c r="C50" i="77"/>
  <c r="L50" i="77" l="1"/>
  <c r="D44" i="68" l="1"/>
  <c r="D9" i="28"/>
  <c r="D41" i="68" l="1"/>
  <c r="K57" i="68"/>
  <c r="C67" i="68"/>
  <c r="J52" i="68" s="1"/>
  <c r="I52" i="68"/>
  <c r="L58" i="68"/>
  <c r="K58" i="68"/>
  <c r="H58" i="68"/>
  <c r="G58" i="68"/>
  <c r="C58" i="68"/>
  <c r="L57" i="68"/>
  <c r="H57" i="68"/>
  <c r="G57" i="68"/>
  <c r="G59" i="68" s="1"/>
  <c r="C57" i="68"/>
  <c r="J53" i="68"/>
  <c r="I53" i="68"/>
  <c r="G53" i="68"/>
  <c r="G52" i="68"/>
  <c r="D46" i="68"/>
  <c r="C46" i="68"/>
  <c r="C45" i="68"/>
  <c r="C44" i="68"/>
  <c r="D43" i="68"/>
  <c r="C43" i="68"/>
  <c r="C42" i="68"/>
  <c r="C41" i="68"/>
  <c r="F62" i="68"/>
  <c r="B12" i="68"/>
  <c r="B5" i="68"/>
  <c r="I58" i="68" l="1"/>
  <c r="I57" i="68"/>
  <c r="I59" i="68" s="1"/>
  <c r="J57" i="68" s="1"/>
  <c r="G54" i="68"/>
  <c r="I54" i="68" s="1"/>
  <c r="B15" i="68" l="1"/>
  <c r="J58" i="68"/>
  <c r="J59" i="68" s="1"/>
  <c r="H59" i="68"/>
  <c r="D42" i="68" s="1"/>
  <c r="D72" i="68"/>
  <c r="H52" i="68"/>
  <c r="J54" i="68"/>
  <c r="B16" i="68" l="1"/>
  <c r="L59" i="68"/>
  <c r="K59" i="68"/>
  <c r="H53" i="68"/>
  <c r="H54" i="68" s="1"/>
  <c r="K25" i="68" l="1"/>
  <c r="L25" i="68" s="1"/>
  <c r="K26" i="68"/>
  <c r="L26" i="68" s="1"/>
  <c r="B17" i="68"/>
  <c r="D45" i="68"/>
  <c r="B18" i="68" l="1"/>
  <c r="B19" i="68" l="1"/>
  <c r="B20" i="68" l="1"/>
  <c r="B21" i="68" l="1"/>
  <c r="B22" i="68" l="1"/>
  <c r="B23" i="68" l="1"/>
  <c r="B24" i="68" l="1"/>
  <c r="B25" i="68" l="1"/>
  <c r="B26" i="68" l="1"/>
  <c r="B27" i="68" l="1"/>
  <c r="K27" i="68" l="1"/>
  <c r="B28" i="68"/>
  <c r="M27" i="68" l="1"/>
  <c r="B29" i="68"/>
  <c r="M28" i="68" l="1"/>
  <c r="B30" i="68"/>
  <c r="M29" i="68" l="1"/>
  <c r="B31" i="68"/>
  <c r="H27" i="68"/>
  <c r="I27" i="68" s="1"/>
  <c r="M30" i="68" l="1"/>
  <c r="B32" i="68"/>
  <c r="B33" i="68" s="1"/>
  <c r="B34" i="68" s="1"/>
  <c r="B35" i="68" s="1"/>
  <c r="B36" i="68" s="1"/>
  <c r="H28" i="68"/>
  <c r="I28" i="68" s="1"/>
  <c r="M31" i="68" l="1"/>
  <c r="H29" i="68"/>
  <c r="I29" i="68" s="1"/>
  <c r="M32" i="68" l="1"/>
  <c r="H30" i="68"/>
  <c r="I30" i="68" s="1"/>
  <c r="M33" i="68" l="1"/>
  <c r="M34" i="68"/>
  <c r="H31" i="68"/>
  <c r="I31" i="68" s="1"/>
  <c r="H32" i="68" l="1"/>
  <c r="I32" i="68" s="1"/>
  <c r="M35" i="68"/>
  <c r="F11" i="77" l="1"/>
  <c r="M36" i="68"/>
  <c r="H33" i="68"/>
  <c r="I33" i="68" s="1"/>
  <c r="F12" i="77" l="1"/>
  <c r="H34" i="68"/>
  <c r="I34" i="68" s="1"/>
  <c r="H35" i="68" l="1"/>
  <c r="I35" i="68" s="1"/>
  <c r="F13" i="77"/>
  <c r="F14" i="77" l="1"/>
  <c r="H36" i="68"/>
  <c r="I36" i="68" s="1"/>
  <c r="F15" i="77" l="1"/>
  <c r="F16" i="77" l="1"/>
  <c r="F17" i="77" l="1"/>
  <c r="F18" i="77" l="1"/>
  <c r="F19" i="77" l="1"/>
  <c r="F20" i="77" l="1"/>
  <c r="F21" i="77" l="1"/>
  <c r="F22" i="77" l="1"/>
  <c r="F23" i="77" l="1"/>
  <c r="F24" i="77" l="1"/>
  <c r="F25" i="77" l="1"/>
  <c r="F26" i="77" s="1"/>
  <c r="F27" i="77" s="1"/>
  <c r="F28" i="77" s="1"/>
  <c r="F29" i="77" s="1"/>
  <c r="F30" i="77" s="1"/>
  <c r="F31" i="77" s="1"/>
  <c r="F32" i="77" s="1"/>
  <c r="F33" i="77" s="1"/>
  <c r="F34" i="77" s="1"/>
  <c r="F35" i="77" s="1"/>
  <c r="F36" i="77" s="1"/>
  <c r="F37" i="77" s="1"/>
  <c r="F38" i="77" s="1"/>
  <c r="F39" i="77" s="1"/>
  <c r="F40" i="77" s="1"/>
  <c r="F50" i="77" l="1"/>
  <c r="K12" i="67" l="1"/>
  <c r="D20" i="67" l="1"/>
  <c r="D21" i="67" s="1"/>
  <c r="D22" i="67" s="1"/>
  <c r="D23" i="67" s="1"/>
  <c r="D24" i="67" s="1"/>
  <c r="D25" i="67" s="1"/>
  <c r="D26" i="67" s="1"/>
  <c r="D27" i="67" s="1"/>
  <c r="D28" i="67" s="1"/>
  <c r="D29" i="67" s="1"/>
  <c r="D30" i="67" s="1"/>
  <c r="D31" i="67" s="1"/>
  <c r="D32" i="67" s="1"/>
  <c r="D33" i="67" s="1"/>
  <c r="D34" i="67" s="1"/>
  <c r="D35" i="67" s="1"/>
  <c r="D36" i="67" s="1"/>
  <c r="D37" i="67" s="1"/>
  <c r="D49" i="67" l="1"/>
  <c r="C49" i="67"/>
  <c r="D47" i="67"/>
  <c r="C47" i="67"/>
  <c r="C46" i="67"/>
  <c r="C45" i="67"/>
  <c r="B11" i="67"/>
  <c r="B12" i="67" s="1"/>
  <c r="B3" i="67"/>
  <c r="C52" i="67" s="1"/>
  <c r="B9" i="67" s="1"/>
  <c r="B13" i="67" l="1"/>
  <c r="B14" i="67" l="1"/>
  <c r="B15" i="67" l="1"/>
  <c r="B16" i="67" l="1"/>
  <c r="B17" i="67" l="1"/>
  <c r="B18" i="67" l="1"/>
  <c r="B19" i="67" l="1"/>
  <c r="B20" i="67" l="1"/>
  <c r="B21" i="67" l="1"/>
  <c r="B22" i="67" l="1"/>
  <c r="B23" i="67" l="1"/>
  <c r="B24" i="67" l="1"/>
  <c r="B25" i="67" l="1"/>
  <c r="B26" i="67" l="1"/>
  <c r="B27" i="67" l="1"/>
  <c r="B28" i="67" l="1"/>
  <c r="B29" i="67" l="1"/>
  <c r="B30" i="67" l="1"/>
  <c r="B31" i="67" l="1"/>
  <c r="B32" i="67" l="1"/>
  <c r="B33" i="67" l="1"/>
  <c r="B34" i="67" s="1"/>
  <c r="B35" i="67" s="1"/>
  <c r="B36" i="67" s="1"/>
  <c r="B37" i="67" s="1"/>
  <c r="K13" i="67" l="1"/>
  <c r="K14" i="67" l="1"/>
  <c r="K15" i="67" l="1"/>
  <c r="K16" i="67" l="1"/>
  <c r="K17" i="67" l="1"/>
  <c r="D46" i="67" l="1"/>
  <c r="K18" i="67" l="1"/>
  <c r="K19" i="67" l="1"/>
  <c r="K20" i="67" l="1"/>
  <c r="G20" i="67"/>
  <c r="K21" i="67" l="1"/>
  <c r="G21" i="67"/>
  <c r="K22" i="67" l="1"/>
  <c r="G22" i="67"/>
  <c r="K23" i="67" l="1"/>
  <c r="G23" i="67"/>
  <c r="K24" i="67" l="1"/>
  <c r="G24" i="67"/>
  <c r="K25" i="67" l="1"/>
  <c r="G25" i="67"/>
  <c r="K26" i="67" l="1"/>
  <c r="G26" i="67"/>
  <c r="K27" i="67" l="1"/>
  <c r="G27" i="67"/>
  <c r="K28" i="67" l="1"/>
  <c r="G28" i="67"/>
  <c r="K29" i="67" l="1"/>
  <c r="G29" i="67"/>
  <c r="K30" i="67" l="1"/>
  <c r="G30" i="67"/>
  <c r="K31" i="67" l="1"/>
  <c r="G31" i="67"/>
  <c r="K32" i="67" l="1"/>
  <c r="G32" i="67"/>
  <c r="I28" i="67"/>
  <c r="I24" i="67"/>
  <c r="I20" i="67"/>
  <c r="I31" i="67"/>
  <c r="I27" i="67"/>
  <c r="I23" i="67"/>
  <c r="I30" i="67"/>
  <c r="I26" i="67"/>
  <c r="I22" i="67"/>
  <c r="I29" i="67"/>
  <c r="I25" i="67"/>
  <c r="I21" i="67"/>
  <c r="K34" i="67" l="1"/>
  <c r="G34" i="67"/>
  <c r="K33" i="67"/>
  <c r="G33" i="67"/>
  <c r="I33" i="67" s="1"/>
  <c r="J26" i="77"/>
  <c r="J27" i="77" s="1"/>
  <c r="J28" i="77" s="1"/>
  <c r="J29" i="77" s="1"/>
  <c r="J30" i="77" s="1"/>
  <c r="J31" i="77" s="1"/>
  <c r="J32" i="77" s="1"/>
  <c r="J33" i="77" s="1"/>
  <c r="J34" i="77" s="1"/>
  <c r="J35" i="77" s="1"/>
  <c r="J36" i="77" s="1"/>
  <c r="J37" i="77" s="1"/>
  <c r="J38" i="77" s="1"/>
  <c r="J39" i="77" s="1"/>
  <c r="J40" i="77" s="1"/>
  <c r="J41" i="77" s="1"/>
  <c r="J42" i="77" s="1"/>
  <c r="J43" i="77" s="1"/>
  <c r="J44" i="77" s="1"/>
  <c r="J45" i="77" s="1"/>
  <c r="J46" i="77" s="1"/>
  <c r="I32" i="67"/>
  <c r="I14" i="77"/>
  <c r="I18" i="77"/>
  <c r="I22" i="77"/>
  <c r="I15" i="77"/>
  <c r="I19" i="77"/>
  <c r="I23" i="77"/>
  <c r="I12" i="77"/>
  <c r="I16" i="77"/>
  <c r="I20" i="77"/>
  <c r="I24" i="77"/>
  <c r="I13" i="77"/>
  <c r="I17" i="77"/>
  <c r="I21" i="77"/>
  <c r="I11" i="77"/>
  <c r="J33" i="67" l="1"/>
  <c r="I25" i="77"/>
  <c r="I26" i="77" s="1"/>
  <c r="I27" i="77" s="1"/>
  <c r="I28" i="77" s="1"/>
  <c r="I29" i="77" s="1"/>
  <c r="I30" i="77" s="1"/>
  <c r="I31" i="77" s="1"/>
  <c r="I32" i="77" s="1"/>
  <c r="I33" i="77" s="1"/>
  <c r="I34" i="77" s="1"/>
  <c r="I35" i="77" s="1"/>
  <c r="I36" i="77" s="1"/>
  <c r="I37" i="77" s="1"/>
  <c r="I38" i="77" s="1"/>
  <c r="I39" i="77" s="1"/>
  <c r="I40" i="77" s="1"/>
  <c r="J50" i="77"/>
  <c r="K35" i="67"/>
  <c r="G35" i="67"/>
  <c r="I34" i="67"/>
  <c r="J32" i="67"/>
  <c r="J28" i="67"/>
  <c r="J24" i="67"/>
  <c r="J20" i="67"/>
  <c r="J31" i="67"/>
  <c r="J27" i="67"/>
  <c r="J23" i="67"/>
  <c r="J30" i="67"/>
  <c r="J26" i="67"/>
  <c r="J22" i="67"/>
  <c r="J29" i="67"/>
  <c r="J25" i="67"/>
  <c r="J21" i="67"/>
  <c r="I50" i="77" l="1"/>
  <c r="J34" i="67"/>
  <c r="K36" i="67"/>
  <c r="G36" i="67"/>
  <c r="I35" i="67"/>
  <c r="J35" i="67" l="1"/>
  <c r="K37" i="67"/>
  <c r="G37" i="67"/>
  <c r="I37" i="67" s="1"/>
  <c r="I36" i="67"/>
  <c r="J36" i="67" l="1"/>
  <c r="J37" i="67"/>
  <c r="CN9" i="25" l="1"/>
  <c r="CI9" i="25"/>
  <c r="AV9" i="25"/>
  <c r="AQ9" i="25"/>
  <c r="CX9" i="25" l="1"/>
  <c r="CW9" i="25"/>
  <c r="CV9" i="25"/>
  <c r="CU9" i="25"/>
  <c r="CT9" i="25"/>
  <c r="CS9" i="25"/>
  <c r="CR9" i="25"/>
  <c r="CQ9" i="25"/>
  <c r="CP9" i="25"/>
  <c r="CO9" i="25"/>
  <c r="BB9" i="25"/>
  <c r="BA9" i="25"/>
  <c r="AZ9" i="25"/>
  <c r="AY9" i="25"/>
  <c r="AX9" i="25"/>
  <c r="CM9" i="25" l="1"/>
  <c r="CL9" i="25"/>
  <c r="CK9" i="25"/>
  <c r="CJ9" i="25"/>
  <c r="CH9" i="25"/>
  <c r="CG9" i="25"/>
  <c r="CF9" i="25"/>
  <c r="CD9" i="25"/>
  <c r="AW9" i="25"/>
  <c r="AU9" i="25"/>
  <c r="AT9" i="25"/>
  <c r="AS9" i="25"/>
  <c r="AR9" i="25"/>
  <c r="AP9" i="25"/>
  <c r="AO9" i="25"/>
  <c r="AN9" i="25"/>
  <c r="AL9" i="25"/>
  <c r="B11" i="43" l="1"/>
  <c r="B12" i="43" l="1"/>
  <c r="B13" i="43"/>
  <c r="B11" i="47" l="1"/>
  <c r="AX11" i="47" l="1"/>
  <c r="BC11" i="47"/>
  <c r="BH11" i="47"/>
  <c r="AS11" i="47"/>
  <c r="O11" i="47"/>
  <c r="J11" i="47"/>
  <c r="B12" i="47"/>
  <c r="O12" i="47" l="1"/>
  <c r="AX12" i="47"/>
  <c r="BC12" i="47"/>
  <c r="AS12" i="47"/>
  <c r="B13" i="47"/>
  <c r="E10" i="47"/>
  <c r="AX13" i="47" l="1"/>
  <c r="O13" i="47"/>
  <c r="AS13" i="47"/>
  <c r="BC13" i="47"/>
  <c r="B14" i="47"/>
  <c r="BC14" i="47" l="1"/>
  <c r="AS14" i="47"/>
  <c r="O14" i="47"/>
  <c r="AX14" i="47"/>
  <c r="B15" i="47"/>
  <c r="AS15" i="47" l="1"/>
  <c r="AX15" i="47"/>
  <c r="O15" i="47"/>
  <c r="B16" i="47"/>
  <c r="C10" i="25"/>
  <c r="O16" i="47" l="1"/>
  <c r="AX16" i="47"/>
  <c r="B17" i="47"/>
  <c r="AX17" i="47" l="1"/>
  <c r="O17" i="47"/>
  <c r="B18" i="47"/>
  <c r="AX18" i="47" l="1"/>
  <c r="B19" i="47"/>
  <c r="AI11" i="47"/>
  <c r="AS16" i="47" l="1"/>
  <c r="BC15" i="47"/>
  <c r="BC16" i="47"/>
  <c r="B20" i="47"/>
  <c r="AN11" i="47"/>
  <c r="AI12" i="47"/>
  <c r="Y11" i="47"/>
  <c r="D46" i="43"/>
  <c r="C49" i="43"/>
  <c r="C48" i="43"/>
  <c r="C47" i="43"/>
  <c r="C46" i="43"/>
  <c r="C45" i="43"/>
  <c r="AS17" i="47" l="1"/>
  <c r="B21" i="47"/>
  <c r="AN12" i="47"/>
  <c r="AI13" i="47"/>
  <c r="J12" i="47"/>
  <c r="D47" i="43"/>
  <c r="B3" i="43"/>
  <c r="C52" i="43" s="1"/>
  <c r="B9" i="43" s="1"/>
  <c r="BM18" i="47" l="1"/>
  <c r="B22" i="47"/>
  <c r="AN13" i="47"/>
  <c r="AI14" i="47"/>
  <c r="J13" i="47"/>
  <c r="AS18" i="47" l="1"/>
  <c r="B23" i="47"/>
  <c r="AN14" i="47"/>
  <c r="AI15" i="47"/>
  <c r="J14" i="47"/>
  <c r="B14" i="43"/>
  <c r="AS19" i="47" l="1"/>
  <c r="B24" i="47"/>
  <c r="AN15" i="47"/>
  <c r="AI16" i="47"/>
  <c r="J15" i="47"/>
  <c r="B15" i="43"/>
  <c r="AS20" i="47" l="1"/>
  <c r="BM19" i="47"/>
  <c r="AX19" i="47"/>
  <c r="B25" i="47"/>
  <c r="O18" i="47"/>
  <c r="AN16" i="47"/>
  <c r="AI17" i="47"/>
  <c r="J16" i="47"/>
  <c r="B16" i="43"/>
  <c r="BM20" i="47" l="1"/>
  <c r="AX20" i="47"/>
  <c r="B26" i="47"/>
  <c r="O19" i="47"/>
  <c r="AN17" i="47"/>
  <c r="J17" i="47"/>
  <c r="B17" i="43"/>
  <c r="BM21" i="47" l="1"/>
  <c r="AX21" i="47"/>
  <c r="B27" i="47"/>
  <c r="AN18" i="47"/>
  <c r="B18" i="43"/>
  <c r="AX22" i="47" l="1"/>
  <c r="BM22" i="47"/>
  <c r="B28" i="47"/>
  <c r="AN19" i="47"/>
  <c r="B19" i="43"/>
  <c r="BM23" i="47" l="1"/>
  <c r="AX23" i="47"/>
  <c r="AX24" i="47"/>
  <c r="B29" i="47"/>
  <c r="AS21" i="47"/>
  <c r="AN20" i="47"/>
  <c r="B20" i="43"/>
  <c r="BM24" i="47" l="1"/>
  <c r="B30" i="47"/>
  <c r="AS22" i="47"/>
  <c r="B21" i="43"/>
  <c r="BM25" i="47" l="1"/>
  <c r="B31" i="47"/>
  <c r="AS23" i="47"/>
  <c r="B22" i="43"/>
  <c r="BM26" i="47" l="1"/>
  <c r="B32" i="47"/>
  <c r="B23" i="43"/>
  <c r="BM27" i="47" l="1"/>
  <c r="AS24" i="47"/>
  <c r="B24" i="43"/>
  <c r="BM28" i="47" l="1"/>
  <c r="B25" i="43"/>
  <c r="BM29" i="47" l="1"/>
  <c r="B26" i="43"/>
  <c r="BM30" i="47" l="1"/>
  <c r="AN31" i="47"/>
  <c r="AD31" i="47"/>
  <c r="E11" i="47"/>
  <c r="B27" i="43"/>
  <c r="BM31" i="47" l="1"/>
  <c r="BM32" i="47"/>
  <c r="O20" i="47"/>
  <c r="AD32" i="47"/>
  <c r="AI18" i="47"/>
  <c r="AN32" i="47"/>
  <c r="AI31" i="47"/>
  <c r="AI32" i="47"/>
  <c r="BH31" i="47"/>
  <c r="BH32" i="47"/>
  <c r="AX31" i="47"/>
  <c r="AX32" i="47"/>
  <c r="AS31" i="47"/>
  <c r="AS32" i="47"/>
  <c r="BC31" i="47"/>
  <c r="BC32" i="47"/>
  <c r="BC17" i="47"/>
  <c r="BH12" i="47"/>
  <c r="AN21" i="47"/>
  <c r="AS25" i="47"/>
  <c r="AX25" i="47"/>
  <c r="AI19" i="47"/>
  <c r="Y12" i="47"/>
  <c r="J18" i="47"/>
  <c r="T11" i="47"/>
  <c r="AD11" i="47"/>
  <c r="B28" i="43"/>
  <c r="O21" i="47" l="1"/>
  <c r="BH13" i="47"/>
  <c r="BC18" i="47"/>
  <c r="AX26" i="47"/>
  <c r="AS26" i="47"/>
  <c r="AN22" i="47"/>
  <c r="AI20" i="47"/>
  <c r="Y13" i="47"/>
  <c r="J19" i="47"/>
  <c r="E12" i="47"/>
  <c r="T12" i="47"/>
  <c r="AD12" i="47"/>
  <c r="E13" i="47"/>
  <c r="B29" i="43"/>
  <c r="O22" i="47" l="1"/>
  <c r="BC19" i="47"/>
  <c r="BH14" i="47"/>
  <c r="AN23" i="47"/>
  <c r="AS27" i="47"/>
  <c r="AX27" i="47"/>
  <c r="AI21" i="47"/>
  <c r="J20" i="47"/>
  <c r="Y14" i="47"/>
  <c r="AD13" i="47"/>
  <c r="T13" i="47"/>
  <c r="E14" i="47"/>
  <c r="B30" i="43"/>
  <c r="O23" i="47" l="1"/>
  <c r="BH15" i="47"/>
  <c r="BC20" i="47"/>
  <c r="AX28" i="47"/>
  <c r="AN24" i="47"/>
  <c r="AS28" i="47"/>
  <c r="AI22" i="47"/>
  <c r="Y15" i="47"/>
  <c r="J21" i="47"/>
  <c r="T14" i="47"/>
  <c r="AD14" i="47"/>
  <c r="E15" i="47"/>
  <c r="B31" i="43"/>
  <c r="B32" i="43" s="1"/>
  <c r="B33" i="43" s="1"/>
  <c r="B34" i="43" s="1"/>
  <c r="B35" i="43" s="1"/>
  <c r="B36" i="43" s="1"/>
  <c r="B37" i="43" s="1"/>
  <c r="O24" i="47" l="1"/>
  <c r="BC21" i="47"/>
  <c r="BH16" i="47"/>
  <c r="AN25" i="47"/>
  <c r="AX29" i="47"/>
  <c r="AS29" i="47"/>
  <c r="AI23" i="47"/>
  <c r="Y16" i="47"/>
  <c r="J22" i="47"/>
  <c r="T15" i="47"/>
  <c r="AD15" i="47"/>
  <c r="E16" i="47"/>
  <c r="O25" i="47" l="1"/>
  <c r="BH17" i="47"/>
  <c r="BC22" i="47"/>
  <c r="AN26" i="47"/>
  <c r="AS30" i="47"/>
  <c r="AX30" i="47"/>
  <c r="AI24" i="47"/>
  <c r="J23" i="47"/>
  <c r="Y17" i="47"/>
  <c r="AD16" i="47"/>
  <c r="T16" i="47"/>
  <c r="E17" i="47"/>
  <c r="O26" i="47" l="1"/>
  <c r="BC23" i="47"/>
  <c r="BH18" i="47"/>
  <c r="AN27" i="47"/>
  <c r="AI25" i="47"/>
  <c r="Y18" i="47"/>
  <c r="J24" i="47"/>
  <c r="T17" i="47"/>
  <c r="AD17" i="47"/>
  <c r="E18" i="47"/>
  <c r="O27" i="47" l="1"/>
  <c r="BH19" i="47"/>
  <c r="BC24" i="47"/>
  <c r="AN28" i="47"/>
  <c r="AI26" i="47"/>
  <c r="J25" i="47"/>
  <c r="Y19" i="47"/>
  <c r="AD18" i="47"/>
  <c r="T18" i="47"/>
  <c r="E19" i="47"/>
  <c r="O28" i="47" l="1"/>
  <c r="BC25" i="47"/>
  <c r="BH20" i="47"/>
  <c r="AN29" i="47"/>
  <c r="AI27" i="47"/>
  <c r="J26" i="47"/>
  <c r="Y20" i="47"/>
  <c r="T19" i="47"/>
  <c r="AD19" i="47"/>
  <c r="E20" i="47"/>
  <c r="O29" i="47" l="1"/>
  <c r="BH21" i="47"/>
  <c r="BC26" i="47"/>
  <c r="AN30" i="47"/>
  <c r="AI28" i="47"/>
  <c r="Y21" i="47"/>
  <c r="J27" i="47"/>
  <c r="T20" i="47"/>
  <c r="AD20" i="47"/>
  <c r="E21" i="47"/>
  <c r="O30" i="47" l="1"/>
  <c r="BC27" i="47"/>
  <c r="BH22" i="47"/>
  <c r="AI29" i="47"/>
  <c r="J28" i="47"/>
  <c r="Y22" i="47"/>
  <c r="T21" i="47"/>
  <c r="AD21" i="47"/>
  <c r="E22" i="47"/>
  <c r="O32" i="47" l="1"/>
  <c r="O31" i="47"/>
  <c r="BH23" i="47"/>
  <c r="BC28" i="47"/>
  <c r="AI30" i="47"/>
  <c r="Y23" i="47"/>
  <c r="J29" i="47"/>
  <c r="T22" i="47"/>
  <c r="AD22" i="47"/>
  <c r="E23" i="47"/>
  <c r="BC29" i="47" l="1"/>
  <c r="BH24" i="47"/>
  <c r="J30" i="47"/>
  <c r="Y24" i="47"/>
  <c r="AD23" i="47"/>
  <c r="T23" i="47"/>
  <c r="E24" i="47"/>
  <c r="BH25" i="47" l="1"/>
  <c r="BC30" i="47"/>
  <c r="J31" i="47"/>
  <c r="Y25" i="47"/>
  <c r="AD24" i="47"/>
  <c r="T24" i="47"/>
  <c r="E25" i="47"/>
  <c r="BH26" i="47" l="1"/>
  <c r="Y26" i="47"/>
  <c r="J32" i="47"/>
  <c r="AD25" i="47"/>
  <c r="T25" i="47"/>
  <c r="E26" i="47"/>
  <c r="BH27" i="47" l="1"/>
  <c r="Y27" i="47"/>
  <c r="T26" i="47"/>
  <c r="AD26" i="47"/>
  <c r="E27" i="47"/>
  <c r="BH28" i="47" l="1"/>
  <c r="Y28" i="47"/>
  <c r="AD27" i="47"/>
  <c r="T27" i="47"/>
  <c r="E28" i="47"/>
  <c r="BH29" i="47" l="1"/>
  <c r="Y29" i="47"/>
  <c r="T28" i="47"/>
  <c r="AD28" i="47"/>
  <c r="E29" i="47"/>
  <c r="BH30" i="47" l="1"/>
  <c r="Y30" i="47"/>
  <c r="T29" i="47"/>
  <c r="AD29" i="47"/>
  <c r="E30" i="47"/>
  <c r="Y31" i="47" l="1"/>
  <c r="AD30" i="47"/>
  <c r="T30" i="47"/>
  <c r="E31" i="47"/>
  <c r="Y32" i="47" l="1"/>
  <c r="E32" i="47"/>
  <c r="T31" i="47"/>
  <c r="T32" i="47" l="1"/>
  <c r="E9" i="28" l="1"/>
  <c r="F9" i="28"/>
  <c r="M343" i="28" l="1"/>
  <c r="M341" i="28"/>
  <c r="D49" i="43"/>
  <c r="M342" i="28"/>
  <c r="M340" i="28" l="1"/>
  <c r="M339" i="28"/>
  <c r="M338" i="28"/>
  <c r="M337" i="28"/>
  <c r="M336" i="28"/>
  <c r="M335" i="28"/>
  <c r="M334" i="28"/>
  <c r="M333" i="28"/>
  <c r="M332" i="28"/>
  <c r="M331" i="28"/>
  <c r="M330" i="28"/>
  <c r="M329" i="28"/>
  <c r="B44" i="28" l="1"/>
  <c r="M302" i="28" l="1"/>
  <c r="M301" i="28"/>
  <c r="M300" i="28"/>
  <c r="M298" i="28"/>
  <c r="M297" i="28"/>
  <c r="M296" i="28"/>
  <c r="M294" i="28"/>
  <c r="M293" i="28"/>
  <c r="M292" i="28"/>
  <c r="M290" i="28"/>
  <c r="M289" i="28"/>
  <c r="M288" i="28"/>
  <c r="M286" i="28"/>
  <c r="M285" i="28"/>
  <c r="M284" i="28"/>
  <c r="M282" i="28"/>
  <c r="M281" i="28"/>
  <c r="M304" i="28"/>
  <c r="M283" i="28" l="1"/>
  <c r="M287" i="28"/>
  <c r="M291" i="28"/>
  <c r="M295" i="28"/>
  <c r="M299" i="28"/>
  <c r="M303" i="28"/>
  <c r="M328" i="28" l="1"/>
  <c r="M327" i="28"/>
  <c r="M326" i="28"/>
  <c r="M324" i="28"/>
  <c r="M323" i="28"/>
  <c r="M322" i="28"/>
  <c r="M320" i="28"/>
  <c r="M319" i="28"/>
  <c r="M318" i="28"/>
  <c r="M316" i="28"/>
  <c r="M315" i="28"/>
  <c r="M314" i="28"/>
  <c r="M312" i="28"/>
  <c r="M311" i="28"/>
  <c r="M310" i="28"/>
  <c r="M308" i="28"/>
  <c r="M307" i="28"/>
  <c r="M306" i="28"/>
  <c r="M280" i="28"/>
  <c r="M279" i="28"/>
  <c r="M278" i="28"/>
  <c r="M276" i="28"/>
  <c r="M275" i="28"/>
  <c r="M274" i="28"/>
  <c r="M272" i="28"/>
  <c r="M271" i="28"/>
  <c r="M270" i="28"/>
  <c r="M268" i="28"/>
  <c r="M267" i="28"/>
  <c r="M266" i="28"/>
  <c r="M264" i="28"/>
  <c r="M263" i="28"/>
  <c r="M262" i="28"/>
  <c r="M260" i="28"/>
  <c r="M259" i="28"/>
  <c r="M258" i="28"/>
  <c r="M256" i="28"/>
  <c r="M255" i="28"/>
  <c r="M254" i="28"/>
  <c r="M251" i="28"/>
  <c r="M250" i="28"/>
  <c r="M249" i="28"/>
  <c r="M247" i="28"/>
  <c r="M246" i="28"/>
  <c r="M245" i="28"/>
  <c r="M243" i="28"/>
  <c r="M242" i="28"/>
  <c r="M241" i="28"/>
  <c r="M239" i="28"/>
  <c r="M238" i="28"/>
  <c r="M237" i="28"/>
  <c r="M235" i="28"/>
  <c r="M234" i="28"/>
  <c r="M233" i="28"/>
  <c r="M231" i="28"/>
  <c r="M230" i="28"/>
  <c r="M229" i="28"/>
  <c r="M227" i="28"/>
  <c r="M226" i="28"/>
  <c r="M225" i="28"/>
  <c r="M223" i="28"/>
  <c r="M222" i="28"/>
  <c r="M221" i="28"/>
  <c r="M219" i="28"/>
  <c r="M218" i="28"/>
  <c r="M217" i="28"/>
  <c r="M215" i="28"/>
  <c r="M214" i="28"/>
  <c r="M213" i="28"/>
  <c r="M211" i="28"/>
  <c r="M210" i="28"/>
  <c r="M209" i="28"/>
  <c r="M207" i="28"/>
  <c r="M206" i="28"/>
  <c r="M205" i="28"/>
  <c r="M203" i="28"/>
  <c r="M202" i="28"/>
  <c r="M201" i="28"/>
  <c r="M199" i="28"/>
  <c r="M197" i="28"/>
  <c r="M195" i="28"/>
  <c r="M193" i="28"/>
  <c r="M191" i="28"/>
  <c r="M190" i="28"/>
  <c r="M189" i="28"/>
  <c r="M187" i="28"/>
  <c r="M185" i="28"/>
  <c r="M183" i="28"/>
  <c r="M181" i="28"/>
  <c r="M179" i="28"/>
  <c r="M178" i="28"/>
  <c r="M177" i="28"/>
  <c r="M175" i="28"/>
  <c r="M174" i="28"/>
  <c r="M173" i="28"/>
  <c r="M171" i="28"/>
  <c r="M169" i="28"/>
  <c r="M167" i="28"/>
  <c r="M166" i="28"/>
  <c r="M165" i="28"/>
  <c r="M163" i="28"/>
  <c r="M161" i="28"/>
  <c r="M186" i="28" l="1"/>
  <c r="M162" i="28"/>
  <c r="M194" i="28"/>
  <c r="M170" i="28"/>
  <c r="M224" i="28"/>
  <c r="M253" i="28"/>
  <c r="M265" i="28"/>
  <c r="M273" i="28"/>
  <c r="M305" i="28"/>
  <c r="M325" i="28"/>
  <c r="M172" i="28"/>
  <c r="M196" i="28"/>
  <c r="M244" i="28"/>
  <c r="M182" i="28"/>
  <c r="M198" i="28"/>
  <c r="M200" i="28"/>
  <c r="M248" i="28"/>
  <c r="M208" i="28"/>
  <c r="M240" i="28"/>
  <c r="M257" i="28"/>
  <c r="M261" i="28"/>
  <c r="M269" i="28"/>
  <c r="M277" i="28"/>
  <c r="M309" i="28"/>
  <c r="M313" i="28"/>
  <c r="M317" i="28"/>
  <c r="M321" i="28"/>
  <c r="M164" i="28"/>
  <c r="M180" i="28"/>
  <c r="M188" i="28"/>
  <c r="M212" i="28"/>
  <c r="M228" i="28"/>
  <c r="M216" i="28"/>
  <c r="M232" i="28"/>
  <c r="M168" i="28"/>
  <c r="M176" i="28"/>
  <c r="M184" i="28"/>
  <c r="M192" i="28"/>
  <c r="M204" i="28"/>
  <c r="M220" i="28"/>
  <c r="M236" i="28"/>
  <c r="M252" i="28"/>
  <c r="B18" i="28" l="1"/>
  <c r="B19" i="28" l="1"/>
  <c r="B20" i="28" l="1"/>
  <c r="B21" i="28" l="1"/>
  <c r="B3" i="31"/>
  <c r="B22" i="28" l="1"/>
  <c r="B23" i="28" l="1"/>
  <c r="B24" i="28" l="1"/>
  <c r="B25" i="28" l="1"/>
  <c r="B26" i="28" l="1"/>
  <c r="B27" i="28" l="1"/>
  <c r="B28" i="28" l="1"/>
  <c r="B29" i="28" l="1"/>
  <c r="B30" i="28" l="1"/>
  <c r="B31" i="28" l="1"/>
  <c r="B32" i="28" l="1"/>
  <c r="B33" i="28" l="1"/>
  <c r="B34" i="28" l="1"/>
  <c r="B35" i="28" l="1"/>
  <c r="B36" i="28" l="1"/>
  <c r="B37" i="28" l="1"/>
  <c r="B38" i="28" s="1"/>
  <c r="M148" i="28" l="1"/>
  <c r="M147" i="28"/>
  <c r="M146" i="28"/>
  <c r="M145" i="28"/>
  <c r="M144" i="28"/>
  <c r="M143" i="28"/>
  <c r="M141" i="28"/>
  <c r="M140" i="28"/>
  <c r="M139" i="28"/>
  <c r="M138" i="28"/>
  <c r="M137" i="28"/>
  <c r="M142" i="28"/>
  <c r="M160" i="28" l="1"/>
  <c r="M159" i="28"/>
  <c r="M158" i="28"/>
  <c r="M157" i="28"/>
  <c r="M156" i="28"/>
  <c r="M155" i="28"/>
  <c r="M154" i="28"/>
  <c r="M153" i="28"/>
  <c r="M152" i="28"/>
  <c r="M151" i="28"/>
  <c r="M150" i="28"/>
  <c r="M149" i="28"/>
  <c r="M136" i="28"/>
  <c r="M135" i="28"/>
  <c r="M134" i="28"/>
  <c r="M132" i="28"/>
  <c r="M131" i="28"/>
  <c r="M130" i="28"/>
  <c r="M129" i="28"/>
  <c r="M128" i="28"/>
  <c r="M127" i="28"/>
  <c r="M126" i="28"/>
  <c r="M125" i="28"/>
  <c r="M124" i="28"/>
  <c r="M122" i="28"/>
  <c r="M121" i="28"/>
  <c r="M120" i="28"/>
  <c r="M118" i="28"/>
  <c r="M117" i="28"/>
  <c r="M116" i="28"/>
  <c r="M115" i="28"/>
  <c r="M114" i="28"/>
  <c r="M113" i="28" l="1"/>
  <c r="M119" i="28"/>
  <c r="M123" i="28"/>
  <c r="M133" i="28"/>
  <c r="M112" i="28" l="1"/>
  <c r="M111" i="28"/>
  <c r="M110" i="28"/>
  <c r="M109" i="28"/>
  <c r="M108" i="28"/>
  <c r="M107" i="28"/>
  <c r="M106" i="28"/>
  <c r="M105" i="28"/>
  <c r="M104" i="28"/>
  <c r="M103" i="28"/>
  <c r="M102" i="28"/>
  <c r="M101" i="28"/>
  <c r="M100" i="28"/>
  <c r="M99" i="28"/>
  <c r="M98" i="28"/>
  <c r="M97" i="28"/>
  <c r="M96" i="28"/>
  <c r="M95" i="28"/>
  <c r="M94" i="28"/>
  <c r="M93" i="28"/>
  <c r="M92" i="28"/>
  <c r="M91" i="28"/>
  <c r="M90" i="28"/>
  <c r="M89" i="28"/>
  <c r="M88" i="28"/>
  <c r="M87" i="28"/>
  <c r="M86" i="28"/>
  <c r="M85" i="28"/>
  <c r="M84" i="28"/>
  <c r="M83" i="28"/>
  <c r="M82" i="28"/>
  <c r="M81" i="28"/>
  <c r="M80" i="28"/>
  <c r="M79" i="28"/>
  <c r="M78" i="28"/>
  <c r="M77" i="28"/>
  <c r="M76" i="28"/>
  <c r="M75" i="28"/>
  <c r="M74" i="28"/>
  <c r="M73" i="28"/>
  <c r="M72" i="28"/>
  <c r="M71" i="28"/>
  <c r="M70" i="28"/>
  <c r="M69" i="28"/>
  <c r="M68" i="28"/>
  <c r="M67" i="28"/>
  <c r="M66" i="28"/>
  <c r="M65" i="28"/>
  <c r="M64" i="28"/>
  <c r="M63" i="28"/>
  <c r="M62" i="28"/>
  <c r="M61" i="28"/>
  <c r="M60" i="28"/>
  <c r="M59" i="28"/>
  <c r="M58" i="28"/>
  <c r="M57" i="28"/>
  <c r="M56" i="28"/>
  <c r="M55" i="28"/>
  <c r="M54" i="28"/>
  <c r="M53" i="28"/>
  <c r="M52" i="28"/>
  <c r="M51" i="28"/>
  <c r="M50" i="28"/>
  <c r="M49" i="28"/>
  <c r="M48" i="28"/>
  <c r="M47" i="28"/>
  <c r="M46" i="28"/>
  <c r="M45" i="28"/>
  <c r="M43" i="28"/>
  <c r="M41" i="28"/>
  <c r="M39" i="28"/>
  <c r="M37" i="28"/>
  <c r="M35" i="28"/>
  <c r="M33" i="28"/>
  <c r="M31" i="28"/>
  <c r="M29" i="28"/>
  <c r="M27" i="28"/>
  <c r="M25" i="28"/>
  <c r="M23" i="28"/>
  <c r="M21" i="28"/>
  <c r="M19" i="28"/>
  <c r="M17" i="28"/>
  <c r="M18" i="28" l="1"/>
  <c r="M20" i="28"/>
  <c r="M22" i="28"/>
  <c r="M24" i="28"/>
  <c r="M26" i="28"/>
  <c r="M28" i="28"/>
  <c r="M30" i="28"/>
  <c r="M32" i="28"/>
  <c r="M34" i="28"/>
  <c r="M36" i="28"/>
  <c r="M38" i="28"/>
  <c r="M40" i="28"/>
  <c r="M42" i="28"/>
  <c r="M44" i="28"/>
  <c r="F38" i="28" l="1"/>
  <c r="E38" i="28"/>
  <c r="D38" i="28"/>
  <c r="K34" i="68" s="1"/>
  <c r="L34" i="68" s="1"/>
  <c r="D27" i="28"/>
  <c r="D17" i="28"/>
  <c r="D35" i="28"/>
  <c r="K31" i="68" s="1"/>
  <c r="L31" i="68" s="1"/>
  <c r="D36" i="28"/>
  <c r="K32" i="68" s="1"/>
  <c r="L32" i="68" s="1"/>
  <c r="D32" i="28"/>
  <c r="K28" i="68" s="1"/>
  <c r="L28" i="68" s="1"/>
  <c r="D28" i="28"/>
  <c r="D24" i="28"/>
  <c r="D20" i="28"/>
  <c r="D31" i="28"/>
  <c r="L27" i="68" s="1"/>
  <c r="D23" i="28"/>
  <c r="D19" i="28"/>
  <c r="D34" i="28"/>
  <c r="K30" i="68" s="1"/>
  <c r="L30" i="68" s="1"/>
  <c r="D30" i="28"/>
  <c r="D26" i="28"/>
  <c r="D22" i="28"/>
  <c r="D18" i="28"/>
  <c r="D37" i="28"/>
  <c r="K33" i="68" s="1"/>
  <c r="L33" i="68" s="1"/>
  <c r="D33" i="28"/>
  <c r="K29" i="68" s="1"/>
  <c r="L29" i="68" s="1"/>
  <c r="D29" i="28"/>
  <c r="D25" i="28"/>
  <c r="D21" i="28"/>
  <c r="E37" i="28"/>
  <c r="F35" i="28"/>
  <c r="F33" i="28"/>
  <c r="F31" i="28"/>
  <c r="E29" i="28"/>
  <c r="F27" i="28"/>
  <c r="F25" i="28"/>
  <c r="F23" i="28"/>
  <c r="E21" i="28"/>
  <c r="F19" i="28"/>
  <c r="F17" i="28"/>
  <c r="F37" i="28"/>
  <c r="E35" i="28"/>
  <c r="E33" i="28"/>
  <c r="E31" i="28"/>
  <c r="F29" i="28"/>
  <c r="E27" i="28"/>
  <c r="E25" i="28"/>
  <c r="E23" i="28"/>
  <c r="F21" i="28"/>
  <c r="E19" i="28"/>
  <c r="E17" i="28"/>
  <c r="F36" i="28"/>
  <c r="F34" i="28"/>
  <c r="F32" i="28"/>
  <c r="F30" i="28"/>
  <c r="F28" i="28"/>
  <c r="F26" i="28"/>
  <c r="F24" i="28"/>
  <c r="F22" i="28"/>
  <c r="E20" i="28"/>
  <c r="F18" i="28"/>
  <c r="E36" i="28"/>
  <c r="E34" i="28"/>
  <c r="E32" i="28"/>
  <c r="E30" i="28"/>
  <c r="E28" i="28"/>
  <c r="E26" i="28"/>
  <c r="E24" i="28"/>
  <c r="E22" i="28"/>
  <c r="F20" i="28"/>
  <c r="E18" i="28"/>
  <c r="K36" i="68" l="1"/>
  <c r="L36" i="68" s="1"/>
  <c r="K16" i="77"/>
  <c r="K14" i="77"/>
  <c r="K23" i="77"/>
  <c r="K25" i="77"/>
  <c r="K26" i="77" s="1"/>
  <c r="K27" i="77" s="1"/>
  <c r="K28" i="77" s="1"/>
  <c r="K29" i="77" s="1"/>
  <c r="K30" i="77" s="1"/>
  <c r="K31" i="77" s="1"/>
  <c r="K32" i="77" s="1"/>
  <c r="K33" i="77" s="1"/>
  <c r="K34" i="77" s="1"/>
  <c r="K35" i="77" s="1"/>
  <c r="K36" i="77" s="1"/>
  <c r="K37" i="77" s="1"/>
  <c r="K38" i="77" s="1"/>
  <c r="K39" i="77" s="1"/>
  <c r="K40" i="77" s="1"/>
  <c r="K41" i="77" s="1"/>
  <c r="K42" i="77" s="1"/>
  <c r="K18" i="77"/>
  <c r="K13" i="77"/>
  <c r="K24" i="77"/>
  <c r="K22" i="77"/>
  <c r="K15" i="77"/>
  <c r="K17" i="77"/>
  <c r="K19" i="77"/>
  <c r="K20" i="77"/>
  <c r="K21" i="77"/>
  <c r="J9" i="31"/>
  <c r="B8" i="31" s="1"/>
  <c r="K35" i="68" l="1"/>
  <c r="L35" i="68" s="1"/>
  <c r="K50" i="77"/>
  <c r="J8" i="31"/>
  <c r="I133" i="31" l="1"/>
  <c r="I25" i="31"/>
  <c r="I14" i="31"/>
  <c r="K9" i="31"/>
  <c r="I134" i="31" l="1"/>
  <c r="I145" i="31"/>
  <c r="I26" i="31"/>
  <c r="I15" i="31"/>
  <c r="I37" i="31"/>
  <c r="I157" i="31" l="1"/>
  <c r="I49" i="31"/>
  <c r="I146" i="31"/>
  <c r="I38" i="31"/>
  <c r="I135" i="31"/>
  <c r="I27" i="31"/>
  <c r="I16" i="31"/>
  <c r="I147" i="31" l="1"/>
  <c r="I39" i="31"/>
  <c r="I169" i="31"/>
  <c r="I61" i="31"/>
  <c r="I136" i="31"/>
  <c r="I17" i="31"/>
  <c r="I28" i="31"/>
  <c r="I158" i="31"/>
  <c r="I50" i="31"/>
  <c r="I170" i="31" l="1"/>
  <c r="I62" i="31"/>
  <c r="I148" i="31"/>
  <c r="I40" i="31"/>
  <c r="I159" i="31"/>
  <c r="I51" i="31"/>
  <c r="I137" i="31"/>
  <c r="I29" i="31"/>
  <c r="I18" i="31"/>
  <c r="I181" i="31"/>
  <c r="I73" i="31"/>
  <c r="I193" i="31" l="1"/>
  <c r="I138" i="31"/>
  <c r="I19" i="31"/>
  <c r="I30" i="31"/>
  <c r="I182" i="31"/>
  <c r="I74" i="31"/>
  <c r="I85" i="31"/>
  <c r="I149" i="31"/>
  <c r="I41" i="31"/>
  <c r="I171" i="31"/>
  <c r="I63" i="31"/>
  <c r="I160" i="31"/>
  <c r="I52" i="31"/>
  <c r="I194" i="31" l="1"/>
  <c r="I205" i="31"/>
  <c r="I172" i="31"/>
  <c r="I64" i="31"/>
  <c r="I161" i="31"/>
  <c r="I53" i="31"/>
  <c r="I97" i="31"/>
  <c r="I150" i="31"/>
  <c r="I42" i="31"/>
  <c r="I183" i="31"/>
  <c r="I75" i="31"/>
  <c r="I86" i="31"/>
  <c r="I139" i="31"/>
  <c r="I31" i="31"/>
  <c r="I20" i="31"/>
  <c r="I206" i="31" l="1"/>
  <c r="I217" i="31"/>
  <c r="I195" i="31"/>
  <c r="I151" i="31"/>
  <c r="I43" i="31"/>
  <c r="I87" i="31"/>
  <c r="I162" i="31"/>
  <c r="I54" i="31"/>
  <c r="I109" i="31"/>
  <c r="I184" i="31"/>
  <c r="I76" i="31"/>
  <c r="I140" i="31"/>
  <c r="I21" i="31"/>
  <c r="I32" i="31"/>
  <c r="I98" i="31"/>
  <c r="I173" i="31"/>
  <c r="I65" i="31"/>
  <c r="I229" i="31" l="1"/>
  <c r="I218" i="31"/>
  <c r="I196" i="31"/>
  <c r="I207" i="31"/>
  <c r="I152" i="31"/>
  <c r="I44" i="31"/>
  <c r="I174" i="31"/>
  <c r="I66" i="31"/>
  <c r="I185" i="31"/>
  <c r="I77" i="31"/>
  <c r="I110" i="31"/>
  <c r="I141" i="31"/>
  <c r="I33" i="31"/>
  <c r="I22" i="31"/>
  <c r="I88" i="31"/>
  <c r="I121" i="31"/>
  <c r="I99" i="31"/>
  <c r="I163" i="31"/>
  <c r="I55" i="31"/>
  <c r="I208" i="31" l="1"/>
  <c r="I230" i="31"/>
  <c r="I197" i="31"/>
  <c r="I219" i="31"/>
  <c r="I175" i="31"/>
  <c r="I67" i="31"/>
  <c r="I100" i="31"/>
  <c r="I153" i="31"/>
  <c r="I45" i="31"/>
  <c r="I122" i="31"/>
  <c r="I164" i="31"/>
  <c r="I56" i="31"/>
  <c r="I111" i="31"/>
  <c r="I142" i="31"/>
  <c r="I23" i="31"/>
  <c r="I34" i="31"/>
  <c r="I89" i="31"/>
  <c r="I186" i="31"/>
  <c r="I78" i="31"/>
  <c r="I209" i="31" l="1"/>
  <c r="I231" i="31"/>
  <c r="I220" i="31"/>
  <c r="I198" i="31"/>
  <c r="I90" i="31"/>
  <c r="I143" i="31"/>
  <c r="I35" i="31"/>
  <c r="I24" i="31"/>
  <c r="I123" i="31"/>
  <c r="I187" i="31"/>
  <c r="I79" i="31"/>
  <c r="I101" i="31"/>
  <c r="I154" i="31"/>
  <c r="I46" i="31"/>
  <c r="I176" i="31"/>
  <c r="I68" i="31"/>
  <c r="I165" i="31"/>
  <c r="I57" i="31"/>
  <c r="I112" i="31"/>
  <c r="I210" i="31" l="1"/>
  <c r="I221" i="31"/>
  <c r="I232" i="31"/>
  <c r="I199" i="31"/>
  <c r="I177" i="31"/>
  <c r="I69" i="31"/>
  <c r="I188" i="31"/>
  <c r="I80" i="31"/>
  <c r="I113" i="31"/>
  <c r="I91" i="31"/>
  <c r="I155" i="31"/>
  <c r="I47" i="31"/>
  <c r="I124" i="31"/>
  <c r="I166" i="31"/>
  <c r="I58" i="31"/>
  <c r="I144" i="31"/>
  <c r="I36" i="31"/>
  <c r="I102" i="31"/>
  <c r="I233" i="31" l="1"/>
  <c r="I200" i="31"/>
  <c r="I222" i="31"/>
  <c r="I211" i="31"/>
  <c r="I114" i="31"/>
  <c r="I103" i="31"/>
  <c r="I189" i="31"/>
  <c r="I81" i="31"/>
  <c r="I156" i="31"/>
  <c r="I48" i="31"/>
  <c r="I178" i="31"/>
  <c r="I70" i="31"/>
  <c r="I167" i="31"/>
  <c r="I59" i="31"/>
  <c r="I125" i="31"/>
  <c r="I92" i="31"/>
  <c r="I223" i="31" l="1"/>
  <c r="I234" i="31"/>
  <c r="I201" i="31"/>
  <c r="I212" i="31"/>
  <c r="I104" i="31"/>
  <c r="I190" i="31"/>
  <c r="I82" i="31"/>
  <c r="I93" i="31"/>
  <c r="I179" i="31"/>
  <c r="I71" i="31"/>
  <c r="I168" i="31"/>
  <c r="I60" i="31"/>
  <c r="I115" i="31"/>
  <c r="I126" i="31"/>
  <c r="I202" i="31" l="1"/>
  <c r="I235" i="31"/>
  <c r="I224" i="31"/>
  <c r="I213" i="31"/>
  <c r="I127" i="31"/>
  <c r="I191" i="31"/>
  <c r="I83" i="31"/>
  <c r="I105" i="31"/>
  <c r="I94" i="31"/>
  <c r="I180" i="31"/>
  <c r="I72" i="31"/>
  <c r="I116" i="31"/>
  <c r="I236" i="31" l="1"/>
  <c r="I225" i="31"/>
  <c r="I203" i="31"/>
  <c r="I214" i="31"/>
  <c r="I117" i="31"/>
  <c r="I95" i="31"/>
  <c r="I128" i="31"/>
  <c r="I192" i="31"/>
  <c r="I84" i="31"/>
  <c r="I106" i="31"/>
  <c r="I204" i="31" l="1"/>
  <c r="I237" i="31"/>
  <c r="I226" i="31"/>
  <c r="I215" i="31"/>
  <c r="I118" i="31"/>
  <c r="I107" i="31"/>
  <c r="I96" i="31"/>
  <c r="I129" i="31"/>
  <c r="I227" i="31" l="1"/>
  <c r="I238" i="31"/>
  <c r="I216" i="31"/>
  <c r="I119" i="31"/>
  <c r="I108" i="31"/>
  <c r="I130" i="31"/>
  <c r="I228" i="31" l="1"/>
  <c r="I239" i="31"/>
  <c r="I131" i="31"/>
  <c r="I120" i="31"/>
  <c r="I240" i="31" l="1"/>
  <c r="I132" i="31"/>
  <c r="J13" i="31" l="1"/>
  <c r="B13" i="25" s="1"/>
  <c r="B14" i="31"/>
  <c r="L16" i="31"/>
  <c r="L17" i="31" l="1"/>
  <c r="L18" i="31" s="1"/>
  <c r="L19" i="31" s="1"/>
  <c r="L20" i="31" s="1"/>
  <c r="L21" i="31" s="1"/>
  <c r="L22" i="31" s="1"/>
  <c r="L23" i="31" s="1"/>
  <c r="L24" i="31" s="1"/>
  <c r="L25" i="31" s="1"/>
  <c r="L26" i="31" s="1"/>
  <c r="L27" i="31" s="1"/>
  <c r="B15" i="31"/>
  <c r="J14" i="31"/>
  <c r="O13" i="25"/>
  <c r="B14" i="25"/>
  <c r="BM13" i="25" l="1"/>
  <c r="BV13" i="25"/>
  <c r="BX13" i="25"/>
  <c r="BI13" i="25"/>
  <c r="BR13" i="25"/>
  <c r="BP13" i="25"/>
  <c r="BQ13" i="25"/>
  <c r="BS13" i="25"/>
  <c r="BJ13" i="25"/>
  <c r="BH13" i="25"/>
  <c r="BL13" i="25"/>
  <c r="BW13" i="25"/>
  <c r="BN13" i="25"/>
  <c r="BK13" i="25"/>
  <c r="BG13" i="25"/>
  <c r="B15" i="25"/>
  <c r="O14" i="25"/>
  <c r="DA13" i="25"/>
  <c r="DB13" i="25" s="1"/>
  <c r="J15" i="31"/>
  <c r="B16" i="31"/>
  <c r="L28" i="31"/>
  <c r="BM14" i="25" l="1"/>
  <c r="BV14" i="25"/>
  <c r="BX14" i="25"/>
  <c r="BI14" i="25"/>
  <c r="BP14" i="25"/>
  <c r="BQ14" i="25"/>
  <c r="BR14" i="25"/>
  <c r="BS14" i="25"/>
  <c r="BJ14" i="25"/>
  <c r="BH14" i="25"/>
  <c r="BL14" i="25"/>
  <c r="BW14" i="25"/>
  <c r="BN14" i="25"/>
  <c r="BG14" i="25"/>
  <c r="B17" i="31"/>
  <c r="J16" i="31"/>
  <c r="DA14" i="25"/>
  <c r="DB14" i="25" s="1"/>
  <c r="L29" i="31"/>
  <c r="O15" i="25"/>
  <c r="B16" i="25"/>
  <c r="BM15" i="25" l="1"/>
  <c r="BV15" i="25"/>
  <c r="BX15" i="25"/>
  <c r="BI15" i="25"/>
  <c r="BR15" i="25"/>
  <c r="BP15" i="25"/>
  <c r="BQ15" i="25"/>
  <c r="BS15" i="25"/>
  <c r="BJ15" i="25"/>
  <c r="BH15" i="25"/>
  <c r="BL15" i="25"/>
  <c r="BW15" i="25"/>
  <c r="BN15" i="25"/>
  <c r="BG15" i="25"/>
  <c r="L30" i="31"/>
  <c r="J17" i="31"/>
  <c r="B18" i="31"/>
  <c r="DA15" i="25"/>
  <c r="DB15" i="25" s="1"/>
  <c r="O16" i="25"/>
  <c r="B17" i="25"/>
  <c r="BM16" i="25" l="1"/>
  <c r="BV16" i="25"/>
  <c r="BX16" i="25"/>
  <c r="BI16" i="25"/>
  <c r="BP16" i="25"/>
  <c r="BQ16" i="25"/>
  <c r="BR16" i="25"/>
  <c r="BS16" i="25"/>
  <c r="BJ16" i="25"/>
  <c r="BH16" i="25"/>
  <c r="BL16" i="25"/>
  <c r="BW16" i="25"/>
  <c r="BN16" i="25"/>
  <c r="BG16" i="25"/>
  <c r="B18" i="25"/>
  <c r="O17" i="25"/>
  <c r="DA16" i="25"/>
  <c r="DB16" i="25" s="1"/>
  <c r="J18" i="31"/>
  <c r="B19" i="31"/>
  <c r="L31" i="31"/>
  <c r="BM17" i="25" l="1"/>
  <c r="BV17" i="25"/>
  <c r="BX17" i="25"/>
  <c r="BI17" i="25"/>
  <c r="BP17" i="25"/>
  <c r="BQ17" i="25"/>
  <c r="BR17" i="25"/>
  <c r="BS17" i="25"/>
  <c r="BL17" i="25"/>
  <c r="BJ17" i="25"/>
  <c r="BH17" i="25"/>
  <c r="BW17" i="25"/>
  <c r="BN17" i="25"/>
  <c r="BG17" i="25"/>
  <c r="B20" i="31"/>
  <c r="J19" i="31"/>
  <c r="DA17" i="25"/>
  <c r="DB17" i="25" s="1"/>
  <c r="L32" i="31"/>
  <c r="B19" i="25"/>
  <c r="O18" i="25"/>
  <c r="BM18" i="25" l="1"/>
  <c r="BV18" i="25"/>
  <c r="BX18" i="25"/>
  <c r="BI18" i="25"/>
  <c r="BQ18" i="25"/>
  <c r="BR18" i="25"/>
  <c r="BP18" i="25"/>
  <c r="BS18" i="25"/>
  <c r="BL18" i="25"/>
  <c r="BJ18" i="25"/>
  <c r="BH18" i="25"/>
  <c r="BW18" i="25"/>
  <c r="BN18" i="25"/>
  <c r="BG18" i="25"/>
  <c r="O19" i="25"/>
  <c r="B20" i="25"/>
  <c r="DA18" i="25"/>
  <c r="DB18" i="25" s="1"/>
  <c r="L33" i="31"/>
  <c r="J20" i="31"/>
  <c r="B21" i="31"/>
  <c r="BM19" i="25" l="1"/>
  <c r="BV19" i="25"/>
  <c r="BX19" i="25"/>
  <c r="BI19" i="25"/>
  <c r="BR19" i="25"/>
  <c r="BP19" i="25"/>
  <c r="BQ19" i="25"/>
  <c r="BS19" i="25"/>
  <c r="BL19" i="25"/>
  <c r="BJ19" i="25"/>
  <c r="BH19" i="25"/>
  <c r="BW19" i="25"/>
  <c r="BN19" i="25"/>
  <c r="BG19" i="25"/>
  <c r="B22" i="31"/>
  <c r="J21" i="31"/>
  <c r="B21" i="25"/>
  <c r="O20" i="25"/>
  <c r="L34" i="31"/>
  <c r="DA19" i="25"/>
  <c r="DB19" i="25" s="1"/>
  <c r="BM20" i="25" l="1"/>
  <c r="BV20" i="25"/>
  <c r="BX20" i="25"/>
  <c r="BQ20" i="25"/>
  <c r="BI20" i="25"/>
  <c r="BR20" i="25"/>
  <c r="BP20" i="25"/>
  <c r="BS20" i="25"/>
  <c r="BL20" i="25"/>
  <c r="BJ20" i="25"/>
  <c r="BH20" i="25"/>
  <c r="BW20" i="25"/>
  <c r="BN20" i="25"/>
  <c r="BG20" i="25"/>
  <c r="DA20" i="25"/>
  <c r="DB20" i="25" s="1"/>
  <c r="J22" i="31"/>
  <c r="B23" i="31"/>
  <c r="B22" i="25"/>
  <c r="O21" i="25"/>
  <c r="L35" i="31"/>
  <c r="BM21" i="25" l="1"/>
  <c r="BV21" i="25"/>
  <c r="BX21" i="25"/>
  <c r="BR21" i="25"/>
  <c r="BI21" i="25"/>
  <c r="BS21" i="25"/>
  <c r="BQ21" i="25"/>
  <c r="BL21" i="25"/>
  <c r="BP21" i="25"/>
  <c r="BJ21" i="25"/>
  <c r="BH21" i="25"/>
  <c r="BW21" i="25"/>
  <c r="BN21" i="25"/>
  <c r="BG21" i="25"/>
  <c r="L36" i="31"/>
  <c r="L37" i="31" s="1"/>
  <c r="L38" i="31" s="1"/>
  <c r="L39" i="31" s="1"/>
  <c r="L40" i="31" s="1"/>
  <c r="L41" i="31" s="1"/>
  <c r="L42" i="31" s="1"/>
  <c r="O22" i="25"/>
  <c r="B23" i="25"/>
  <c r="J23" i="31"/>
  <c r="B24" i="31"/>
  <c r="DA21" i="25"/>
  <c r="DB21" i="25" s="1"/>
  <c r="BM22" i="25" l="1"/>
  <c r="BV22" i="25"/>
  <c r="BX22" i="25"/>
  <c r="BI22" i="25"/>
  <c r="BS22" i="25"/>
  <c r="BQ22" i="25"/>
  <c r="BL22" i="25"/>
  <c r="BR22" i="25"/>
  <c r="BP22" i="25"/>
  <c r="BJ22" i="25"/>
  <c r="BH22" i="25"/>
  <c r="BW22" i="25"/>
  <c r="BN22" i="25"/>
  <c r="BG22" i="25"/>
  <c r="B24" i="25"/>
  <c r="O23" i="25"/>
  <c r="DA22" i="25"/>
  <c r="DB22" i="25" s="1"/>
  <c r="B25" i="31"/>
  <c r="J24" i="31"/>
  <c r="BM23" i="25" l="1"/>
  <c r="BV23" i="25"/>
  <c r="BX23" i="25"/>
  <c r="BS23" i="25"/>
  <c r="BQ23" i="25"/>
  <c r="BL23" i="25"/>
  <c r="BI23" i="25"/>
  <c r="BR23" i="25"/>
  <c r="BP23" i="25"/>
  <c r="BJ23" i="25"/>
  <c r="BH23" i="25"/>
  <c r="BW23" i="25"/>
  <c r="BN23" i="25"/>
  <c r="BG23" i="25"/>
  <c r="DA23" i="25"/>
  <c r="DB23" i="25" s="1"/>
  <c r="O24" i="25"/>
  <c r="B25" i="25"/>
  <c r="J25" i="31"/>
  <c r="B26" i="31"/>
  <c r="BM24" i="25" l="1"/>
  <c r="BV24" i="25"/>
  <c r="BQ24" i="25"/>
  <c r="BL24" i="25"/>
  <c r="BX24" i="25"/>
  <c r="BS24" i="25"/>
  <c r="BI24" i="25"/>
  <c r="BR24" i="25"/>
  <c r="BP24" i="25"/>
  <c r="BJ24" i="25"/>
  <c r="BH24" i="25"/>
  <c r="BW24" i="25"/>
  <c r="BN24" i="25"/>
  <c r="BG24" i="25"/>
  <c r="O25" i="25"/>
  <c r="B26" i="25"/>
  <c r="B27" i="31"/>
  <c r="J26" i="31"/>
  <c r="DA24" i="25"/>
  <c r="DB24" i="25" s="1"/>
  <c r="BM25" i="25" l="1"/>
  <c r="BV25" i="25"/>
  <c r="BQ25" i="25"/>
  <c r="BL25" i="25"/>
  <c r="BX25" i="25"/>
  <c r="BS25" i="25"/>
  <c r="BI25" i="25"/>
  <c r="BR25" i="25"/>
  <c r="BP25" i="25"/>
  <c r="BJ25" i="25"/>
  <c r="BH25" i="25"/>
  <c r="BW25" i="25"/>
  <c r="BN25" i="25"/>
  <c r="BG25" i="25"/>
  <c r="B28" i="31"/>
  <c r="J27" i="31"/>
  <c r="B27" i="25"/>
  <c r="O26" i="25"/>
  <c r="DA25" i="25"/>
  <c r="DB25" i="25" s="1"/>
  <c r="BM26" i="25" l="1"/>
  <c r="BV26" i="25"/>
  <c r="BQ26" i="25"/>
  <c r="BL26" i="25"/>
  <c r="BX26" i="25"/>
  <c r="BI26" i="25"/>
  <c r="BS26" i="25"/>
  <c r="BR26" i="25"/>
  <c r="BP26" i="25"/>
  <c r="BJ26" i="25"/>
  <c r="BH26" i="25"/>
  <c r="BW26" i="25"/>
  <c r="BN26" i="25"/>
  <c r="BG26" i="25"/>
  <c r="DA26" i="25"/>
  <c r="DB26" i="25" s="1"/>
  <c r="J28" i="31"/>
  <c r="B29" i="31"/>
  <c r="O27" i="25"/>
  <c r="B28" i="25"/>
  <c r="BM27" i="25" l="1"/>
  <c r="BV27" i="25"/>
  <c r="BQ27" i="25"/>
  <c r="BL27" i="25"/>
  <c r="BX27" i="25"/>
  <c r="BI27" i="25"/>
  <c r="BS27" i="25"/>
  <c r="BR27" i="25"/>
  <c r="BP27" i="25"/>
  <c r="BJ27" i="25"/>
  <c r="BH27" i="25"/>
  <c r="BW27" i="25"/>
  <c r="BN27" i="25"/>
  <c r="BG27" i="25"/>
  <c r="DA27" i="25"/>
  <c r="DB27" i="25" s="1"/>
  <c r="B29" i="25"/>
  <c r="O28" i="25"/>
  <c r="B30" i="31"/>
  <c r="J29" i="31"/>
  <c r="BM28" i="25" l="1"/>
  <c r="BV28" i="25"/>
  <c r="BQ28" i="25"/>
  <c r="BL28" i="25"/>
  <c r="BX28" i="25"/>
  <c r="BI28" i="25"/>
  <c r="BS28" i="25"/>
  <c r="BR28" i="25"/>
  <c r="BP28" i="25"/>
  <c r="BJ28" i="25"/>
  <c r="BW28" i="25"/>
  <c r="BN28" i="25"/>
  <c r="BH28" i="25"/>
  <c r="BG28" i="25"/>
  <c r="B30" i="25"/>
  <c r="O29" i="25"/>
  <c r="DA28" i="25"/>
  <c r="DB28" i="25" s="1"/>
  <c r="B31" i="31"/>
  <c r="J30" i="31"/>
  <c r="BM29" i="25" l="1"/>
  <c r="BV29" i="25"/>
  <c r="BQ29" i="25"/>
  <c r="BL29" i="25"/>
  <c r="BX29" i="25"/>
  <c r="BI29" i="25"/>
  <c r="BS29" i="25"/>
  <c r="BR29" i="25"/>
  <c r="BP29" i="25"/>
  <c r="BJ29" i="25"/>
  <c r="BH29" i="25"/>
  <c r="BW29" i="25"/>
  <c r="BN29" i="25"/>
  <c r="BG29" i="25"/>
  <c r="B32" i="31"/>
  <c r="J31" i="31"/>
  <c r="DA29" i="25"/>
  <c r="DB29" i="25" s="1"/>
  <c r="O30" i="25"/>
  <c r="B31" i="25"/>
  <c r="BM30" i="25" l="1"/>
  <c r="BV30" i="25"/>
  <c r="BQ30" i="25"/>
  <c r="BL30" i="25"/>
  <c r="BX30" i="25"/>
  <c r="BI30" i="25"/>
  <c r="BS30" i="25"/>
  <c r="BR30" i="25"/>
  <c r="BP30" i="25"/>
  <c r="BJ30" i="25"/>
  <c r="BH30" i="25"/>
  <c r="BW30" i="25"/>
  <c r="BN30" i="25"/>
  <c r="BG30" i="25"/>
  <c r="O31" i="25"/>
  <c r="B32" i="25"/>
  <c r="DA30" i="25"/>
  <c r="DB30" i="25" s="1"/>
  <c r="J32" i="31"/>
  <c r="B33" i="31"/>
  <c r="AQ31" i="25" l="1"/>
  <c r="AM31" i="25"/>
  <c r="AL31" i="25"/>
  <c r="AN31" i="25"/>
  <c r="BM31" i="25"/>
  <c r="BV31" i="25"/>
  <c r="BQ31" i="25"/>
  <c r="BL31" i="25"/>
  <c r="BX31" i="25"/>
  <c r="BI31" i="25"/>
  <c r="BS31" i="25"/>
  <c r="BR31" i="25"/>
  <c r="BP31" i="25"/>
  <c r="BJ31" i="25"/>
  <c r="BH31" i="25"/>
  <c r="BW31" i="25"/>
  <c r="BN31" i="25"/>
  <c r="DA31" i="25"/>
  <c r="DB31" i="25" s="1"/>
  <c r="BG31" i="25"/>
  <c r="B33" i="25"/>
  <c r="O32" i="25"/>
  <c r="B34" i="31"/>
  <c r="J33" i="31"/>
  <c r="BB32" i="25" l="1"/>
  <c r="AZ32" i="25"/>
  <c r="BA32" i="25"/>
  <c r="BM32" i="25"/>
  <c r="BV32" i="25"/>
  <c r="BQ32" i="25"/>
  <c r="BL32" i="25"/>
  <c r="BX32" i="25"/>
  <c r="BS32" i="25"/>
  <c r="BI32" i="25"/>
  <c r="BR32" i="25"/>
  <c r="BP32" i="25"/>
  <c r="BJ32" i="25"/>
  <c r="BH32" i="25"/>
  <c r="BW32" i="25"/>
  <c r="BN32" i="25"/>
  <c r="DA32" i="25"/>
  <c r="DB32" i="25" s="1"/>
  <c r="BG32" i="25"/>
  <c r="B34" i="25"/>
  <c r="O33" i="25"/>
  <c r="B35" i="31"/>
  <c r="J34" i="31"/>
  <c r="BA33" i="25" l="1"/>
  <c r="BB33" i="25"/>
  <c r="AZ33" i="25"/>
  <c r="BM33" i="25"/>
  <c r="BV33" i="25"/>
  <c r="BQ33" i="25"/>
  <c r="BL33" i="25"/>
  <c r="BX33" i="25"/>
  <c r="BS33" i="25"/>
  <c r="BI33" i="25"/>
  <c r="BR33" i="25"/>
  <c r="BP33" i="25"/>
  <c r="BJ33" i="25"/>
  <c r="BH33" i="25"/>
  <c r="BW33" i="25"/>
  <c r="BN33" i="25"/>
  <c r="DA33" i="25"/>
  <c r="DB33" i="25" s="1"/>
  <c r="BG33" i="25"/>
  <c r="O34" i="25"/>
  <c r="J35" i="31"/>
  <c r="B36" i="31"/>
  <c r="BA34" i="25" l="1"/>
  <c r="BB34" i="25"/>
  <c r="AZ34" i="25"/>
  <c r="BM34" i="25"/>
  <c r="BV34" i="25"/>
  <c r="BX34" i="25"/>
  <c r="BQ34" i="25"/>
  <c r="BL34" i="25"/>
  <c r="BI34" i="25"/>
  <c r="BS34" i="25"/>
  <c r="BR34" i="25"/>
  <c r="BP34" i="25"/>
  <c r="BJ34" i="25"/>
  <c r="BH34" i="25"/>
  <c r="BW34" i="25"/>
  <c r="BN34" i="25"/>
  <c r="BG34" i="25"/>
  <c r="DA34" i="25"/>
  <c r="DB34" i="25" s="1"/>
  <c r="B37" i="31"/>
  <c r="J36" i="31"/>
  <c r="B38" i="31" l="1"/>
  <c r="J37" i="31"/>
  <c r="B39" i="31" l="1"/>
  <c r="J38" i="31"/>
  <c r="J39" i="31" l="1"/>
  <c r="B40" i="31"/>
  <c r="B41" i="31" l="1"/>
  <c r="J40" i="31"/>
  <c r="J41" i="31" l="1"/>
  <c r="B42" i="31"/>
  <c r="J42" i="31" l="1"/>
  <c r="B43" i="31"/>
  <c r="B44" i="31" l="1"/>
  <c r="J43" i="31"/>
  <c r="J44" i="31" l="1"/>
  <c r="B45" i="31"/>
  <c r="B46" i="31" l="1"/>
  <c r="J45" i="31"/>
  <c r="J46" i="31" l="1"/>
  <c r="B47" i="31"/>
  <c r="J47" i="31" l="1"/>
  <c r="B48" i="31"/>
  <c r="J48" i="31" l="1"/>
  <c r="B49" i="31"/>
  <c r="B50" i="31" l="1"/>
  <c r="J49" i="31"/>
  <c r="B51" i="31" l="1"/>
  <c r="J50" i="31"/>
  <c r="J51" i="31" l="1"/>
  <c r="B52" i="31"/>
  <c r="J52" i="31" l="1"/>
  <c r="B53" i="31"/>
  <c r="B54" i="31" l="1"/>
  <c r="J53" i="31"/>
  <c r="J54" i="31" l="1"/>
  <c r="B55" i="31"/>
  <c r="J55" i="31" l="1"/>
  <c r="B56" i="31"/>
  <c r="B57" i="31" l="1"/>
  <c r="J56" i="31"/>
  <c r="J57" i="31" l="1"/>
  <c r="B58" i="31"/>
  <c r="J58" i="31" l="1"/>
  <c r="B59" i="31"/>
  <c r="J59" i="31" l="1"/>
  <c r="B60" i="31"/>
  <c r="J60" i="31" l="1"/>
  <c r="B61" i="31"/>
  <c r="J61" i="31" l="1"/>
  <c r="B62" i="31"/>
  <c r="J62" i="31" l="1"/>
  <c r="B63" i="31"/>
  <c r="J63" i="31" l="1"/>
  <c r="B64" i="31"/>
  <c r="J64" i="31" l="1"/>
  <c r="B65" i="31"/>
  <c r="J65" i="31" l="1"/>
  <c r="B66" i="31"/>
  <c r="J66" i="31" l="1"/>
  <c r="B67" i="31"/>
  <c r="J67" i="31" l="1"/>
  <c r="B68" i="31"/>
  <c r="J68" i="31" l="1"/>
  <c r="B69" i="31"/>
  <c r="J69" i="31" l="1"/>
  <c r="B70" i="31"/>
  <c r="J70" i="31" l="1"/>
  <c r="B71" i="31"/>
  <c r="J71" i="31" l="1"/>
  <c r="B72" i="31"/>
  <c r="J72" i="31" l="1"/>
  <c r="B73" i="31"/>
  <c r="J73" i="31" l="1"/>
  <c r="B74" i="31"/>
  <c r="B75" i="31" l="1"/>
  <c r="J74" i="31"/>
  <c r="J75" i="31" l="1"/>
  <c r="B76" i="31"/>
  <c r="J76" i="31" l="1"/>
  <c r="B77" i="31"/>
  <c r="J77" i="31" l="1"/>
  <c r="B78" i="31"/>
  <c r="J78" i="31" l="1"/>
  <c r="B79" i="31"/>
  <c r="J79" i="31" l="1"/>
  <c r="B80" i="31"/>
  <c r="J80" i="31" l="1"/>
  <c r="B81" i="31"/>
  <c r="J81" i="31" l="1"/>
  <c r="B82" i="31"/>
  <c r="J82" i="31" l="1"/>
  <c r="B83" i="31"/>
  <c r="J83" i="31" l="1"/>
  <c r="B84" i="31"/>
  <c r="J84" i="31" l="1"/>
  <c r="B85" i="31"/>
  <c r="J85" i="31" l="1"/>
  <c r="B86" i="31"/>
  <c r="J86" i="31" l="1"/>
  <c r="B87" i="31"/>
  <c r="J87" i="31" l="1"/>
  <c r="B88" i="31"/>
  <c r="J88" i="31" l="1"/>
  <c r="B89" i="31"/>
  <c r="J89" i="31" l="1"/>
  <c r="B90" i="31"/>
  <c r="J90" i="31" l="1"/>
  <c r="B91" i="31"/>
  <c r="J91" i="31" l="1"/>
  <c r="B92" i="31"/>
  <c r="J92" i="31" l="1"/>
  <c r="B93" i="31"/>
  <c r="B94" i="31" l="1"/>
  <c r="J93" i="31"/>
  <c r="J94" i="31" l="1"/>
  <c r="B95" i="31"/>
  <c r="J95" i="31" l="1"/>
  <c r="B96" i="31"/>
  <c r="J96" i="31" l="1"/>
  <c r="B97" i="31"/>
  <c r="J97" i="31" l="1"/>
  <c r="B98" i="31"/>
  <c r="J98" i="31" l="1"/>
  <c r="B99" i="31"/>
  <c r="J99" i="31" l="1"/>
  <c r="B100" i="31"/>
  <c r="J100" i="31" l="1"/>
  <c r="B101" i="31"/>
  <c r="J101" i="31" l="1"/>
  <c r="B102" i="31"/>
  <c r="J102" i="31" l="1"/>
  <c r="B103" i="31"/>
  <c r="J103" i="31" l="1"/>
  <c r="B104" i="31"/>
  <c r="J104" i="31" l="1"/>
  <c r="B105" i="31"/>
  <c r="J105" i="31" l="1"/>
  <c r="B106" i="31"/>
  <c r="J106" i="31" l="1"/>
  <c r="B107" i="31"/>
  <c r="J107" i="31" l="1"/>
  <c r="B108" i="31"/>
  <c r="J108" i="31" l="1"/>
  <c r="B109" i="31"/>
  <c r="J109" i="31" l="1"/>
  <c r="B110" i="31"/>
  <c r="J110" i="31" l="1"/>
  <c r="B111" i="31"/>
  <c r="J111" i="31" l="1"/>
  <c r="B112" i="31"/>
  <c r="J112" i="31" l="1"/>
  <c r="B113" i="31"/>
  <c r="J113" i="31" l="1"/>
  <c r="B114" i="31"/>
  <c r="B115" i="31" l="1"/>
  <c r="J114" i="31"/>
  <c r="J115" i="31" l="1"/>
  <c r="B116" i="31"/>
  <c r="J116" i="31" l="1"/>
  <c r="B117" i="31"/>
  <c r="J117" i="31" l="1"/>
  <c r="B118" i="31"/>
  <c r="J118" i="31" l="1"/>
  <c r="B119" i="31"/>
  <c r="J119" i="31" l="1"/>
  <c r="B120" i="31"/>
  <c r="J120" i="31" l="1"/>
  <c r="B121" i="31"/>
  <c r="J121" i="31" l="1"/>
  <c r="B122" i="31"/>
  <c r="J122" i="31" l="1"/>
  <c r="B123" i="31"/>
  <c r="J123" i="31" l="1"/>
  <c r="B124" i="31"/>
  <c r="J124" i="31" l="1"/>
  <c r="B125" i="31"/>
  <c r="J125" i="31" l="1"/>
  <c r="B126" i="31"/>
  <c r="B127" i="31" l="1"/>
  <c r="J126" i="31"/>
  <c r="J127" i="31" l="1"/>
  <c r="B128" i="31"/>
  <c r="B129" i="31" l="1"/>
  <c r="J128" i="31"/>
  <c r="J129" i="31" l="1"/>
  <c r="B130" i="31"/>
  <c r="B131" i="31" l="1"/>
  <c r="J130" i="31"/>
  <c r="J131" i="31" l="1"/>
  <c r="B132" i="31"/>
  <c r="J132" i="31" l="1"/>
  <c r="B133" i="31"/>
  <c r="J133" i="31" l="1"/>
  <c r="B134" i="31"/>
  <c r="B135" i="31" l="1"/>
  <c r="J134" i="31"/>
  <c r="J135" i="31" l="1"/>
  <c r="B136" i="31"/>
  <c r="J136" i="31" l="1"/>
  <c r="B137" i="31"/>
  <c r="J137" i="31" l="1"/>
  <c r="B138" i="31"/>
  <c r="J138" i="31" l="1"/>
  <c r="B139" i="31"/>
  <c r="J139" i="31" l="1"/>
  <c r="B140" i="31"/>
  <c r="J140" i="31" l="1"/>
  <c r="B141" i="31"/>
  <c r="J141" i="31" l="1"/>
  <c r="B142" i="31"/>
  <c r="J142" i="31" l="1"/>
  <c r="B143" i="31"/>
  <c r="J143" i="31" l="1"/>
  <c r="B144" i="31"/>
  <c r="J144" i="31" l="1"/>
  <c r="B145" i="31"/>
  <c r="B146" i="31" l="1"/>
  <c r="J145" i="31"/>
  <c r="J146" i="31" l="1"/>
  <c r="B147" i="31"/>
  <c r="J147" i="31" l="1"/>
  <c r="B148" i="31"/>
  <c r="B149" i="31" l="1"/>
  <c r="J148" i="31"/>
  <c r="B150" i="31" l="1"/>
  <c r="J149" i="31"/>
  <c r="J150" i="31" l="1"/>
  <c r="B151" i="31"/>
  <c r="J151" i="31" l="1"/>
  <c r="B152" i="31"/>
  <c r="J152" i="31" l="1"/>
  <c r="B153" i="31"/>
  <c r="J153" i="31" l="1"/>
  <c r="B154" i="31"/>
  <c r="J154" i="31" l="1"/>
  <c r="B155" i="31"/>
  <c r="J155" i="31" l="1"/>
  <c r="B156" i="31"/>
  <c r="J156" i="31" l="1"/>
  <c r="B157" i="31"/>
  <c r="J157" i="31" l="1"/>
  <c r="B158" i="31"/>
  <c r="J158" i="31" l="1"/>
  <c r="B159" i="31"/>
  <c r="J159" i="31" l="1"/>
  <c r="B160" i="31"/>
  <c r="J160" i="31" l="1"/>
  <c r="B161" i="31"/>
  <c r="B162" i="31" l="1"/>
  <c r="J161" i="31"/>
  <c r="J162" i="31" l="1"/>
  <c r="B163" i="31"/>
  <c r="B164" i="31" l="1"/>
  <c r="J163" i="31"/>
  <c r="J164" i="31" l="1"/>
  <c r="B165" i="31"/>
  <c r="J165" i="31" l="1"/>
  <c r="B166" i="31"/>
  <c r="J166" i="31" l="1"/>
  <c r="B167" i="31"/>
  <c r="B168" i="31" l="1"/>
  <c r="J167" i="31"/>
  <c r="J168" i="31" l="1"/>
  <c r="B169" i="31"/>
  <c r="J169" i="31" l="1"/>
  <c r="B170" i="31"/>
  <c r="B171" i="31" l="1"/>
  <c r="J170" i="31"/>
  <c r="J171" i="31" l="1"/>
  <c r="B172" i="31"/>
  <c r="B173" i="31" l="1"/>
  <c r="J172" i="31"/>
  <c r="J173" i="31" l="1"/>
  <c r="B174" i="31"/>
  <c r="J174" i="31" l="1"/>
  <c r="B175" i="31"/>
  <c r="J175" i="31" l="1"/>
  <c r="B176" i="31"/>
  <c r="J176" i="31" l="1"/>
  <c r="B177" i="31"/>
  <c r="J177" i="31" l="1"/>
  <c r="B178" i="31"/>
  <c r="J178" i="31" l="1"/>
  <c r="B179" i="31"/>
  <c r="J179" i="31" l="1"/>
  <c r="B180" i="31"/>
  <c r="J180" i="31" l="1"/>
  <c r="B181" i="31"/>
  <c r="J181" i="31" l="1"/>
  <c r="B182" i="31"/>
  <c r="J182" i="31" l="1"/>
  <c r="B183" i="31"/>
  <c r="B184" i="31" l="1"/>
  <c r="J183" i="31"/>
  <c r="J184" i="31" l="1"/>
  <c r="B185" i="31"/>
  <c r="B186" i="31" l="1"/>
  <c r="J185" i="31"/>
  <c r="J186" i="31" l="1"/>
  <c r="B187" i="31"/>
  <c r="J187" i="31" l="1"/>
  <c r="B188" i="31"/>
  <c r="B189" i="31" l="1"/>
  <c r="J188" i="31"/>
  <c r="J189" i="31" l="1"/>
  <c r="B190" i="31"/>
  <c r="J190" i="31" l="1"/>
  <c r="B191" i="31"/>
  <c r="B192" i="31" l="1"/>
  <c r="B193" i="31" s="1"/>
  <c r="J191" i="31"/>
  <c r="B194" i="31" l="1"/>
  <c r="J193" i="31"/>
  <c r="J192" i="31"/>
  <c r="B195" i="31" l="1"/>
  <c r="J194" i="31"/>
  <c r="J195" i="31" l="1"/>
  <c r="B196" i="31"/>
  <c r="J196" i="31" l="1"/>
  <c r="B197" i="31"/>
  <c r="J197" i="31" l="1"/>
  <c r="B198" i="31"/>
  <c r="J198" i="31" l="1"/>
  <c r="B199" i="31"/>
  <c r="J199" i="31" l="1"/>
  <c r="B200" i="31"/>
  <c r="J200" i="31" l="1"/>
  <c r="B201" i="31"/>
  <c r="B202" i="31" l="1"/>
  <c r="J201" i="31"/>
  <c r="B203" i="31" l="1"/>
  <c r="J202" i="31"/>
  <c r="B204" i="31" l="1"/>
  <c r="J203" i="31"/>
  <c r="J204" i="31" l="1"/>
  <c r="B205" i="31"/>
  <c r="J205" i="31" l="1"/>
  <c r="B206" i="31"/>
  <c r="J206" i="31" l="1"/>
  <c r="B207" i="31"/>
  <c r="B208" i="31" l="1"/>
  <c r="J207" i="31"/>
  <c r="J208" i="31" l="1"/>
  <c r="B209" i="31"/>
  <c r="J209" i="31" l="1"/>
  <c r="B210" i="31"/>
  <c r="B211" i="31" l="1"/>
  <c r="J210" i="31"/>
  <c r="B212" i="31" l="1"/>
  <c r="J211" i="31"/>
  <c r="J212" i="31" l="1"/>
  <c r="B213" i="31"/>
  <c r="J213" i="31" l="1"/>
  <c r="B214" i="31"/>
  <c r="B215" i="31" l="1"/>
  <c r="J214" i="31"/>
  <c r="B216" i="31" l="1"/>
  <c r="B217" i="31" s="1"/>
  <c r="B218" i="31" s="1"/>
  <c r="B219" i="31" s="1"/>
  <c r="B220" i="31" s="1"/>
  <c r="B221" i="31" s="1"/>
  <c r="B222" i="31" s="1"/>
  <c r="B223" i="31" s="1"/>
  <c r="B224" i="31" s="1"/>
  <c r="B225" i="31" s="1"/>
  <c r="B226" i="31" s="1"/>
  <c r="B227" i="31" s="1"/>
  <c r="B228" i="31" s="1"/>
  <c r="B229" i="31" s="1"/>
  <c r="B230" i="31" s="1"/>
  <c r="B231" i="31" s="1"/>
  <c r="B232" i="31" s="1"/>
  <c r="B233" i="31" s="1"/>
  <c r="B234" i="31" s="1"/>
  <c r="B235" i="31" s="1"/>
  <c r="B236" i="31" s="1"/>
  <c r="B237" i="31" s="1"/>
  <c r="B238" i="31" s="1"/>
  <c r="B239" i="31" s="1"/>
  <c r="B240" i="31" s="1"/>
  <c r="J215" i="31"/>
  <c r="J217" i="31" l="1"/>
  <c r="J216" i="31"/>
  <c r="J218" i="31" l="1"/>
  <c r="J219" i="31" l="1"/>
  <c r="J220" i="31" l="1"/>
  <c r="J221" i="31" l="1"/>
  <c r="J222" i="31" l="1"/>
  <c r="J223" i="31" l="1"/>
  <c r="J224" i="31" l="1"/>
  <c r="J225" i="31" l="1"/>
  <c r="J226" i="31" l="1"/>
  <c r="J227" i="31" l="1"/>
  <c r="J228" i="31" l="1"/>
  <c r="J229" i="31" l="1"/>
  <c r="J230" i="31" l="1"/>
  <c r="J231" i="31" l="1"/>
  <c r="J232" i="31" l="1"/>
  <c r="J233" i="31" l="1"/>
  <c r="J234" i="31" l="1"/>
  <c r="J235" i="31" l="1"/>
  <c r="J236" i="31" l="1"/>
  <c r="J237" i="31" l="1"/>
  <c r="J238" i="31" l="1"/>
  <c r="J239" i="31" l="1"/>
  <c r="J240" i="31"/>
  <c r="CX13" i="25" l="1"/>
  <c r="CX14" i="25" l="1"/>
  <c r="CX15" i="25" l="1"/>
  <c r="CX16" i="25" l="1"/>
  <c r="CX17" i="25"/>
  <c r="CX19" i="25" l="1"/>
  <c r="CX18" i="25"/>
  <c r="CX20" i="25"/>
  <c r="CX21" i="25" l="1"/>
  <c r="CX22" i="25" l="1"/>
  <c r="CX23" i="25"/>
  <c r="CX27" i="25" l="1"/>
  <c r="CX25" i="25"/>
  <c r="CX24" i="25"/>
  <c r="CX26" i="25"/>
  <c r="CV28" i="25" l="1"/>
  <c r="CV16" i="25"/>
  <c r="CV20" i="25"/>
  <c r="CV24" i="25"/>
  <c r="CV13" i="25"/>
  <c r="CV21" i="25"/>
  <c r="CV25" i="25"/>
  <c r="CV26" i="25"/>
  <c r="CV17" i="25"/>
  <c r="CV18" i="25"/>
  <c r="CV15" i="25"/>
  <c r="CV19" i="25"/>
  <c r="CV23" i="25"/>
  <c r="CV27" i="25"/>
  <c r="CV14" i="25"/>
  <c r="CV22" i="25"/>
  <c r="CW15" i="25"/>
  <c r="CW19" i="25"/>
  <c r="CW23" i="25"/>
  <c r="CW27" i="25"/>
  <c r="CW21" i="25"/>
  <c r="CW16" i="25"/>
  <c r="CW20" i="25"/>
  <c r="CW24" i="25"/>
  <c r="CW13" i="25"/>
  <c r="CW17" i="25"/>
  <c r="CW25" i="25"/>
  <c r="CW14" i="25"/>
  <c r="CW18" i="25"/>
  <c r="CW22" i="25"/>
  <c r="CW26" i="25"/>
  <c r="CW28" i="25"/>
  <c r="CX29" i="25" l="1"/>
  <c r="CV29" i="25"/>
  <c r="CX28" i="25"/>
  <c r="CW29" i="25" l="1"/>
  <c r="CV30" i="25" l="1"/>
  <c r="CW30" i="25"/>
  <c r="CX30" i="25"/>
  <c r="L24" i="43" l="1"/>
  <c r="L25" i="43" l="1"/>
  <c r="G24" i="43"/>
  <c r="L26" i="43" l="1"/>
  <c r="G25" i="43"/>
  <c r="BK21" i="25" l="1"/>
  <c r="L27" i="43"/>
  <c r="G26" i="43"/>
  <c r="L28" i="43" l="1"/>
  <c r="BK22" i="25" s="1"/>
  <c r="G27" i="43"/>
  <c r="L29" i="43" l="1"/>
  <c r="BK23" i="25" s="1"/>
  <c r="G28" i="43"/>
  <c r="J28" i="43" s="1"/>
  <c r="L30" i="43" l="1"/>
  <c r="BK24" i="25" s="1"/>
  <c r="G29" i="43"/>
  <c r="J29" i="43" s="1"/>
  <c r="B21" i="77"/>
  <c r="K28" i="43"/>
  <c r="L31" i="43" l="1"/>
  <c r="BK25" i="25" s="1"/>
  <c r="G30" i="43"/>
  <c r="J30" i="43" s="1"/>
  <c r="B22" i="77"/>
  <c r="K29" i="43"/>
  <c r="L32" i="43" l="1"/>
  <c r="BK26" i="25" s="1"/>
  <c r="G31" i="43"/>
  <c r="J31" i="43" s="1"/>
  <c r="B23" i="77"/>
  <c r="K30" i="43"/>
  <c r="BK27" i="25" l="1"/>
  <c r="L33" i="43"/>
  <c r="G32" i="43"/>
  <c r="J32" i="43" s="1"/>
  <c r="B24" i="77"/>
  <c r="K31" i="43"/>
  <c r="G33" i="43" l="1"/>
  <c r="L34" i="43"/>
  <c r="BK28" i="25" s="1"/>
  <c r="B25" i="77"/>
  <c r="B26" i="77" s="1"/>
  <c r="B27" i="77" s="1"/>
  <c r="B28" i="77" s="1"/>
  <c r="B29" i="77" s="1"/>
  <c r="B30" i="77" s="1"/>
  <c r="B31" i="77" s="1"/>
  <c r="B32" i="77" s="1"/>
  <c r="B33" i="77" s="1"/>
  <c r="B34" i="77" s="1"/>
  <c r="B35" i="77" s="1"/>
  <c r="B36" i="77" s="1"/>
  <c r="B37" i="77" s="1"/>
  <c r="B38" i="77" s="1"/>
  <c r="B39" i="77" s="1"/>
  <c r="B40" i="77" s="1"/>
  <c r="K32" i="43"/>
  <c r="J33" i="43" l="1"/>
  <c r="K33" i="43" s="1"/>
  <c r="G34" i="43"/>
  <c r="L35" i="43"/>
  <c r="BK29" i="25" s="1"/>
  <c r="J34" i="43" l="1"/>
  <c r="K34" i="43" s="1"/>
  <c r="G35" i="43"/>
  <c r="L36" i="43"/>
  <c r="BK30" i="25" s="1"/>
  <c r="J35" i="43" l="1"/>
  <c r="K35" i="43" s="1"/>
  <c r="G36" i="43"/>
  <c r="L37" i="43"/>
  <c r="BK32" i="25" s="1"/>
  <c r="BK31" i="25" l="1"/>
  <c r="BK33" i="25"/>
  <c r="BK34" i="25"/>
  <c r="BK15" i="25"/>
  <c r="BK14" i="25"/>
  <c r="BK16" i="25"/>
  <c r="BK20" i="25"/>
  <c r="BK18" i="25"/>
  <c r="BK17" i="25"/>
  <c r="BK19" i="25"/>
  <c r="J36" i="43"/>
  <c r="K36" i="43" s="1"/>
  <c r="G37" i="43"/>
  <c r="J37" i="43" l="1"/>
  <c r="K37" i="43" s="1"/>
  <c r="I76" i="25" l="1"/>
  <c r="AL33" i="25" l="1"/>
  <c r="O39" i="31" l="1"/>
  <c r="O40" i="31" l="1"/>
  <c r="N39" i="31" l="1"/>
  <c r="O41" i="31"/>
  <c r="R39" i="31" l="1"/>
  <c r="N40" i="31"/>
  <c r="N41" i="31"/>
  <c r="R41" i="31" l="1"/>
  <c r="R40" i="31"/>
  <c r="M39" i="31" l="1"/>
  <c r="M40" i="31" l="1"/>
  <c r="Q39" i="31"/>
  <c r="P39" i="31"/>
  <c r="P40" i="31" l="1"/>
  <c r="Q40" i="31"/>
  <c r="M41" i="31"/>
  <c r="P41" i="31" l="1"/>
  <c r="Q41" i="31"/>
  <c r="AL30" i="25" l="1"/>
  <c r="AN30" i="25" l="1"/>
  <c r="AQ30" i="25"/>
  <c r="AM30" i="25" l="1"/>
  <c r="AM29" i="25" l="1"/>
  <c r="AM13" i="25" l="1"/>
  <c r="CE13" i="25" l="1"/>
  <c r="AM14" i="25"/>
  <c r="CE14" i="25" l="1"/>
  <c r="AM15" i="25"/>
  <c r="AM16" i="25"/>
  <c r="CE16" i="25" l="1"/>
  <c r="CE15" i="25"/>
  <c r="AM18" i="25"/>
  <c r="AM19" i="25" l="1"/>
  <c r="AM20" i="25"/>
  <c r="AM22" i="25" l="1"/>
  <c r="AM23" i="25"/>
  <c r="AM24" i="25" l="1"/>
  <c r="AM25" i="25" l="1"/>
  <c r="AM26" i="25"/>
  <c r="AM27" i="25" l="1"/>
  <c r="AM17" i="25" l="1"/>
  <c r="CE17" i="25" l="1"/>
  <c r="CE20" i="25"/>
  <c r="CE18" i="25"/>
  <c r="CE19" i="25"/>
  <c r="AM21" i="25" l="1"/>
  <c r="CE21" i="25" l="1"/>
  <c r="CE27" i="25"/>
  <c r="CE25" i="25"/>
  <c r="CE22" i="25"/>
  <c r="CE24" i="25"/>
  <c r="CE23" i="25"/>
  <c r="CE26" i="25"/>
  <c r="AM28" i="25" l="1"/>
  <c r="CE29" i="25" l="1"/>
  <c r="CE31" i="25"/>
  <c r="CE34" i="25"/>
  <c r="CE30" i="25"/>
  <c r="CE32" i="25"/>
  <c r="CE33" i="25"/>
  <c r="CE28" i="25"/>
  <c r="AW13" i="25" l="1"/>
  <c r="AW30" i="25"/>
  <c r="AW31" i="25"/>
  <c r="AV13" i="25" l="1"/>
  <c r="AV30" i="25"/>
  <c r="AV31" i="25"/>
  <c r="CO13" i="25"/>
  <c r="AN14" i="25"/>
  <c r="AL14" i="25"/>
  <c r="AN15" i="25"/>
  <c r="AQ14" i="25"/>
  <c r="AL13" i="25" l="1"/>
  <c r="AZ13" i="25"/>
  <c r="CN13" i="25"/>
  <c r="AQ15" i="25"/>
  <c r="AL16" i="25"/>
  <c r="AL15" i="25"/>
  <c r="AQ13" i="25"/>
  <c r="AR13" i="25" l="1"/>
  <c r="AR30" i="25"/>
  <c r="AR31" i="25"/>
  <c r="CI13" i="25"/>
  <c r="CI14" i="25"/>
  <c r="CI15" i="25"/>
  <c r="AT13" i="25"/>
  <c r="AT30" i="25"/>
  <c r="AT31" i="25"/>
  <c r="CR13" i="25"/>
  <c r="CD16" i="25"/>
  <c r="CD15" i="25"/>
  <c r="CD13" i="25"/>
  <c r="CD14" i="25"/>
  <c r="DB5" i="25" l="1"/>
  <c r="CL13" i="25"/>
  <c r="AN13" i="25"/>
  <c r="CJ13" i="25"/>
  <c r="AQ16" i="25"/>
  <c r="AT14" i="25"/>
  <c r="AR14" i="25"/>
  <c r="AN16" i="25"/>
  <c r="CJ14" i="25" l="1"/>
  <c r="CF13" i="25"/>
  <c r="CF16" i="25"/>
  <c r="CF14" i="25"/>
  <c r="CF15" i="25"/>
  <c r="CL14" i="25"/>
  <c r="CI16" i="25"/>
  <c r="DC31" i="25"/>
  <c r="DC20" i="25"/>
  <c r="DC27" i="25"/>
  <c r="DC28" i="25"/>
  <c r="DC21" i="25"/>
  <c r="DC34" i="25"/>
  <c r="DC15" i="25"/>
  <c r="DC25" i="25"/>
  <c r="DC24" i="25"/>
  <c r="DC33" i="25"/>
  <c r="DC17" i="25"/>
  <c r="DC30" i="25"/>
  <c r="DC18" i="25"/>
  <c r="DC32" i="25"/>
  <c r="DC22" i="25"/>
  <c r="DC16" i="25"/>
  <c r="DC29" i="25"/>
  <c r="DC26" i="25"/>
  <c r="DC23" i="25"/>
  <c r="DC13" i="25"/>
  <c r="DC14" i="25"/>
  <c r="DC19" i="25"/>
  <c r="AL17" i="25"/>
  <c r="AV14" i="25"/>
  <c r="AT17" i="25"/>
  <c r="AT15" i="25"/>
  <c r="CL15" i="25" s="1"/>
  <c r="AR15" i="25"/>
  <c r="AR16" i="25"/>
  <c r="AN18" i="25"/>
  <c r="AQ18" i="25"/>
  <c r="AL18" i="25"/>
  <c r="AQ17" i="25"/>
  <c r="AN17" i="25"/>
  <c r="CJ16" i="25" l="1"/>
  <c r="AO14" i="25"/>
  <c r="AO15" i="25"/>
  <c r="AO16" i="25"/>
  <c r="AO17" i="25"/>
  <c r="AO18" i="25"/>
  <c r="AO30" i="25"/>
  <c r="AO31" i="25"/>
  <c r="CN14" i="25"/>
  <c r="CF17" i="25"/>
  <c r="CJ15" i="25"/>
  <c r="CD18" i="25"/>
  <c r="CD17" i="25"/>
  <c r="CI18" i="25"/>
  <c r="CF18" i="25"/>
  <c r="CI17" i="25"/>
  <c r="AR17" i="25"/>
  <c r="AV15" i="25"/>
  <c r="AW14" i="25"/>
  <c r="AT16" i="25"/>
  <c r="AO19" i="25"/>
  <c r="AN20" i="25"/>
  <c r="AV17" i="25"/>
  <c r="CN15" i="25" l="1"/>
  <c r="AO13" i="25"/>
  <c r="CL17" i="25"/>
  <c r="CL16" i="25"/>
  <c r="CO14" i="25"/>
  <c r="CJ17" i="25"/>
  <c r="AR18" i="25"/>
  <c r="AT18" i="25"/>
  <c r="AW15" i="25"/>
  <c r="AZ14" i="25"/>
  <c r="AV16" i="25"/>
  <c r="AO20" i="25"/>
  <c r="AQ19" i="25"/>
  <c r="AL20" i="25"/>
  <c r="AN19" i="25"/>
  <c r="AZ17" i="25"/>
  <c r="AW17" i="25"/>
  <c r="CF20" i="25" l="1"/>
  <c r="CF19" i="25"/>
  <c r="CN16" i="25"/>
  <c r="CJ18" i="25"/>
  <c r="CI19" i="25"/>
  <c r="CN17" i="25"/>
  <c r="CL18" i="25"/>
  <c r="AQ21" i="25"/>
  <c r="CR14" i="25"/>
  <c r="CO15" i="25"/>
  <c r="AL19" i="25"/>
  <c r="CG14" i="25"/>
  <c r="CG18" i="25"/>
  <c r="CG16" i="25"/>
  <c r="CG20" i="25"/>
  <c r="CG15" i="25"/>
  <c r="CG13" i="25"/>
  <c r="CG19" i="25"/>
  <c r="CG17" i="25"/>
  <c r="AZ15" i="25"/>
  <c r="AR19" i="25"/>
  <c r="CJ19" i="25" s="1"/>
  <c r="AW16" i="25"/>
  <c r="AV18" i="25"/>
  <c r="AO21" i="25"/>
  <c r="AQ20" i="25"/>
  <c r="AL21" i="25"/>
  <c r="CO16" i="25" l="1"/>
  <c r="CR15" i="25"/>
  <c r="CI21" i="25"/>
  <c r="CO17" i="25"/>
  <c r="CN18" i="25"/>
  <c r="CG21" i="25"/>
  <c r="CI20" i="25"/>
  <c r="CD19" i="25"/>
  <c r="CD20" i="25"/>
  <c r="CD21" i="25"/>
  <c r="AT19" i="25"/>
  <c r="CL19" i="25" s="1"/>
  <c r="AR20" i="25"/>
  <c r="CJ20" i="25" s="1"/>
  <c r="AZ16" i="25"/>
  <c r="CR17" i="25" s="1"/>
  <c r="AV19" i="25"/>
  <c r="CN19" i="25" s="1"/>
  <c r="AL23" i="25"/>
  <c r="AN22" i="25"/>
  <c r="AL22" i="25"/>
  <c r="CD22" i="25" s="1"/>
  <c r="AN23" i="25"/>
  <c r="AN21" i="25"/>
  <c r="AO23" i="25"/>
  <c r="AO22" i="25"/>
  <c r="CD23" i="25" l="1"/>
  <c r="CR16" i="25"/>
  <c r="CF21" i="25"/>
  <c r="CF22" i="25"/>
  <c r="CF23" i="25"/>
  <c r="CG23" i="25"/>
  <c r="CG22" i="25"/>
  <c r="AR22" i="25"/>
  <c r="AV20" i="25"/>
  <c r="CN20" i="25" s="1"/>
  <c r="AT20" i="25"/>
  <c r="CL20" i="25" s="1"/>
  <c r="AR21" i="25"/>
  <c r="CJ21" i="25" s="1"/>
  <c r="AW19" i="25"/>
  <c r="AQ22" i="25"/>
  <c r="CI22" i="25" s="1"/>
  <c r="AQ23" i="25"/>
  <c r="AV22" i="25"/>
  <c r="CI23" i="25" l="1"/>
  <c r="AW18" i="25"/>
  <c r="AT22" i="25"/>
  <c r="CJ22" i="25"/>
  <c r="AZ18" i="25"/>
  <c r="AR23" i="25"/>
  <c r="CJ23" i="25" s="1"/>
  <c r="AT21" i="25"/>
  <c r="CL21" i="25" s="1"/>
  <c r="AQ24" i="25"/>
  <c r="CI24" i="25" s="1"/>
  <c r="AL24" i="25"/>
  <c r="AO24" i="25"/>
  <c r="CG24" i="25" l="1"/>
  <c r="CL22" i="25"/>
  <c r="CD24" i="25"/>
  <c r="AU13" i="25"/>
  <c r="AU14" i="25"/>
  <c r="AU15" i="25"/>
  <c r="AU16" i="25"/>
  <c r="AU17" i="25"/>
  <c r="AU18" i="25"/>
  <c r="AU19" i="25"/>
  <c r="AU20" i="25"/>
  <c r="AU21" i="25"/>
  <c r="AU22" i="25"/>
  <c r="AU30" i="25"/>
  <c r="AU31" i="25"/>
  <c r="AZ19" i="25"/>
  <c r="CR19" i="25" s="1"/>
  <c r="CO19" i="25"/>
  <c r="CO18" i="25"/>
  <c r="CR18" i="25"/>
  <c r="AX13" i="25"/>
  <c r="AX14" i="25"/>
  <c r="AX15" i="25"/>
  <c r="AX16" i="25"/>
  <c r="AX17" i="25"/>
  <c r="AX18" i="25"/>
  <c r="AX19" i="25"/>
  <c r="AX30" i="25"/>
  <c r="AX31" i="25"/>
  <c r="AW20" i="25"/>
  <c r="CO20" i="25" s="1"/>
  <c r="AZ20" i="25"/>
  <c r="AV21" i="25"/>
  <c r="AV23" i="25"/>
  <c r="AT23" i="25"/>
  <c r="CL23" i="25" s="1"/>
  <c r="AL25" i="25"/>
  <c r="CD25" i="25" s="1"/>
  <c r="AN24" i="25"/>
  <c r="AO25" i="25"/>
  <c r="AZ22" i="25"/>
  <c r="AW22" i="25"/>
  <c r="CR20" i="25" l="1"/>
  <c r="CN23" i="25"/>
  <c r="CP19" i="25"/>
  <c r="CP15" i="25"/>
  <c r="CP17" i="25"/>
  <c r="CP16" i="25"/>
  <c r="CP13" i="25"/>
  <c r="CP18" i="25"/>
  <c r="CP14" i="25"/>
  <c r="CM15" i="25"/>
  <c r="CM21" i="25"/>
  <c r="CM20" i="25"/>
  <c r="CM17" i="25"/>
  <c r="CM13" i="25"/>
  <c r="CM22" i="25"/>
  <c r="CM14" i="25"/>
  <c r="CM19" i="25"/>
  <c r="CM16" i="25"/>
  <c r="CM18" i="25"/>
  <c r="CG25" i="25"/>
  <c r="CN21" i="25"/>
  <c r="CN22" i="25"/>
  <c r="AX20" i="25"/>
  <c r="BA13" i="25"/>
  <c r="BA14" i="25"/>
  <c r="BA15" i="25"/>
  <c r="BA16" i="25"/>
  <c r="BA17" i="25"/>
  <c r="BA18" i="25"/>
  <c r="BA19" i="25"/>
  <c r="BA20" i="25"/>
  <c r="BA22" i="25"/>
  <c r="CF24" i="25"/>
  <c r="AU23" i="25"/>
  <c r="AX22" i="25"/>
  <c r="AR24" i="25"/>
  <c r="CJ24" i="25" s="1"/>
  <c r="AL26" i="25"/>
  <c r="CD26" i="25" s="1"/>
  <c r="AN25" i="25"/>
  <c r="CF25" i="25" s="1"/>
  <c r="AQ25" i="25"/>
  <c r="CI25" i="25" s="1"/>
  <c r="AR28" i="25"/>
  <c r="CM23" i="25" l="1"/>
  <c r="AW21" i="25"/>
  <c r="AX21" i="25"/>
  <c r="CP20" i="25"/>
  <c r="CS16" i="25"/>
  <c r="CS13" i="25"/>
  <c r="CS14" i="25"/>
  <c r="CS19" i="25"/>
  <c r="CS17" i="25"/>
  <c r="CS15" i="25"/>
  <c r="CS20" i="25"/>
  <c r="CS18" i="25"/>
  <c r="AO26" i="25"/>
  <c r="CG26" i="25" s="1"/>
  <c r="AR27" i="25"/>
  <c r="AQ27" i="25"/>
  <c r="AQ26" i="25"/>
  <c r="CI26" i="25" s="1"/>
  <c r="AL27" i="25"/>
  <c r="CD27" i="25" s="1"/>
  <c r="AO27" i="25"/>
  <c r="AN26" i="25"/>
  <c r="CF26" i="25" s="1"/>
  <c r="AR29" i="25"/>
  <c r="CG27" i="25" l="1"/>
  <c r="CI27" i="25"/>
  <c r="AT24" i="25"/>
  <c r="CL24" i="25" s="1"/>
  <c r="AU24" i="25"/>
  <c r="AP14" i="25"/>
  <c r="AP15" i="25"/>
  <c r="AP16" i="25"/>
  <c r="AP17" i="25"/>
  <c r="AP18" i="25"/>
  <c r="AP19" i="25"/>
  <c r="AP20" i="25"/>
  <c r="AP21" i="25"/>
  <c r="AP22" i="25"/>
  <c r="AP23" i="25"/>
  <c r="AP24" i="25"/>
  <c r="AP25" i="25"/>
  <c r="AP26" i="25"/>
  <c r="AP27" i="25"/>
  <c r="AP30" i="25"/>
  <c r="AP31" i="25"/>
  <c r="AW24" i="25"/>
  <c r="AX24" i="25"/>
  <c r="AR25" i="25"/>
  <c r="CO21" i="25"/>
  <c r="CO22" i="25"/>
  <c r="AT28" i="25"/>
  <c r="AU28" i="25"/>
  <c r="AZ21" i="25"/>
  <c r="BA21" i="25"/>
  <c r="CP22" i="25"/>
  <c r="CP21" i="25"/>
  <c r="AW23" i="25"/>
  <c r="CO23" i="25" s="1"/>
  <c r="AX23" i="25"/>
  <c r="AR26" i="25"/>
  <c r="AV24" i="25"/>
  <c r="CN24" i="25" s="1"/>
  <c r="AO28" i="25"/>
  <c r="CG28" i="25" s="1"/>
  <c r="AN27" i="25"/>
  <c r="CF27" i="25" s="1"/>
  <c r="AQ29" i="25"/>
  <c r="AN29" i="25"/>
  <c r="AL29" i="25"/>
  <c r="AV28" i="25"/>
  <c r="CJ26" i="25" l="1"/>
  <c r="AO29" i="25"/>
  <c r="AZ24" i="25"/>
  <c r="BA24" i="25"/>
  <c r="CP23" i="25"/>
  <c r="CR21" i="25"/>
  <c r="CR22" i="25"/>
  <c r="CJ30" i="25"/>
  <c r="CJ31" i="25"/>
  <c r="AP28" i="25"/>
  <c r="CM24" i="25"/>
  <c r="AL28" i="25"/>
  <c r="CD28" i="25" s="1"/>
  <c r="AZ23" i="25"/>
  <c r="CR23" i="25" s="1"/>
  <c r="BA23" i="25"/>
  <c r="CS23" i="25" s="1"/>
  <c r="CP24" i="25"/>
  <c r="CO24" i="25"/>
  <c r="CJ25" i="25"/>
  <c r="CJ28" i="25"/>
  <c r="CJ29" i="25"/>
  <c r="AT25" i="25"/>
  <c r="CL25" i="25" s="1"/>
  <c r="AU25" i="25"/>
  <c r="CJ27" i="25"/>
  <c r="CS21" i="25"/>
  <c r="CS22" i="25"/>
  <c r="AS13" i="25"/>
  <c r="AS14" i="25"/>
  <c r="AS15" i="25"/>
  <c r="AS16" i="25"/>
  <c r="AS17" i="25"/>
  <c r="AS18" i="25"/>
  <c r="AS19" i="25"/>
  <c r="AS20" i="25"/>
  <c r="AS21" i="25"/>
  <c r="AS22" i="25"/>
  <c r="AS23" i="25"/>
  <c r="AS24" i="25"/>
  <c r="AS25" i="25"/>
  <c r="AS26" i="25"/>
  <c r="AS27" i="25"/>
  <c r="AS28" i="25"/>
  <c r="AS29" i="25"/>
  <c r="AS30" i="25"/>
  <c r="AS31" i="25"/>
  <c r="CJ32" i="25"/>
  <c r="CJ33" i="25"/>
  <c r="CJ34" i="25"/>
  <c r="AP29" i="25"/>
  <c r="AP13" i="25"/>
  <c r="AV26" i="25"/>
  <c r="AV27" i="25"/>
  <c r="AV25" i="25"/>
  <c r="CN25" i="25" s="1"/>
  <c r="CS24" i="25" l="1"/>
  <c r="AW29" i="25"/>
  <c r="AX29" i="25"/>
  <c r="AV29" i="25"/>
  <c r="AT27" i="25"/>
  <c r="AU27" i="25"/>
  <c r="CD30" i="25"/>
  <c r="CD31" i="25"/>
  <c r="AT29" i="25"/>
  <c r="AU29" i="25"/>
  <c r="AW28" i="25"/>
  <c r="AX28" i="25"/>
  <c r="AQ28" i="25"/>
  <c r="AZ27" i="25"/>
  <c r="BA27" i="25"/>
  <c r="CK30" i="25"/>
  <c r="CK22" i="25"/>
  <c r="CK16" i="25"/>
  <c r="CK29" i="25"/>
  <c r="CK20" i="25"/>
  <c r="CK19" i="25"/>
  <c r="CK24" i="25"/>
  <c r="CK26" i="25"/>
  <c r="CK17" i="25"/>
  <c r="CK21" i="25"/>
  <c r="CK18" i="25"/>
  <c r="CK27" i="25"/>
  <c r="CK23" i="25"/>
  <c r="CK28" i="25"/>
  <c r="CK31" i="25"/>
  <c r="CK15" i="25"/>
  <c r="CK14" i="25"/>
  <c r="CK25" i="25"/>
  <c r="CK33" i="25"/>
  <c r="CK13" i="25"/>
  <c r="CK34" i="25"/>
  <c r="CK32" i="25"/>
  <c r="CG31" i="25"/>
  <c r="CG33" i="25"/>
  <c r="CG29" i="25"/>
  <c r="CG30" i="25"/>
  <c r="CG34" i="25"/>
  <c r="CG32" i="25"/>
  <c r="CN27" i="25"/>
  <c r="CN26" i="25"/>
  <c r="CH27" i="25"/>
  <c r="CH33" i="25"/>
  <c r="CH25" i="25"/>
  <c r="CH28" i="25"/>
  <c r="CH32" i="25"/>
  <c r="CH24" i="25"/>
  <c r="CH31" i="25"/>
  <c r="CH29" i="25"/>
  <c r="CH23" i="25"/>
  <c r="CH16" i="25"/>
  <c r="CH19" i="25"/>
  <c r="CH13" i="25"/>
  <c r="CH17" i="25"/>
  <c r="CH34" i="25"/>
  <c r="CH26" i="25"/>
  <c r="CH14" i="25"/>
  <c r="CH30" i="25"/>
  <c r="CH20" i="25"/>
  <c r="CH18" i="25"/>
  <c r="CH21" i="25"/>
  <c r="CH15" i="25"/>
  <c r="CH22" i="25"/>
  <c r="CR24" i="25"/>
  <c r="CD33" i="25"/>
  <c r="CD32" i="25"/>
  <c r="AW27" i="25"/>
  <c r="AX27" i="25"/>
  <c r="AT26" i="25"/>
  <c r="CL26" i="25" s="1"/>
  <c r="AU26" i="25"/>
  <c r="CM26" i="25" s="1"/>
  <c r="CM25" i="25"/>
  <c r="CD34" i="25"/>
  <c r="CD29" i="25"/>
  <c r="CN28" i="25"/>
  <c r="CM28" i="25" l="1"/>
  <c r="CM32" i="25"/>
  <c r="CM31" i="25"/>
  <c r="CM27" i="25"/>
  <c r="CI28" i="25"/>
  <c r="CI30" i="25"/>
  <c r="CI34" i="25"/>
  <c r="CI33" i="25"/>
  <c r="CI32" i="25"/>
  <c r="CI29" i="25"/>
  <c r="CI31" i="25"/>
  <c r="CL30" i="25"/>
  <c r="CL33" i="25"/>
  <c r="CL34" i="25"/>
  <c r="CL31" i="25"/>
  <c r="CL32" i="25"/>
  <c r="CL29" i="25"/>
  <c r="CL27" i="25"/>
  <c r="AW25" i="25"/>
  <c r="CO25" i="25" s="1"/>
  <c r="AX25" i="25"/>
  <c r="CL28" i="25"/>
  <c r="CM29" i="25"/>
  <c r="CM34" i="25"/>
  <c r="CN29" i="25"/>
  <c r="CN32" i="25"/>
  <c r="CN31" i="25"/>
  <c r="CN33" i="25"/>
  <c r="CN30" i="25"/>
  <c r="CN34" i="25"/>
  <c r="AZ26" i="25"/>
  <c r="BA26" i="25"/>
  <c r="AW26" i="25"/>
  <c r="AX26" i="25"/>
  <c r="AY14" i="25"/>
  <c r="AY15" i="25"/>
  <c r="AY16" i="25"/>
  <c r="AY17" i="25"/>
  <c r="AY18" i="25"/>
  <c r="AY19" i="25"/>
  <c r="AY20" i="25"/>
  <c r="AY21" i="25"/>
  <c r="AY22" i="25"/>
  <c r="AY23" i="25"/>
  <c r="AY24" i="25"/>
  <c r="AY25" i="25"/>
  <c r="AY26" i="25"/>
  <c r="AY27" i="25"/>
  <c r="AY28" i="25"/>
  <c r="AY29" i="25"/>
  <c r="AY30" i="25"/>
  <c r="AY31" i="25"/>
  <c r="CM30" i="25"/>
  <c r="AN28" i="25"/>
  <c r="CM33" i="25"/>
  <c r="CO28" i="25" l="1"/>
  <c r="CO26" i="25"/>
  <c r="CP26" i="25"/>
  <c r="CP27" i="25"/>
  <c r="CO32" i="25"/>
  <c r="CO33" i="25"/>
  <c r="CO29" i="25"/>
  <c r="AZ25" i="25"/>
  <c r="BA25" i="25"/>
  <c r="CF28" i="25"/>
  <c r="CF29" i="25"/>
  <c r="CF33" i="25"/>
  <c r="CF32" i="25"/>
  <c r="CF34" i="25"/>
  <c r="CF30" i="25"/>
  <c r="CF31" i="25"/>
  <c r="AY13" i="25"/>
  <c r="CO27" i="25"/>
  <c r="CO30" i="25"/>
  <c r="CO31" i="25"/>
  <c r="BB13" i="25"/>
  <c r="BB14" i="25"/>
  <c r="BB15" i="25"/>
  <c r="BB16" i="25"/>
  <c r="BB17" i="25"/>
  <c r="BB18" i="25"/>
  <c r="BB19" i="25"/>
  <c r="BB20" i="25"/>
  <c r="BB21" i="25"/>
  <c r="BB22" i="25"/>
  <c r="BB23" i="25"/>
  <c r="BB24" i="25"/>
  <c r="BB25" i="25"/>
  <c r="BB26" i="25"/>
  <c r="BB27" i="25"/>
  <c r="CP30" i="25"/>
  <c r="CP33" i="25"/>
  <c r="CP31" i="25"/>
  <c r="CP29" i="25"/>
  <c r="CP34" i="25"/>
  <c r="CP32" i="25"/>
  <c r="CP25" i="25"/>
  <c r="CP28" i="25"/>
  <c r="CO34" i="25"/>
  <c r="CR26" i="25" l="1"/>
  <c r="CQ33" i="25"/>
  <c r="CQ14" i="25"/>
  <c r="CQ22" i="25"/>
  <c r="CQ30" i="25"/>
  <c r="CQ29" i="25"/>
  <c r="CQ25" i="25"/>
  <c r="CQ32" i="25"/>
  <c r="CQ16" i="25"/>
  <c r="CQ17" i="25"/>
  <c r="CQ34" i="25"/>
  <c r="CQ15" i="25"/>
  <c r="CQ26" i="25"/>
  <c r="CQ27" i="25"/>
  <c r="CQ20" i="25"/>
  <c r="CQ28" i="25"/>
  <c r="CQ24" i="25"/>
  <c r="CQ31" i="25"/>
  <c r="CQ19" i="25"/>
  <c r="CQ18" i="25"/>
  <c r="CQ23" i="25"/>
  <c r="CQ13" i="25"/>
  <c r="CQ21" i="25"/>
  <c r="CS27" i="25"/>
  <c r="CS26" i="25"/>
  <c r="CS25" i="25"/>
  <c r="CR25" i="25"/>
  <c r="CR27" i="25"/>
  <c r="CT14" i="25"/>
  <c r="CT25" i="25"/>
  <c r="CT20" i="25"/>
  <c r="CT23" i="25"/>
  <c r="CT22" i="25"/>
  <c r="CT13" i="25"/>
  <c r="CT19" i="25"/>
  <c r="CT17" i="25"/>
  <c r="CT18" i="25"/>
  <c r="CT26" i="25"/>
  <c r="CT24" i="25"/>
  <c r="CT27" i="25"/>
  <c r="CT21" i="25"/>
  <c r="CT16" i="25"/>
  <c r="CT15" i="25"/>
  <c r="CU19" i="25" l="1"/>
  <c r="CY19" i="25" s="1"/>
  <c r="C19" i="25" s="1"/>
  <c r="CU17" i="25"/>
  <c r="CY17" i="25" s="1"/>
  <c r="C17" i="25" s="1"/>
  <c r="CU14" i="25"/>
  <c r="CY14" i="25" s="1"/>
  <c r="C14" i="25" s="1"/>
  <c r="CU15" i="25"/>
  <c r="CY15" i="25" s="1"/>
  <c r="C15" i="25" s="1"/>
  <c r="CU13" i="25"/>
  <c r="CY13" i="25" s="1"/>
  <c r="C13" i="25" s="1"/>
  <c r="CU16" i="25"/>
  <c r="CY16" i="25" s="1"/>
  <c r="C16" i="25" s="1"/>
  <c r="CU18" i="25"/>
  <c r="CY18" i="25" s="1"/>
  <c r="C18" i="25" s="1"/>
  <c r="CU20" i="25" l="1"/>
  <c r="CY20" i="25" s="1"/>
  <c r="C20" i="25" s="1"/>
  <c r="CU21" i="25" l="1"/>
  <c r="CY21" i="25" s="1"/>
  <c r="C21" i="25" s="1"/>
  <c r="CU22" i="25" l="1"/>
  <c r="CY22" i="25" s="1"/>
  <c r="C22" i="25" s="1"/>
  <c r="CU23" i="25" l="1"/>
  <c r="CY23" i="25" s="1"/>
  <c r="C23" i="25" s="1"/>
  <c r="CU24" i="25"/>
  <c r="CY24" i="25" s="1"/>
  <c r="C24" i="25" s="1"/>
  <c r="CU26" i="25" l="1"/>
  <c r="CY26" i="25" s="1"/>
  <c r="C26" i="25" s="1"/>
  <c r="CU25" i="25"/>
  <c r="CY25" i="25" s="1"/>
  <c r="C25" i="25" s="1"/>
  <c r="CU27" i="25" l="1"/>
  <c r="CY27" i="25" s="1"/>
  <c r="C27" i="25" s="1"/>
  <c r="CU29" i="25" l="1"/>
  <c r="CU28" i="25"/>
  <c r="CU32" i="25" l="1"/>
  <c r="CU31" i="25"/>
  <c r="CU30" i="25"/>
  <c r="CU33" i="25"/>
  <c r="CU34" i="25"/>
  <c r="B11" i="77" l="1"/>
  <c r="B12" i="77" l="1"/>
  <c r="B13" i="77" l="1"/>
  <c r="B14" i="77" l="1"/>
  <c r="B15" i="77" l="1"/>
  <c r="J24" i="43" l="1"/>
  <c r="B16" i="77"/>
  <c r="J25" i="43" l="1"/>
  <c r="K24" i="43"/>
  <c r="B17" i="77"/>
  <c r="K25" i="43" l="1"/>
  <c r="B18" i="77"/>
  <c r="J26" i="43"/>
  <c r="J27" i="43"/>
  <c r="B20" i="77" l="1"/>
  <c r="K27" i="43"/>
  <c r="K26" i="43"/>
  <c r="B19" i="77"/>
  <c r="B50" i="77" l="1"/>
  <c r="C9" i="28" l="1"/>
  <c r="C30" i="28" l="1"/>
  <c r="C26" i="28"/>
  <c r="C31" i="28"/>
  <c r="C21" i="28"/>
  <c r="C27" i="28"/>
  <c r="C18" i="28"/>
  <c r="C33" i="28"/>
  <c r="C29" i="28"/>
  <c r="C25" i="28"/>
  <c r="C38" i="28"/>
  <c r="C32" i="28"/>
  <c r="C34" i="28"/>
  <c r="C37" i="28"/>
  <c r="C19" i="28"/>
  <c r="C23" i="28"/>
  <c r="C28" i="28"/>
  <c r="C17" i="28"/>
  <c r="C35" i="28"/>
  <c r="C20" i="28"/>
  <c r="C36" i="28"/>
  <c r="C24" i="28"/>
  <c r="C22" i="28"/>
  <c r="AZ28" i="25" l="1"/>
  <c r="A73" i="25"/>
  <c r="AZ29" i="25"/>
  <c r="BA28" i="25"/>
  <c r="CS28" i="25" l="1"/>
  <c r="CR28" i="25"/>
  <c r="CR29" i="25"/>
  <c r="AZ30" i="25"/>
  <c r="BA30" i="25"/>
  <c r="BB28" i="25"/>
  <c r="BB29" i="25"/>
  <c r="BA29" i="25"/>
  <c r="A72" i="25" l="1"/>
  <c r="CT29" i="25"/>
  <c r="CT28" i="25"/>
  <c r="CY28" i="25" s="1"/>
  <c r="C28" i="25" s="1"/>
  <c r="CS29" i="25"/>
  <c r="CS30" i="25"/>
  <c r="CR30" i="25"/>
  <c r="CY29" i="25" l="1"/>
  <c r="C29" i="25" s="1"/>
  <c r="AZ31" i="25"/>
  <c r="BA31" i="25"/>
  <c r="BB30" i="25" l="1"/>
  <c r="CT30" i="25" s="1"/>
  <c r="CY30" i="25" s="1"/>
  <c r="C30" i="25" s="1"/>
  <c r="CS34" i="25"/>
  <c r="CS33" i="25"/>
  <c r="CS32" i="25"/>
  <c r="CS31" i="25"/>
  <c r="CR31" i="25"/>
  <c r="CR32" i="25"/>
  <c r="CR34" i="25"/>
  <c r="CR33" i="25"/>
  <c r="BB31" i="25" l="1"/>
  <c r="CT31" i="25" s="1"/>
  <c r="CY31" i="25" s="1"/>
  <c r="C31" i="25" s="1"/>
  <c r="A74" i="25"/>
  <c r="CT32" i="25" l="1"/>
  <c r="CY32" i="25" s="1"/>
  <c r="C32" i="25" s="1"/>
  <c r="CT33" i="25"/>
  <c r="CY33" i="25" s="1"/>
  <c r="C33" i="25" s="1"/>
  <c r="CT34" i="25"/>
  <c r="CY34" i="25" s="1"/>
  <c r="C34" i="25" s="1"/>
  <c r="O38" i="31" l="1"/>
  <c r="N38" i="31"/>
  <c r="R38" i="31" l="1"/>
  <c r="M38" i="31" l="1"/>
  <c r="P38" i="31" l="1"/>
  <c r="Q38" i="31"/>
  <c r="G57" i="25" l="1"/>
  <c r="E57" i="25"/>
  <c r="G53" i="25"/>
  <c r="E53" i="25"/>
  <c r="K196" i="31" l="1"/>
  <c r="D196" i="31"/>
  <c r="D141" i="31"/>
  <c r="K141" i="31"/>
  <c r="D236" i="31"/>
  <c r="K236" i="31"/>
  <c r="K151" i="31"/>
  <c r="D151" i="31"/>
  <c r="D138" i="31"/>
  <c r="K138" i="31"/>
  <c r="D227" i="31"/>
  <c r="K227" i="31"/>
  <c r="D144" i="31"/>
  <c r="K144" i="31"/>
  <c r="K139" i="31"/>
  <c r="D139" i="31"/>
  <c r="K134" i="31"/>
  <c r="D134" i="31"/>
  <c r="D147" i="31"/>
  <c r="K147" i="31"/>
  <c r="D167" i="31"/>
  <c r="K167" i="31"/>
  <c r="K238" i="31"/>
  <c r="D238" i="31"/>
  <c r="D178" i="31"/>
  <c r="K178" i="31"/>
  <c r="K170" i="31"/>
  <c r="D170" i="31"/>
  <c r="D209" i="31"/>
  <c r="K209" i="31"/>
  <c r="D199" i="31"/>
  <c r="K199" i="31"/>
  <c r="K195" i="31"/>
  <c r="D195" i="31"/>
  <c r="O32" i="31"/>
  <c r="K205" i="31"/>
  <c r="D205" i="31"/>
  <c r="K162" i="31"/>
  <c r="D162" i="31"/>
  <c r="K219" i="31"/>
  <c r="D219" i="31"/>
  <c r="K135" i="31"/>
  <c r="D135" i="31"/>
  <c r="K188" i="31"/>
  <c r="D188" i="31"/>
  <c r="D212" i="31"/>
  <c r="K212" i="31"/>
  <c r="D137" i="31"/>
  <c r="K137" i="31"/>
  <c r="D204" i="31"/>
  <c r="K204" i="31"/>
  <c r="D175" i="31"/>
  <c r="K175" i="31"/>
  <c r="K159" i="31"/>
  <c r="D159" i="31"/>
  <c r="D152" i="31"/>
  <c r="K152" i="31"/>
  <c r="D142" i="31"/>
  <c r="K142" i="31"/>
  <c r="D200" i="31"/>
  <c r="K200" i="31"/>
  <c r="K210" i="31"/>
  <c r="D210" i="31"/>
  <c r="K153" i="31"/>
  <c r="D153" i="31"/>
  <c r="K213" i="31"/>
  <c r="D213" i="31"/>
  <c r="K224" i="31"/>
  <c r="D224" i="31"/>
  <c r="D232" i="31"/>
  <c r="K232" i="31"/>
  <c r="D140" i="31"/>
  <c r="K140" i="31"/>
  <c r="D173" i="31"/>
  <c r="K173" i="31"/>
  <c r="O29" i="31"/>
  <c r="D169" i="31"/>
  <c r="K169" i="31"/>
  <c r="D229" i="31"/>
  <c r="K229" i="31"/>
  <c r="O34" i="31"/>
  <c r="D225" i="31"/>
  <c r="K225" i="31"/>
  <c r="D218" i="31"/>
  <c r="K218" i="31"/>
  <c r="D206" i="31"/>
  <c r="K206" i="31"/>
  <c r="K146" i="31"/>
  <c r="D146" i="31"/>
  <c r="D211" i="31"/>
  <c r="K211" i="31"/>
  <c r="D154" i="31"/>
  <c r="K154" i="31"/>
  <c r="D183" i="31"/>
  <c r="K183" i="31"/>
  <c r="D193" i="31"/>
  <c r="O31" i="31"/>
  <c r="K193" i="31"/>
  <c r="K187" i="31"/>
  <c r="D187" i="31"/>
  <c r="D228" i="31"/>
  <c r="K228" i="31"/>
  <c r="K201" i="31"/>
  <c r="D201" i="31"/>
  <c r="K235" i="31"/>
  <c r="D235" i="31"/>
  <c r="D203" i="31"/>
  <c r="K203" i="31"/>
  <c r="D233" i="31"/>
  <c r="K233" i="31"/>
  <c r="D221" i="31"/>
  <c r="K221" i="31"/>
  <c r="K237" i="31"/>
  <c r="D237" i="31"/>
  <c r="D184" i="31"/>
  <c r="K184" i="31"/>
  <c r="K234" i="31"/>
  <c r="D234" i="31"/>
  <c r="D163" i="31"/>
  <c r="K163" i="31"/>
  <c r="K143" i="31"/>
  <c r="D143" i="31"/>
  <c r="K182" i="31"/>
  <c r="D182" i="31"/>
  <c r="K166" i="31"/>
  <c r="D166" i="31"/>
  <c r="K149" i="31"/>
  <c r="D149" i="31"/>
  <c r="K172" i="31"/>
  <c r="D172" i="31"/>
  <c r="K214" i="31"/>
  <c r="D214" i="31"/>
  <c r="D202" i="31"/>
  <c r="K202" i="31"/>
  <c r="K215" i="31"/>
  <c r="D215" i="31"/>
  <c r="K177" i="31"/>
  <c r="D177" i="31"/>
  <c r="D192" i="31"/>
  <c r="K192" i="31"/>
  <c r="D145" i="31"/>
  <c r="K145" i="31"/>
  <c r="O27" i="31"/>
  <c r="K148" i="31"/>
  <c r="D148" i="31"/>
  <c r="K207" i="31"/>
  <c r="D207" i="31"/>
  <c r="K150" i="31"/>
  <c r="D150" i="31"/>
  <c r="D185" i="31"/>
  <c r="K185" i="31"/>
  <c r="K239" i="31"/>
  <c r="D239" i="31"/>
  <c r="D179" i="31"/>
  <c r="K179" i="31"/>
  <c r="D220" i="31"/>
  <c r="K220" i="31"/>
  <c r="K217" i="31"/>
  <c r="D217" i="31"/>
  <c r="O33" i="31"/>
  <c r="K197" i="31"/>
  <c r="D197" i="31"/>
  <c r="K222" i="31"/>
  <c r="D222" i="31"/>
  <c r="D240" i="31"/>
  <c r="K240" i="31"/>
  <c r="D136" i="31"/>
  <c r="K136" i="31"/>
  <c r="K216" i="31"/>
  <c r="D216" i="31"/>
  <c r="D208" i="31"/>
  <c r="K208" i="31"/>
  <c r="D176" i="31"/>
  <c r="K176" i="31"/>
  <c r="K164" i="31"/>
  <c r="D164" i="31"/>
  <c r="D226" i="31"/>
  <c r="K226" i="31"/>
  <c r="D190" i="31"/>
  <c r="K190" i="31"/>
  <c r="D161" i="31"/>
  <c r="K161" i="31"/>
  <c r="K223" i="31"/>
  <c r="D223" i="31"/>
  <c r="K191" i="31"/>
  <c r="D191" i="31"/>
  <c r="K231" i="31"/>
  <c r="D231" i="31"/>
  <c r="K174" i="31"/>
  <c r="D174" i="31"/>
  <c r="K158" i="31"/>
  <c r="D158" i="31"/>
  <c r="D168" i="31"/>
  <c r="K168" i="31"/>
  <c r="K165" i="31"/>
  <c r="D165" i="31"/>
  <c r="O26" i="31"/>
  <c r="D133" i="31"/>
  <c r="K133" i="31"/>
  <c r="D155" i="31"/>
  <c r="K155" i="31"/>
  <c r="K230" i="31"/>
  <c r="D230" i="31"/>
  <c r="O30" i="31"/>
  <c r="D181" i="31"/>
  <c r="K181" i="31"/>
  <c r="D194" i="31"/>
  <c r="K194" i="31"/>
  <c r="K157" i="31"/>
  <c r="O28" i="31"/>
  <c r="D157" i="31"/>
  <c r="K156" i="31"/>
  <c r="D156" i="31"/>
  <c r="D198" i="31"/>
  <c r="K198" i="31"/>
  <c r="D160" i="31"/>
  <c r="K160" i="31"/>
  <c r="K189" i="31"/>
  <c r="D189" i="31"/>
  <c r="K180" i="31"/>
  <c r="D180" i="31"/>
  <c r="D171" i="31"/>
  <c r="K171" i="31"/>
  <c r="K186" i="31"/>
  <c r="D186" i="31"/>
  <c r="E239" i="31" l="1"/>
  <c r="G239" i="31" s="1"/>
  <c r="E207" i="31"/>
  <c r="G207" i="31" s="1"/>
  <c r="E215" i="31"/>
  <c r="G215" i="31" s="1"/>
  <c r="N28" i="31"/>
  <c r="E226" i="31"/>
  <c r="G226" i="31" s="1"/>
  <c r="E202" i="31"/>
  <c r="E204" i="31"/>
  <c r="G204" i="31" s="1"/>
  <c r="E219" i="31"/>
  <c r="G219" i="31" s="1"/>
  <c r="E235" i="31"/>
  <c r="G235" i="31" s="1"/>
  <c r="E213" i="31"/>
  <c r="G213" i="31" s="1"/>
  <c r="E238" i="31"/>
  <c r="G238" i="31" s="1"/>
  <c r="E218" i="31"/>
  <c r="G218" i="31" s="1"/>
  <c r="N30" i="31"/>
  <c r="N27" i="31"/>
  <c r="N31" i="31"/>
  <c r="N26" i="31"/>
  <c r="N29" i="31"/>
  <c r="E209" i="31"/>
  <c r="G209" i="31" s="1"/>
  <c r="E230" i="31"/>
  <c r="G230" i="31" s="1"/>
  <c r="E208" i="31"/>
  <c r="G208" i="31" s="1"/>
  <c r="N33" i="31"/>
  <c r="E210" i="31"/>
  <c r="G210" i="31" s="1"/>
  <c r="E214" i="31"/>
  <c r="G214" i="31" s="1"/>
  <c r="E234" i="31"/>
  <c r="G234" i="31" s="1"/>
  <c r="M34" i="31"/>
  <c r="E229" i="31"/>
  <c r="G229" i="31" s="1"/>
  <c r="E206" i="31"/>
  <c r="G206" i="31" s="1"/>
  <c r="O35" i="31"/>
  <c r="E232" i="31"/>
  <c r="G232" i="31" s="1"/>
  <c r="E224" i="31"/>
  <c r="G224" i="31" s="1"/>
  <c r="E212" i="31"/>
  <c r="G212" i="31" s="1"/>
  <c r="M32" i="31"/>
  <c r="E205" i="31"/>
  <c r="G205" i="31" s="1"/>
  <c r="E231" i="31"/>
  <c r="G231" i="31" s="1"/>
  <c r="E223" i="31"/>
  <c r="G223" i="31" s="1"/>
  <c r="E240" i="31"/>
  <c r="G240" i="31" s="1"/>
  <c r="E222" i="31"/>
  <c r="G222" i="31" s="1"/>
  <c r="E220" i="31"/>
  <c r="G220" i="31" s="1"/>
  <c r="E228" i="31"/>
  <c r="G228" i="31" s="1"/>
  <c r="R31" i="31"/>
  <c r="E211" i="31"/>
  <c r="G211" i="31" s="1"/>
  <c r="N32" i="31"/>
  <c r="E236" i="31"/>
  <c r="G236" i="31" s="1"/>
  <c r="E216" i="31"/>
  <c r="G216" i="31" s="1"/>
  <c r="E217" i="31"/>
  <c r="G217" i="31" s="1"/>
  <c r="M33" i="31"/>
  <c r="E237" i="31"/>
  <c r="G237" i="31" s="1"/>
  <c r="E221" i="31"/>
  <c r="G221" i="31" s="1"/>
  <c r="E233" i="31"/>
  <c r="G233" i="31" s="1"/>
  <c r="E203" i="31"/>
  <c r="E201" i="31"/>
  <c r="E225" i="31"/>
  <c r="G225" i="31" s="1"/>
  <c r="N34" i="31"/>
  <c r="E200" i="31"/>
  <c r="E227" i="31"/>
  <c r="G227" i="31" s="1"/>
  <c r="R26" i="31" l="1"/>
  <c r="R28" i="31"/>
  <c r="G201" i="31"/>
  <c r="R33" i="31"/>
  <c r="R27" i="31"/>
  <c r="G200" i="31"/>
  <c r="R29" i="31"/>
  <c r="R30" i="31"/>
  <c r="G202" i="31"/>
  <c r="R34" i="31"/>
  <c r="R32" i="31"/>
  <c r="G203" i="31"/>
  <c r="Q32" i="31"/>
  <c r="P32" i="31"/>
  <c r="M35" i="31"/>
  <c r="Q34" i="31"/>
  <c r="P34" i="31"/>
  <c r="Q33" i="31"/>
  <c r="P33" i="31"/>
  <c r="O36" i="31"/>
  <c r="N35" i="31" l="1"/>
  <c r="Q35" i="31"/>
  <c r="M36" i="31"/>
  <c r="O37" i="31"/>
  <c r="R35" i="31" l="1"/>
  <c r="N36" i="31"/>
  <c r="P35" i="31"/>
  <c r="Q36" i="31"/>
  <c r="M37" i="31"/>
  <c r="N37" i="31"/>
  <c r="R37" i="31" l="1"/>
  <c r="R36" i="31"/>
  <c r="P36" i="31"/>
  <c r="Q37" i="31"/>
  <c r="P37" i="31"/>
  <c r="E161" i="31" l="1"/>
  <c r="E152" i="31"/>
  <c r="E171" i="31"/>
  <c r="E147" i="31"/>
  <c r="E197" i="31"/>
  <c r="E183" i="31"/>
  <c r="E194" i="31"/>
  <c r="E170" i="31"/>
  <c r="E187" i="31"/>
  <c r="E188" i="31"/>
  <c r="E195" i="31"/>
  <c r="E150" i="31"/>
  <c r="E178" i="31"/>
  <c r="E172" i="31"/>
  <c r="E191" i="31"/>
  <c r="E158" i="31"/>
  <c r="E144" i="31"/>
  <c r="E186" i="31"/>
  <c r="E162" i="31"/>
  <c r="E198" i="31"/>
  <c r="E184" i="31"/>
  <c r="E156" i="31"/>
  <c r="E199" i="31"/>
  <c r="E177" i="31"/>
  <c r="E149" i="31"/>
  <c r="E173" i="31"/>
  <c r="E135" i="31"/>
  <c r="E163" i="31"/>
  <c r="E164" i="31"/>
  <c r="E166" i="31"/>
  <c r="E146" i="31"/>
  <c r="E139" i="31"/>
  <c r="E137" i="31"/>
  <c r="E140" i="31"/>
  <c r="E167" i="31"/>
  <c r="E159" i="31"/>
  <c r="E151" i="31"/>
  <c r="E165" i="31"/>
  <c r="E176" i="31"/>
  <c r="E160" i="31"/>
  <c r="E189" i="31"/>
  <c r="E182" i="31"/>
  <c r="E196" i="31"/>
  <c r="E148" i="31"/>
  <c r="E190" i="31"/>
  <c r="E179" i="31"/>
  <c r="E175" i="31"/>
  <c r="E153" i="31"/>
  <c r="E136" i="31"/>
  <c r="E174" i="31"/>
  <c r="E154" i="31"/>
  <c r="E134" i="31"/>
  <c r="E155" i="31"/>
  <c r="E185" i="31"/>
  <c r="G189" i="31" l="1"/>
  <c r="G165" i="31"/>
  <c r="G159" i="31"/>
  <c r="G140" i="31"/>
  <c r="G146" i="31"/>
  <c r="G164" i="31"/>
  <c r="G149" i="31"/>
  <c r="G156" i="31"/>
  <c r="G198" i="31"/>
  <c r="G186" i="31"/>
  <c r="G194" i="31"/>
  <c r="G183" i="31"/>
  <c r="G197" i="31"/>
  <c r="G185" i="31"/>
  <c r="G174" i="31"/>
  <c r="G190" i="31"/>
  <c r="G173" i="31"/>
  <c r="G177" i="31"/>
  <c r="G158" i="31"/>
  <c r="G195" i="31"/>
  <c r="G187" i="31"/>
  <c r="G171" i="31"/>
  <c r="G161" i="31"/>
  <c r="G134" i="31"/>
  <c r="G153" i="31"/>
  <c r="G176" i="31"/>
  <c r="G151" i="31"/>
  <c r="G167" i="31"/>
  <c r="G166" i="31"/>
  <c r="G163" i="31"/>
  <c r="G135" i="31"/>
  <c r="G144" i="31"/>
  <c r="G191" i="31"/>
  <c r="G172" i="31"/>
  <c r="G150" i="31"/>
  <c r="G170" i="31"/>
  <c r="G147" i="31"/>
  <c r="G155" i="31"/>
  <c r="G154" i="31"/>
  <c r="G136" i="31"/>
  <c r="G175" i="31"/>
  <c r="G179" i="31"/>
  <c r="G148" i="31"/>
  <c r="G196" i="31"/>
  <c r="G182" i="31"/>
  <c r="G160" i="31"/>
  <c r="G137" i="31"/>
  <c r="G139" i="31"/>
  <c r="G199" i="31"/>
  <c r="G184" i="31"/>
  <c r="G162" i="31"/>
  <c r="G178" i="31"/>
  <c r="G188" i="31"/>
  <c r="G152" i="31"/>
  <c r="E180" i="31"/>
  <c r="E168" i="31"/>
  <c r="E192" i="31"/>
  <c r="E141" i="31"/>
  <c r="E143" i="31"/>
  <c r="E142" i="31"/>
  <c r="E138" i="31"/>
  <c r="G180" i="31" l="1"/>
  <c r="G141" i="31"/>
  <c r="G142" i="31"/>
  <c r="G143" i="31"/>
  <c r="G192" i="31"/>
  <c r="G168" i="31"/>
  <c r="G138" i="31"/>
  <c r="M26" i="31" l="1"/>
  <c r="E133" i="31"/>
  <c r="M30" i="31"/>
  <c r="E181" i="31"/>
  <c r="G181" i="31" l="1"/>
  <c r="G133" i="31"/>
  <c r="E157" i="31"/>
  <c r="M28" i="31"/>
  <c r="E145" i="31"/>
  <c r="M27" i="31"/>
  <c r="E169" i="31"/>
  <c r="M29" i="31"/>
  <c r="P30" i="31"/>
  <c r="Q30" i="31"/>
  <c r="M31" i="31"/>
  <c r="E193" i="31"/>
  <c r="P26" i="31"/>
  <c r="Q26" i="31"/>
  <c r="G169" i="31" l="1"/>
  <c r="G157" i="31"/>
  <c r="G145" i="31"/>
  <c r="G193" i="31"/>
  <c r="P27" i="31"/>
  <c r="Q27" i="31"/>
  <c r="Q29" i="31"/>
  <c r="P29" i="31"/>
  <c r="P28" i="31"/>
  <c r="Q28" i="31"/>
  <c r="Q31" i="31"/>
  <c r="P31" i="31"/>
  <c r="F130" i="31" l="1"/>
  <c r="F100" i="31"/>
  <c r="F71" i="31"/>
  <c r="F34" i="31"/>
  <c r="F127" i="31"/>
  <c r="F68" i="31"/>
  <c r="F31" i="31"/>
  <c r="F28" i="31"/>
  <c r="F43" i="31"/>
  <c r="F58" i="31"/>
  <c r="F76" i="31"/>
  <c r="F91" i="31"/>
  <c r="F106" i="31"/>
  <c r="F124" i="31"/>
  <c r="F18" i="31"/>
  <c r="F33" i="31"/>
  <c r="F51" i="31"/>
  <c r="F66" i="31"/>
  <c r="F81" i="31"/>
  <c r="F99" i="31"/>
  <c r="F114" i="31"/>
  <c r="F129" i="31"/>
  <c r="F94" i="31"/>
  <c r="F64" i="31"/>
  <c r="F35" i="31"/>
  <c r="F23" i="31"/>
  <c r="F52" i="31"/>
  <c r="F82" i="31"/>
  <c r="F119" i="31"/>
  <c r="F122" i="31"/>
  <c r="F93" i="31"/>
  <c r="F63" i="31"/>
  <c r="F26" i="31"/>
  <c r="F120" i="31"/>
  <c r="F90" i="31"/>
  <c r="F53" i="31"/>
  <c r="F24" i="31"/>
  <c r="F32" i="31"/>
  <c r="F47" i="31"/>
  <c r="F80" i="31"/>
  <c r="F95" i="31"/>
  <c r="F128" i="31"/>
  <c r="F22" i="31"/>
  <c r="F40" i="31"/>
  <c r="F55" i="31"/>
  <c r="F70" i="31"/>
  <c r="F88" i="31"/>
  <c r="F103" i="31"/>
  <c r="F118" i="31"/>
  <c r="F123" i="31"/>
  <c r="F86" i="31"/>
  <c r="F57" i="31"/>
  <c r="F27" i="31"/>
  <c r="F30" i="31"/>
  <c r="F60" i="31"/>
  <c r="F89" i="31"/>
  <c r="F126" i="31"/>
  <c r="F115" i="31"/>
  <c r="F56" i="31"/>
  <c r="F19" i="31"/>
  <c r="F112" i="31"/>
  <c r="F83" i="31"/>
  <c r="F46" i="31"/>
  <c r="F16" i="31"/>
  <c r="F17" i="31"/>
  <c r="F36" i="31"/>
  <c r="F50" i="31"/>
  <c r="F65" i="31"/>
  <c r="F84" i="31"/>
  <c r="F98" i="31"/>
  <c r="F113" i="31"/>
  <c r="F132" i="31"/>
  <c r="F44" i="31"/>
  <c r="F59" i="31"/>
  <c r="F92" i="31"/>
  <c r="F107" i="31"/>
  <c r="F116" i="31"/>
  <c r="F79" i="31"/>
  <c r="F20" i="31"/>
  <c r="F67" i="31"/>
  <c r="F104" i="31"/>
  <c r="F108" i="31"/>
  <c r="F78" i="31"/>
  <c r="F41" i="31"/>
  <c r="F105" i="31"/>
  <c r="F75" i="31"/>
  <c r="F38" i="31"/>
  <c r="F21" i="31"/>
  <c r="F39" i="31"/>
  <c r="F54" i="31"/>
  <c r="F69" i="31"/>
  <c r="F87" i="31"/>
  <c r="F102" i="31"/>
  <c r="F117" i="31"/>
  <c r="F14" i="31"/>
  <c r="F29" i="31"/>
  <c r="F48" i="31"/>
  <c r="F62" i="31"/>
  <c r="F77" i="31"/>
  <c r="F96" i="31"/>
  <c r="F110" i="31"/>
  <c r="F125" i="31"/>
  <c r="F101" i="31"/>
  <c r="F72" i="31"/>
  <c r="F42" i="31"/>
  <c r="F15" i="31"/>
  <c r="F45" i="31"/>
  <c r="F74" i="31"/>
  <c r="F111" i="31"/>
  <c r="F131" i="31"/>
  <c r="F61" i="31"/>
  <c r="F109" i="31"/>
  <c r="F25" i="31"/>
  <c r="F73" i="31"/>
  <c r="F121" i="31"/>
  <c r="F49" i="31"/>
  <c r="F85" i="31"/>
  <c r="F97" i="31"/>
  <c r="F37" i="31"/>
  <c r="C85" i="31" l="1"/>
  <c r="K85" i="31"/>
  <c r="O22" i="31"/>
  <c r="D85" i="31"/>
  <c r="C109" i="31"/>
  <c r="K109" i="31"/>
  <c r="O24" i="31"/>
  <c r="D109" i="31"/>
  <c r="C119" i="31"/>
  <c r="D119" i="31"/>
  <c r="K119" i="31"/>
  <c r="C52" i="31"/>
  <c r="D52" i="31"/>
  <c r="K52" i="31"/>
  <c r="C64" i="31"/>
  <c r="D64" i="31"/>
  <c r="K64" i="31"/>
  <c r="C129" i="31"/>
  <c r="D129" i="31"/>
  <c r="K129" i="31"/>
  <c r="C99" i="31"/>
  <c r="K99" i="31"/>
  <c r="D99" i="31"/>
  <c r="C66" i="31"/>
  <c r="K66" i="31"/>
  <c r="D66" i="31"/>
  <c r="C33" i="31"/>
  <c r="K33" i="31"/>
  <c r="D33" i="31"/>
  <c r="C124" i="31"/>
  <c r="K124" i="31"/>
  <c r="D124" i="31"/>
  <c r="C91" i="31"/>
  <c r="K91" i="31"/>
  <c r="D91" i="31"/>
  <c r="C58" i="31"/>
  <c r="K58" i="31"/>
  <c r="D58" i="31"/>
  <c r="C28" i="31"/>
  <c r="D28" i="31"/>
  <c r="K28" i="31"/>
  <c r="C68" i="31"/>
  <c r="D68" i="31"/>
  <c r="K68" i="31"/>
  <c r="C71" i="31"/>
  <c r="K71" i="31"/>
  <c r="D71" i="31"/>
  <c r="C130" i="31"/>
  <c r="K130" i="31"/>
  <c r="D130" i="31"/>
  <c r="C49" i="31"/>
  <c r="K49" i="31"/>
  <c r="O19" i="31"/>
  <c r="D49" i="31"/>
  <c r="C121" i="31"/>
  <c r="D121" i="31"/>
  <c r="K121" i="31"/>
  <c r="O25" i="31"/>
  <c r="C61" i="31"/>
  <c r="D61" i="31"/>
  <c r="O20" i="31"/>
  <c r="K61" i="31"/>
  <c r="C111" i="31"/>
  <c r="K111" i="31"/>
  <c r="D111" i="31"/>
  <c r="C45" i="31"/>
  <c r="K45" i="31"/>
  <c r="D45" i="31"/>
  <c r="C42" i="31"/>
  <c r="K42" i="31"/>
  <c r="D42" i="31"/>
  <c r="C101" i="31"/>
  <c r="K101" i="31"/>
  <c r="D101" i="31"/>
  <c r="C125" i="31"/>
  <c r="D125" i="31"/>
  <c r="K125" i="31"/>
  <c r="C96" i="31"/>
  <c r="D96" i="31"/>
  <c r="K96" i="31"/>
  <c r="C62" i="31"/>
  <c r="D62" i="31"/>
  <c r="K62" i="31"/>
  <c r="C29" i="31"/>
  <c r="D29" i="31"/>
  <c r="K29" i="31"/>
  <c r="C117" i="31"/>
  <c r="K117" i="31"/>
  <c r="D117" i="31"/>
  <c r="C87" i="31"/>
  <c r="K87" i="31"/>
  <c r="D87" i="31"/>
  <c r="C54" i="31"/>
  <c r="D54" i="31"/>
  <c r="K54" i="31"/>
  <c r="K21" i="31"/>
  <c r="D21" i="31"/>
  <c r="C75" i="31"/>
  <c r="K75" i="31"/>
  <c r="D75" i="31"/>
  <c r="C78" i="31"/>
  <c r="K78" i="31"/>
  <c r="D78" i="31"/>
  <c r="C67" i="31"/>
  <c r="K67" i="31"/>
  <c r="D67" i="31"/>
  <c r="K20" i="31"/>
  <c r="D20" i="31"/>
  <c r="C116" i="31"/>
  <c r="K116" i="31"/>
  <c r="D116" i="31"/>
  <c r="C92" i="31"/>
  <c r="K92" i="31"/>
  <c r="D92" i="31"/>
  <c r="C44" i="31"/>
  <c r="D44" i="31"/>
  <c r="K44" i="31"/>
  <c r="C113" i="31"/>
  <c r="D113" i="31"/>
  <c r="K113" i="31"/>
  <c r="C84" i="31"/>
  <c r="D84" i="31"/>
  <c r="K84" i="31"/>
  <c r="C50" i="31"/>
  <c r="K50" i="31"/>
  <c r="D50" i="31"/>
  <c r="K17" i="31"/>
  <c r="D17" i="31"/>
  <c r="D16" i="31"/>
  <c r="K16" i="31"/>
  <c r="C83" i="31"/>
  <c r="D83" i="31"/>
  <c r="K83" i="31"/>
  <c r="K19" i="31"/>
  <c r="D19" i="31"/>
  <c r="C115" i="31"/>
  <c r="K115" i="31"/>
  <c r="D115" i="31"/>
  <c r="C126" i="31"/>
  <c r="D126" i="31"/>
  <c r="K126" i="31"/>
  <c r="C60" i="31"/>
  <c r="K60" i="31"/>
  <c r="D60" i="31"/>
  <c r="C27" i="31"/>
  <c r="K27" i="31"/>
  <c r="D27" i="31"/>
  <c r="C86" i="31"/>
  <c r="K86" i="31"/>
  <c r="D86" i="31"/>
  <c r="C103" i="31"/>
  <c r="D103" i="31"/>
  <c r="K103" i="31"/>
  <c r="C70" i="31"/>
  <c r="K70" i="31"/>
  <c r="D70" i="31"/>
  <c r="C40" i="31"/>
  <c r="K40" i="31"/>
  <c r="D40" i="31"/>
  <c r="C128" i="31"/>
  <c r="D128" i="31"/>
  <c r="K128" i="31"/>
  <c r="C80" i="31"/>
  <c r="D80" i="31"/>
  <c r="K80" i="31"/>
  <c r="C32" i="31"/>
  <c r="D32" i="31"/>
  <c r="K32" i="31"/>
  <c r="C53" i="31"/>
  <c r="K53" i="31"/>
  <c r="D53" i="31"/>
  <c r="C120" i="31"/>
  <c r="K120" i="31"/>
  <c r="D120" i="31"/>
  <c r="C63" i="31"/>
  <c r="K63" i="31"/>
  <c r="D63" i="31"/>
  <c r="C122" i="31"/>
  <c r="D122" i="31"/>
  <c r="K122" i="31"/>
  <c r="C73" i="31"/>
  <c r="O21" i="31"/>
  <c r="K73" i="31"/>
  <c r="D73" i="31"/>
  <c r="C131" i="31"/>
  <c r="K131" i="31"/>
  <c r="D131" i="31"/>
  <c r="C82" i="31"/>
  <c r="K82" i="31"/>
  <c r="D82" i="31"/>
  <c r="D23" i="31"/>
  <c r="K23" i="31"/>
  <c r="C35" i="31"/>
  <c r="D35" i="31"/>
  <c r="K35" i="31"/>
  <c r="C94" i="31"/>
  <c r="D94" i="31"/>
  <c r="K94" i="31"/>
  <c r="C114" i="31"/>
  <c r="D114" i="31"/>
  <c r="K114" i="31"/>
  <c r="C81" i="31"/>
  <c r="K81" i="31"/>
  <c r="D81" i="31"/>
  <c r="C51" i="31"/>
  <c r="D51" i="31"/>
  <c r="K51" i="31"/>
  <c r="K18" i="31"/>
  <c r="D18" i="31"/>
  <c r="C106" i="31"/>
  <c r="K106" i="31"/>
  <c r="D106" i="31"/>
  <c r="C76" i="31"/>
  <c r="K76" i="31"/>
  <c r="D76" i="31"/>
  <c r="C43" i="31"/>
  <c r="K43" i="31"/>
  <c r="D43" i="31"/>
  <c r="C31" i="31"/>
  <c r="K31" i="31"/>
  <c r="D31" i="31"/>
  <c r="C127" i="31"/>
  <c r="D127" i="31"/>
  <c r="K127" i="31"/>
  <c r="C34" i="31"/>
  <c r="D34" i="31"/>
  <c r="K34" i="31"/>
  <c r="C100" i="31"/>
  <c r="K100" i="31"/>
  <c r="D100" i="31"/>
  <c r="C37" i="31"/>
  <c r="K37" i="31"/>
  <c r="O18" i="31"/>
  <c r="D37" i="31"/>
  <c r="C97" i="31"/>
  <c r="D97" i="31"/>
  <c r="O23" i="31"/>
  <c r="K97" i="31"/>
  <c r="C25" i="31"/>
  <c r="O17" i="31"/>
  <c r="D12" i="31"/>
  <c r="G12" i="31" s="1"/>
  <c r="D25" i="31"/>
  <c r="K25" i="31"/>
  <c r="C74" i="31"/>
  <c r="D74" i="31"/>
  <c r="K74" i="31"/>
  <c r="K15" i="31"/>
  <c r="D15" i="31"/>
  <c r="C72" i="31"/>
  <c r="E72" i="31" s="1"/>
  <c r="D72" i="31"/>
  <c r="K72" i="31"/>
  <c r="C110" i="31"/>
  <c r="K110" i="31"/>
  <c r="D110" i="31"/>
  <c r="C77" i="31"/>
  <c r="K77" i="31"/>
  <c r="D77" i="31"/>
  <c r="C48" i="31"/>
  <c r="D48" i="31"/>
  <c r="K48" i="31"/>
  <c r="K14" i="31"/>
  <c r="D14" i="31"/>
  <c r="C102" i="31"/>
  <c r="D102" i="31"/>
  <c r="K102" i="31"/>
  <c r="C69" i="31"/>
  <c r="K69" i="31"/>
  <c r="D69" i="31"/>
  <c r="C39" i="31"/>
  <c r="D39" i="31"/>
  <c r="K39" i="31"/>
  <c r="C38" i="31"/>
  <c r="D38" i="31"/>
  <c r="K38" i="31"/>
  <c r="C105" i="31"/>
  <c r="K105" i="31"/>
  <c r="D105" i="31"/>
  <c r="C41" i="31"/>
  <c r="D41" i="31"/>
  <c r="K41" i="31"/>
  <c r="C108" i="31"/>
  <c r="E108" i="31" s="1"/>
  <c r="D108" i="31"/>
  <c r="K108" i="31"/>
  <c r="C104" i="31"/>
  <c r="K104" i="31"/>
  <c r="D104" i="31"/>
  <c r="C79" i="31"/>
  <c r="K79" i="31"/>
  <c r="D79" i="31"/>
  <c r="C107" i="31"/>
  <c r="K107" i="31"/>
  <c r="D107" i="31"/>
  <c r="C59" i="31"/>
  <c r="D59" i="31"/>
  <c r="K59" i="31"/>
  <c r="C132" i="31"/>
  <c r="D132" i="31"/>
  <c r="K132" i="31"/>
  <c r="C98" i="31"/>
  <c r="D98" i="31"/>
  <c r="K98" i="31"/>
  <c r="C65" i="31"/>
  <c r="K65" i="31"/>
  <c r="D65" i="31"/>
  <c r="C36" i="31"/>
  <c r="E36" i="31" s="1"/>
  <c r="D36" i="31"/>
  <c r="K36" i="31"/>
  <c r="C46" i="31"/>
  <c r="D46" i="31"/>
  <c r="K46" i="31"/>
  <c r="C112" i="31"/>
  <c r="K112" i="31"/>
  <c r="D112" i="31"/>
  <c r="C56" i="31"/>
  <c r="D56" i="31"/>
  <c r="K56" i="31"/>
  <c r="C89" i="31"/>
  <c r="D89" i="31"/>
  <c r="K89" i="31"/>
  <c r="C30" i="31"/>
  <c r="D30" i="31"/>
  <c r="K30" i="31"/>
  <c r="C57" i="31"/>
  <c r="K57" i="31"/>
  <c r="D57" i="31"/>
  <c r="C123" i="31"/>
  <c r="K123" i="31"/>
  <c r="D123" i="31"/>
  <c r="C118" i="31"/>
  <c r="K118" i="31"/>
  <c r="D118" i="31"/>
  <c r="C88" i="31"/>
  <c r="K88" i="31"/>
  <c r="D88" i="31"/>
  <c r="C55" i="31"/>
  <c r="K55" i="31"/>
  <c r="D55" i="31"/>
  <c r="K22" i="31"/>
  <c r="D22" i="31"/>
  <c r="C95" i="31"/>
  <c r="K95" i="31"/>
  <c r="D95" i="31"/>
  <c r="C47" i="31"/>
  <c r="D47" i="31"/>
  <c r="K47" i="31"/>
  <c r="D24" i="31"/>
  <c r="K24" i="31"/>
  <c r="C90" i="31"/>
  <c r="D90" i="31"/>
  <c r="K90" i="31"/>
  <c r="C26" i="31"/>
  <c r="D26" i="31"/>
  <c r="K26" i="31"/>
  <c r="C93" i="31"/>
  <c r="K93" i="31"/>
  <c r="D93" i="31"/>
  <c r="F13" i="31"/>
  <c r="F9" i="31"/>
  <c r="E89" i="31" l="1"/>
  <c r="E59" i="31"/>
  <c r="E39" i="31"/>
  <c r="E26" i="31"/>
  <c r="E47" i="31"/>
  <c r="E98" i="31"/>
  <c r="E102" i="31"/>
  <c r="E114" i="31"/>
  <c r="G114" i="31" s="1"/>
  <c r="E28" i="31"/>
  <c r="E33" i="31"/>
  <c r="E64" i="31"/>
  <c r="G64" i="31" s="1"/>
  <c r="E34" i="31"/>
  <c r="E51" i="31"/>
  <c r="E35" i="31"/>
  <c r="E93" i="31"/>
  <c r="G93" i="31" s="1"/>
  <c r="E123" i="31"/>
  <c r="E65" i="31"/>
  <c r="G65" i="31" s="1"/>
  <c r="E107" i="31"/>
  <c r="E69" i="31"/>
  <c r="E106" i="31"/>
  <c r="E81" i="31"/>
  <c r="G81" i="31" s="1"/>
  <c r="E118" i="31"/>
  <c r="G123" i="31"/>
  <c r="G106" i="31"/>
  <c r="G89" i="31"/>
  <c r="G36" i="31"/>
  <c r="G59" i="31"/>
  <c r="G108" i="31"/>
  <c r="G39" i="31"/>
  <c r="G72" i="31"/>
  <c r="G34" i="31"/>
  <c r="G51" i="31"/>
  <c r="E130" i="31"/>
  <c r="E58" i="31"/>
  <c r="E66" i="31"/>
  <c r="G26" i="31"/>
  <c r="G47" i="31"/>
  <c r="G98" i="31"/>
  <c r="G102" i="31"/>
  <c r="E31" i="31"/>
  <c r="G28" i="31"/>
  <c r="G33" i="31"/>
  <c r="E90" i="31"/>
  <c r="E95" i="31"/>
  <c r="E88" i="31"/>
  <c r="E30" i="31"/>
  <c r="E46" i="31"/>
  <c r="E132" i="31"/>
  <c r="E104" i="31"/>
  <c r="E38" i="31"/>
  <c r="E110" i="31"/>
  <c r="E74" i="31"/>
  <c r="E100" i="31"/>
  <c r="E43" i="31"/>
  <c r="E94" i="31"/>
  <c r="E82" i="31"/>
  <c r="E52" i="31"/>
  <c r="E55" i="31"/>
  <c r="E57" i="31"/>
  <c r="E112" i="31"/>
  <c r="E79" i="31"/>
  <c r="E105" i="31"/>
  <c r="E77" i="31"/>
  <c r="E56" i="31"/>
  <c r="E41" i="31"/>
  <c r="E48" i="31"/>
  <c r="E127" i="31"/>
  <c r="E68" i="31"/>
  <c r="E124" i="31"/>
  <c r="E129" i="31"/>
  <c r="E76" i="31"/>
  <c r="E131" i="31"/>
  <c r="E71" i="31"/>
  <c r="E91" i="31"/>
  <c r="E99" i="31"/>
  <c r="E119" i="31"/>
  <c r="N17" i="31"/>
  <c r="M23" i="31"/>
  <c r="E97" i="31"/>
  <c r="E121" i="31"/>
  <c r="M25" i="31"/>
  <c r="N22" i="31"/>
  <c r="M18" i="31"/>
  <c r="E37" i="31"/>
  <c r="M19" i="31"/>
  <c r="E49" i="31"/>
  <c r="N18" i="31"/>
  <c r="M21" i="31"/>
  <c r="E73" i="31"/>
  <c r="E122" i="31"/>
  <c r="E63" i="31"/>
  <c r="E120" i="31"/>
  <c r="E53" i="31"/>
  <c r="E32" i="31"/>
  <c r="E80" i="31"/>
  <c r="E128" i="31"/>
  <c r="E40" i="31"/>
  <c r="E70" i="31"/>
  <c r="E103" i="31"/>
  <c r="E86" i="31"/>
  <c r="E27" i="31"/>
  <c r="E60" i="31"/>
  <c r="E126" i="31"/>
  <c r="E115" i="31"/>
  <c r="E83" i="31"/>
  <c r="E50" i="31"/>
  <c r="E84" i="31"/>
  <c r="E113" i="31"/>
  <c r="E44" i="31"/>
  <c r="E92" i="31"/>
  <c r="E116" i="31"/>
  <c r="E67" i="31"/>
  <c r="E78" i="31"/>
  <c r="E75" i="31"/>
  <c r="E54" i="31"/>
  <c r="E87" i="31"/>
  <c r="E117" i="31"/>
  <c r="E29" i="31"/>
  <c r="E62" i="31"/>
  <c r="E96" i="31"/>
  <c r="E125" i="31"/>
  <c r="E101" i="31"/>
  <c r="E42" i="31"/>
  <c r="E45" i="31"/>
  <c r="E111" i="31"/>
  <c r="N20" i="31"/>
  <c r="N19" i="31"/>
  <c r="M24" i="31"/>
  <c r="E109" i="31"/>
  <c r="O16" i="31"/>
  <c r="K13" i="31"/>
  <c r="D13" i="31"/>
  <c r="M17" i="31"/>
  <c r="E25" i="31"/>
  <c r="N23" i="31"/>
  <c r="N21" i="31"/>
  <c r="M20" i="31"/>
  <c r="E61" i="31"/>
  <c r="N25" i="31"/>
  <c r="N24" i="31"/>
  <c r="M22" i="31"/>
  <c r="E85" i="31"/>
  <c r="D9" i="31"/>
  <c r="G69" i="31" l="1"/>
  <c r="G35" i="31"/>
  <c r="G107" i="31"/>
  <c r="G118" i="31"/>
  <c r="G109" i="31"/>
  <c r="G111" i="31"/>
  <c r="G125" i="31"/>
  <c r="G117" i="31"/>
  <c r="G78" i="31"/>
  <c r="G44" i="31"/>
  <c r="G83" i="31"/>
  <c r="G27" i="31"/>
  <c r="G40" i="31"/>
  <c r="G53" i="31"/>
  <c r="G73" i="31"/>
  <c r="R17" i="31"/>
  <c r="G71" i="31"/>
  <c r="G124" i="31"/>
  <c r="G41" i="31"/>
  <c r="G79" i="31"/>
  <c r="G52" i="31"/>
  <c r="G100" i="31"/>
  <c r="G104" i="31"/>
  <c r="G88" i="31"/>
  <c r="G130" i="31"/>
  <c r="R24" i="31"/>
  <c r="R21" i="31"/>
  <c r="G45" i="31"/>
  <c r="G96" i="31"/>
  <c r="G87" i="31"/>
  <c r="G67" i="31"/>
  <c r="G113" i="31"/>
  <c r="G115" i="31"/>
  <c r="G86" i="31"/>
  <c r="G128" i="31"/>
  <c r="G120" i="31"/>
  <c r="G37" i="31"/>
  <c r="G121" i="31"/>
  <c r="G119" i="31"/>
  <c r="G131" i="31"/>
  <c r="G68" i="31"/>
  <c r="G56" i="31"/>
  <c r="G112" i="31"/>
  <c r="G82" i="31"/>
  <c r="G74" i="31"/>
  <c r="G132" i="31"/>
  <c r="G95" i="31"/>
  <c r="R25" i="31"/>
  <c r="R23" i="31"/>
  <c r="R19" i="31"/>
  <c r="G42" i="31"/>
  <c r="G62" i="31"/>
  <c r="G54" i="31"/>
  <c r="G116" i="31"/>
  <c r="G84" i="31"/>
  <c r="G126" i="31"/>
  <c r="G103" i="31"/>
  <c r="G80" i="31"/>
  <c r="G63" i="31"/>
  <c r="R18" i="31"/>
  <c r="G97" i="31"/>
  <c r="G99" i="31"/>
  <c r="G76" i="31"/>
  <c r="G127" i="31"/>
  <c r="G77" i="31"/>
  <c r="G57" i="31"/>
  <c r="G94" i="31"/>
  <c r="G110" i="31"/>
  <c r="G46" i="31"/>
  <c r="G90" i="31"/>
  <c r="G66" i="31"/>
  <c r="G85" i="31"/>
  <c r="G61" i="31"/>
  <c r="G25" i="31"/>
  <c r="R20" i="31"/>
  <c r="G101" i="31"/>
  <c r="G29" i="31"/>
  <c r="G75" i="31"/>
  <c r="G92" i="31"/>
  <c r="G50" i="31"/>
  <c r="G60" i="31"/>
  <c r="G70" i="31"/>
  <c r="G32" i="31"/>
  <c r="G122" i="31"/>
  <c r="G49" i="31"/>
  <c r="R22" i="31"/>
  <c r="G91" i="31"/>
  <c r="G129" i="31"/>
  <c r="G48" i="31"/>
  <c r="G105" i="31"/>
  <c r="G55" i="31"/>
  <c r="G43" i="31"/>
  <c r="G38" i="31"/>
  <c r="G30" i="31"/>
  <c r="G31" i="31"/>
  <c r="G58" i="31"/>
  <c r="K5" i="31"/>
  <c r="K4" i="31"/>
  <c r="P24" i="31"/>
  <c r="Q24" i="31"/>
  <c r="P21" i="31"/>
  <c r="Q21" i="31"/>
  <c r="Q22" i="31"/>
  <c r="P22" i="31"/>
  <c r="Q20" i="31"/>
  <c r="P20" i="31"/>
  <c r="Q17" i="31"/>
  <c r="P17" i="31"/>
  <c r="P18" i="31"/>
  <c r="Q18" i="31"/>
  <c r="P23" i="31"/>
  <c r="Q23" i="31"/>
  <c r="N16" i="31"/>
  <c r="Q19" i="31"/>
  <c r="P19" i="31"/>
  <c r="Q25" i="31"/>
  <c r="P25" i="31"/>
  <c r="R16" i="31" l="1"/>
  <c r="K3" i="25"/>
  <c r="K6" i="31"/>
  <c r="B5" i="31" s="1"/>
  <c r="M7" i="31"/>
  <c r="G21" i="25"/>
  <c r="C57" i="25" l="1"/>
  <c r="B5" i="25"/>
  <c r="C53" i="25"/>
  <c r="G9" i="25"/>
  <c r="C49" i="25"/>
  <c r="E34" i="25"/>
  <c r="G25" i="25"/>
  <c r="E18" i="25"/>
  <c r="E31" i="25"/>
  <c r="E27" i="25"/>
  <c r="E23" i="25"/>
  <c r="E15" i="25"/>
  <c r="G27" i="25"/>
  <c r="G22" i="25"/>
  <c r="E28" i="25"/>
  <c r="G18" i="25"/>
  <c r="G34" i="25"/>
  <c r="G19" i="25"/>
  <c r="G28" i="25"/>
  <c r="G24" i="25"/>
  <c r="G23" i="25"/>
  <c r="G29" i="25"/>
  <c r="G14" i="25"/>
  <c r="E21" i="25"/>
  <c r="E17" i="25"/>
  <c r="E24" i="25"/>
  <c r="E20" i="25"/>
  <c r="E14" i="25"/>
  <c r="G17" i="25"/>
  <c r="E19" i="25"/>
  <c r="E30" i="25"/>
  <c r="E33" i="25"/>
  <c r="G30" i="25"/>
  <c r="G16" i="25"/>
  <c r="E29" i="25"/>
  <c r="G20" i="25"/>
  <c r="G26" i="25"/>
  <c r="E26" i="25"/>
  <c r="E22" i="25"/>
  <c r="E25" i="25"/>
  <c r="E16" i="25"/>
  <c r="G31" i="25"/>
  <c r="G32" i="25"/>
  <c r="E32" i="25"/>
  <c r="G15" i="25"/>
  <c r="G33" i="25"/>
  <c r="B4" i="31" l="1"/>
  <c r="B5" i="66"/>
  <c r="B5" i="28"/>
  <c r="C13" i="31" l="1"/>
  <c r="E13" i="31" l="1"/>
  <c r="G13" i="31" l="1"/>
  <c r="C22" i="31"/>
  <c r="E22" i="31" s="1"/>
  <c r="C18" i="31"/>
  <c r="E18" i="31" s="1"/>
  <c r="C21" i="31"/>
  <c r="E21" i="31" s="1"/>
  <c r="C20" i="31"/>
  <c r="E20" i="31" s="1"/>
  <c r="C14" i="31"/>
  <c r="C23" i="31"/>
  <c r="E23" i="31" s="1"/>
  <c r="C19" i="31"/>
  <c r="E19" i="31" s="1"/>
  <c r="C15" i="31"/>
  <c r="E15" i="31" s="1"/>
  <c r="C17" i="31"/>
  <c r="E17" i="31" s="1"/>
  <c r="C24" i="31"/>
  <c r="E24" i="31" s="1"/>
  <c r="C16" i="31"/>
  <c r="E16" i="31" s="1"/>
  <c r="C9" i="31"/>
  <c r="E13" i="25"/>
  <c r="G24" i="31" l="1"/>
  <c r="G23" i="31"/>
  <c r="G18" i="31"/>
  <c r="G17" i="31"/>
  <c r="G21" i="31"/>
  <c r="G16" i="31"/>
  <c r="G19" i="31"/>
  <c r="G22" i="31"/>
  <c r="G15" i="31"/>
  <c r="G20" i="31"/>
  <c r="E50" i="25"/>
  <c r="G9" i="31"/>
  <c r="G50" i="25" s="1"/>
  <c r="E14" i="31"/>
  <c r="M16" i="31"/>
  <c r="G13" i="25"/>
  <c r="E9" i="31"/>
  <c r="I75" i="25" l="1"/>
  <c r="P16" i="31"/>
  <c r="Q16" i="31"/>
  <c r="G14" i="31"/>
  <c r="D14" i="66" l="1"/>
  <c r="E14" i="66" l="1"/>
  <c r="G14" i="66" l="1"/>
  <c r="F14" i="66" l="1"/>
  <c r="H14" i="66" l="1"/>
  <c r="I14" i="66" l="1"/>
  <c r="J14" i="66" l="1"/>
  <c r="K14" i="66" l="1"/>
  <c r="L14" i="66" l="1"/>
  <c r="M14" i="66" l="1"/>
  <c r="N14" i="66"/>
  <c r="O14" i="66" l="1"/>
  <c r="D15" i="66" l="1"/>
  <c r="C14" i="66"/>
  <c r="E15" i="66" l="1"/>
  <c r="F15" i="66"/>
  <c r="H15" i="66" l="1"/>
  <c r="G15" i="66"/>
  <c r="J15" i="66" l="1"/>
  <c r="I15" i="66"/>
  <c r="K15" i="66" l="1"/>
  <c r="L15" i="66" l="1"/>
  <c r="M15" i="66" l="1"/>
  <c r="N15" i="66" l="1"/>
  <c r="O15" i="66" l="1"/>
  <c r="D16" i="66" l="1"/>
  <c r="C15" i="66"/>
  <c r="F16" i="66" l="1"/>
  <c r="E16" i="66"/>
  <c r="G16" i="66" l="1"/>
  <c r="H16" i="66" l="1"/>
  <c r="I16" i="66"/>
  <c r="K16" i="66" l="1"/>
  <c r="J16" i="66"/>
  <c r="L16" i="66" l="1"/>
  <c r="M16" i="66" l="1"/>
  <c r="N16" i="66" l="1"/>
  <c r="O16" i="66" l="1"/>
  <c r="C16" i="66"/>
  <c r="D17" i="66" l="1"/>
  <c r="F17" i="66" l="1"/>
  <c r="E17" i="66"/>
  <c r="G17" i="66" l="1"/>
  <c r="H17" i="66" l="1"/>
  <c r="I17" i="66" l="1"/>
  <c r="J17" i="66"/>
  <c r="K17" i="66" l="1"/>
  <c r="L17" i="66"/>
  <c r="N17" i="66" l="1"/>
  <c r="M17" i="66"/>
  <c r="O17" i="66" l="1"/>
  <c r="C17" i="66" l="1"/>
  <c r="D18" i="66"/>
  <c r="F18" i="66" l="1"/>
  <c r="E18" i="66"/>
  <c r="H18" i="66" l="1"/>
  <c r="G18" i="66"/>
  <c r="I18" i="66" l="1"/>
  <c r="J18" i="66" l="1"/>
  <c r="K18" i="66" l="1"/>
  <c r="L18" i="66"/>
  <c r="M18" i="66" l="1"/>
  <c r="N18" i="66" l="1"/>
  <c r="O18" i="66"/>
  <c r="C18" i="66" l="1"/>
  <c r="D19" i="66"/>
  <c r="F19" i="66"/>
  <c r="E19" i="66" l="1"/>
  <c r="G19" i="66"/>
  <c r="H19" i="66"/>
  <c r="I19" i="66" l="1"/>
  <c r="J19" i="66" l="1"/>
  <c r="L19" i="66"/>
  <c r="K19" i="66" l="1"/>
  <c r="M19" i="66" l="1"/>
  <c r="N19" i="66" l="1"/>
  <c r="O19" i="66" l="1"/>
  <c r="D20" i="66" l="1"/>
  <c r="C19" i="66"/>
  <c r="E20" i="66" l="1"/>
  <c r="G20" i="66"/>
  <c r="F20" i="66" l="1"/>
  <c r="H20" i="66" l="1"/>
  <c r="J20" i="66" l="1"/>
  <c r="I20" i="66"/>
  <c r="K20" i="66" l="1"/>
  <c r="L20" i="66"/>
  <c r="N20" i="66"/>
  <c r="M20" i="66" l="1"/>
  <c r="C20" i="66"/>
  <c r="O20" i="66" l="1"/>
  <c r="D21" i="66" l="1"/>
  <c r="F21" i="66"/>
  <c r="E21" i="66" l="1"/>
  <c r="G21" i="66"/>
  <c r="H21" i="66" l="1"/>
  <c r="I21" i="66" l="1"/>
  <c r="J21" i="66"/>
  <c r="L21" i="66" l="1"/>
  <c r="K21" i="66" l="1"/>
  <c r="M21" i="66"/>
  <c r="N21" i="66" l="1"/>
  <c r="C21" i="66"/>
  <c r="O21" i="66" l="1"/>
  <c r="D22" i="66" l="1"/>
  <c r="E22" i="66" l="1"/>
  <c r="F22" i="66"/>
  <c r="H22" i="66" l="1"/>
  <c r="G22" i="66"/>
  <c r="I22" i="66" l="1"/>
  <c r="J22" i="66"/>
  <c r="L22" i="66" l="1"/>
  <c r="K22" i="66"/>
  <c r="N22" i="66"/>
  <c r="M22" i="66" l="1"/>
  <c r="O22" i="66"/>
  <c r="C22" i="66" l="1"/>
  <c r="J13" i="66" l="1"/>
  <c r="K13" i="66"/>
  <c r="N13" i="66"/>
  <c r="L13" i="66"/>
  <c r="H13" i="66"/>
  <c r="O13" i="66"/>
  <c r="M13" i="66"/>
  <c r="G13" i="66"/>
  <c r="E13" i="66"/>
  <c r="I13" i="66"/>
  <c r="F13" i="66"/>
  <c r="D13" i="66" l="1"/>
  <c r="C13" i="66" l="1"/>
</calcChain>
</file>

<file path=xl/comments1.xml><?xml version="1.0" encoding="utf-8"?>
<comments xmlns="http://schemas.openxmlformats.org/spreadsheetml/2006/main">
  <authors>
    <author>PacifiCorp</author>
  </authors>
  <commentList>
    <comment ref="H5" authorId="0" shapeId="0">
      <text>
        <r>
          <rPr>
            <b/>
            <sz val="8"/>
            <color indexed="81"/>
            <rFont val="Tahoma"/>
            <family val="2"/>
          </rPr>
          <t>PacifiCorp: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<sst xmlns="http://schemas.openxmlformats.org/spreadsheetml/2006/main" count="1338" uniqueCount="231">
  <si>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</si>
  <si>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</si>
  <si>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</si>
  <si>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</si>
  <si>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</si>
  <si>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</si>
  <si>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</si>
  <si>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</si>
  <si>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</si>
  <si>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</si>
  <si>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</si>
  <si>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</si>
  <si>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</si>
  <si>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</si>
  <si>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Price @</t>
  </si>
  <si>
    <t>Capacity Factor</t>
  </si>
  <si>
    <t xml:space="preserve"> $/kW-yr</t>
  </si>
  <si>
    <t>Avoided Cost Prices</t>
  </si>
  <si>
    <t>Energy</t>
  </si>
  <si>
    <t>Only Price</t>
  </si>
  <si>
    <t>Table 1</t>
  </si>
  <si>
    <t>Fuel Cost</t>
  </si>
  <si>
    <t>(g)</t>
  </si>
  <si>
    <t>(h)</t>
  </si>
  <si>
    <t>(i)</t>
  </si>
  <si>
    <t>Sources, Inputs and Assumptions</t>
  </si>
  <si>
    <t>PacifiCorp</t>
  </si>
  <si>
    <t>Delivered</t>
  </si>
  <si>
    <t>Peak Type:</t>
  </si>
  <si>
    <t>Quote Date</t>
  </si>
  <si>
    <t>Burnertip Natural Gas Price Forecast</t>
  </si>
  <si>
    <t>$/MWh</t>
  </si>
  <si>
    <t>MW</t>
  </si>
  <si>
    <t>Fixed</t>
  </si>
  <si>
    <t>CF</t>
  </si>
  <si>
    <t>Appendix B</t>
  </si>
  <si>
    <t xml:space="preserve">  Payment Factor</t>
  </si>
  <si>
    <t xml:space="preserve"> 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</si>
  <si>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</si>
  <si>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</si>
  <si>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</si>
  <si>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</si>
  <si>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</si>
  <si>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</si>
  <si>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</si>
  <si>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</si>
  <si>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</si>
  <si>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</si>
  <si>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</si>
  <si>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</si>
  <si>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</si>
  <si>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</si>
  <si>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</si>
  <si>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</si>
  <si>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>Study_Name:</t>
  </si>
  <si>
    <t>Table 4</t>
  </si>
  <si>
    <t>Table 3</t>
  </si>
  <si>
    <t>&lt;---- Calculated Monthly</t>
  </si>
  <si>
    <t>Capacity Contribution</t>
  </si>
  <si>
    <t>IRP - Utah Greenfield</t>
  </si>
  <si>
    <t>IRP West Side</t>
  </si>
  <si>
    <t>IRP - Wyo NE</t>
  </si>
  <si>
    <t>Fixed Costs</t>
  </si>
  <si>
    <t>Source:</t>
  </si>
  <si>
    <t>(c)(f)</t>
  </si>
  <si>
    <t xml:space="preserve">  Plant capacity cost</t>
  </si>
  <si>
    <t>Wind</t>
  </si>
  <si>
    <t>Cost and Input Assumptions</t>
  </si>
  <si>
    <t xml:space="preserve">  Fixed O&amp;M, plus on-going capital cost</t>
  </si>
  <si>
    <t xml:space="preserve">  Variable O&amp;M</t>
  </si>
  <si>
    <t xml:space="preserve">  Tax Credit $/MWh</t>
  </si>
  <si>
    <t>energy</t>
  </si>
  <si>
    <t>capacity</t>
  </si>
  <si>
    <t>Total Resource Cost</t>
  </si>
  <si>
    <t>Deferral (Nameplate MW)</t>
  </si>
  <si>
    <t>Resource Cost ($/kw-year)</t>
  </si>
  <si>
    <t>Deferred Cost (Millions $/year)</t>
  </si>
  <si>
    <t>Total Capacity Deferral</t>
  </si>
  <si>
    <t>$/kw-year</t>
  </si>
  <si>
    <t>Millions $/year</t>
  </si>
  <si>
    <t xml:space="preserve">start </t>
  </si>
  <si>
    <t>end</t>
  </si>
  <si>
    <t>Months In Service</t>
  </si>
  <si>
    <t>#</t>
  </si>
  <si>
    <t>Transfer Capacity (MW)</t>
  </si>
  <si>
    <t>Transmission Deferral (MW)</t>
  </si>
  <si>
    <t>Retail Revenue Requirement</t>
  </si>
  <si>
    <t>Transmission Deferral %</t>
  </si>
  <si>
    <t>Transmission Upgrade Capacity</t>
  </si>
  <si>
    <t>West Side</t>
  </si>
  <si>
    <t>First Year real levelized</t>
  </si>
  <si>
    <t>Network Upgrade</t>
  </si>
  <si>
    <t>Year of deferral</t>
  </si>
  <si>
    <t>Table 2</t>
  </si>
  <si>
    <t>Avoided Energy Costs - Scheduled Hours ($/MWh)</t>
  </si>
  <si>
    <t>Winter Season</t>
  </si>
  <si>
    <t>Summer Season</t>
  </si>
  <si>
    <t>Energy Only</t>
  </si>
  <si>
    <t>COD</t>
  </si>
  <si>
    <t>Wheeling ($ MWh)</t>
  </si>
  <si>
    <t>Inflation/Escalation</t>
  </si>
  <si>
    <t>Total O&amp;M at Expected CF</t>
  </si>
  <si>
    <t>Total Resource Fixed Costs</t>
  </si>
  <si>
    <t>Total Resource Energy Cost</t>
  </si>
  <si>
    <t>$/MMBtu</t>
  </si>
  <si>
    <t>Source: (a)(c)(d)</t>
  </si>
  <si>
    <t>CCCT Statistics</t>
  </si>
  <si>
    <t>Percent</t>
  </si>
  <si>
    <t>Cap Cost</t>
  </si>
  <si>
    <t>SCCT Dry "F" - Turbine</t>
  </si>
  <si>
    <t>Capacity Weighted</t>
  </si>
  <si>
    <t>aMW</t>
  </si>
  <si>
    <t>Variable</t>
  </si>
  <si>
    <t>Heat Rate</t>
  </si>
  <si>
    <t>Energy Weighted</t>
  </si>
  <si>
    <t>Rounded</t>
  </si>
  <si>
    <t>SCCT</t>
  </si>
  <si>
    <t>Duct Firing</t>
  </si>
  <si>
    <t xml:space="preserve">  MW Plant Capacity</t>
  </si>
  <si>
    <t xml:space="preserve">  Plant Capacity Cost</t>
  </si>
  <si>
    <t xml:space="preserve">  Fixed O&amp;M &amp; Capitalized O&amp;M</t>
  </si>
  <si>
    <t xml:space="preserve">  Fixed Pipeline</t>
  </si>
  <si>
    <t xml:space="preserve">  Fixed O&amp;M Including Fixed Pipeline &amp; Capitalized O&amp;M ($/kW-Yr)</t>
  </si>
  <si>
    <t xml:space="preserve">  Variable O&amp;M Costs &amp; Capitalized Variable O&amp;M ($/MWh)</t>
  </si>
  <si>
    <t xml:space="preserve">  Heat Rate in btu/kWh</t>
  </si>
  <si>
    <t xml:space="preserve">  Energy Weighted Capacity Factor</t>
  </si>
  <si>
    <t>Naughton</t>
  </si>
  <si>
    <t>Burner tip</t>
  </si>
  <si>
    <t>WY wind Tax</t>
  </si>
  <si>
    <t>IRP19Wind_WYAE</t>
  </si>
  <si>
    <t>Total Resource Cost ($/MWh)</t>
  </si>
  <si>
    <t>30 year levelized</t>
  </si>
  <si>
    <t>IRP19Solar_wS_UT_UTS</t>
  </si>
  <si>
    <t>IRP19Solar_wS_UT_UTN</t>
  </si>
  <si>
    <t>IRP19Solar_wS_WY_JB</t>
  </si>
  <si>
    <t>IRP19Solar_wS_OR</t>
  </si>
  <si>
    <t>IRP19Solar_wS_YK</t>
  </si>
  <si>
    <t>IRP19Wind_ID</t>
  </si>
  <si>
    <t>IRP19_SCCT_NTN_2026_185MW</t>
  </si>
  <si>
    <t>IRP19 Avg Inflation rate</t>
  </si>
  <si>
    <t>IRP19Wind_wS_ID</t>
  </si>
  <si>
    <t>IRP19Wind_wS_YK</t>
  </si>
  <si>
    <t>Retail Revenue Requirement
($/kW-year, 2024$)</t>
  </si>
  <si>
    <t>Capital Cost (Mil $)</t>
  </si>
  <si>
    <t>CRF 1st Year Real</t>
  </si>
  <si>
    <t>Aeolus_Wyoming - to - Utah S, Expansion</t>
  </si>
  <si>
    <t>Utah N, Transmission Integration</t>
  </si>
  <si>
    <t>Yakima, Transmission Integration</t>
  </si>
  <si>
    <t>Retail Revenue Requirement
($/kW-year, 2033$)</t>
  </si>
  <si>
    <t>Retail Revenue Requirement
($/kW-year, 2037$)</t>
  </si>
  <si>
    <t>Network Upgrade ($/kw-yr)</t>
  </si>
  <si>
    <t>Total Fixed Cost</t>
  </si>
  <si>
    <t xml:space="preserve">No resource cost tab </t>
  </si>
  <si>
    <t>if Deferred 1</t>
  </si>
  <si>
    <t>15 Year Starting 2023</t>
  </si>
  <si>
    <t>Plant Costs  - 2021 IRP Update - Table 7.1 &amp; 7.2</t>
  </si>
  <si>
    <t>2020 $</t>
  </si>
  <si>
    <t>Retail Revenue Requirement
($/kW-year, 2025$)</t>
  </si>
  <si>
    <t>Utah S - to - Utah N, Expansion</t>
  </si>
  <si>
    <t>Portland NC - Willamette V, Expansion</t>
  </si>
  <si>
    <t>Retail Revenue Requirement
($/kW-year, 2032$)</t>
  </si>
  <si>
    <t>Portland NC - to - Southern Oregon, Expansion</t>
  </si>
  <si>
    <t>Central OR - to - Willamette V, Expansion</t>
  </si>
  <si>
    <t>B2H Borah - to - Hemingway, Expansion</t>
  </si>
  <si>
    <t>Retail Revenue Requirement
($/kW-year, 2040$)</t>
  </si>
  <si>
    <t>Central OR, Transmission Integration 2037</t>
  </si>
  <si>
    <t>Portland NC, Transmission Integration</t>
  </si>
  <si>
    <t>Retail Revenue Requirement
($/kW-year, 2026$)</t>
  </si>
  <si>
    <t>Southern OR, Transmission Integration 2028</t>
  </si>
  <si>
    <t>Retail Revenue Requirement
($/kW-year, 2028$)</t>
  </si>
  <si>
    <t>Retail Revenue Requirement
($/kW-year, 2031$)</t>
  </si>
  <si>
    <t>Utah S, Transmission Integration</t>
  </si>
  <si>
    <t>Willamette V, Transmission Integration</t>
  </si>
  <si>
    <t>0% PTC</t>
  </si>
  <si>
    <t xml:space="preserve">Plant Costs  - 2019 IRP - Table 7.1 &amp; 7.2 </t>
  </si>
  <si>
    <t>Non Emitting - 206 MW- East Side Resource (5,050')</t>
  </si>
  <si>
    <t>Fuel Cost ($/mmBtu)</t>
  </si>
  <si>
    <t>2026$</t>
  </si>
  <si>
    <t>(j)</t>
  </si>
  <si>
    <t>2028 $</t>
  </si>
  <si>
    <t xml:space="preserve">2021 IRP Sm Adv Nuclear Resource Costs </t>
  </si>
  <si>
    <t>Sm Adv Nuclear - 196 MW- East Side Resource (5,050')</t>
  </si>
  <si>
    <t xml:space="preserve">Plexos Properties file </t>
  </si>
  <si>
    <t>VO&amp;M</t>
  </si>
  <si>
    <t>2021 IRP Southern Oregon Solar with Storage</t>
  </si>
  <si>
    <t>60% PTC</t>
  </si>
  <si>
    <t>IRP21_WD_PX_PNC_006_WD_T</t>
  </si>
  <si>
    <t>IRP21_WD_PX_PNC_WD_T</t>
  </si>
  <si>
    <t>IRP21_WD_PX_WMV_006_WD_T</t>
  </si>
  <si>
    <t>IRP21_WD_PX_WYE_WD_T</t>
  </si>
  <si>
    <t>IRP21_WD_PX_WYE_Djohns_WD_T</t>
  </si>
  <si>
    <t>IRP21_PWS_PX_YAK_WD_T</t>
  </si>
  <si>
    <t>IRP21_PVS_PX_BOR_002_PV_T</t>
  </si>
  <si>
    <t>IRP21_PVS_PX_SOR_C_PV_ 2028_T</t>
  </si>
  <si>
    <t>IRP21_PVS_PX_SOR_PV_T</t>
  </si>
  <si>
    <t>IRP21_PVS_PX_YAK_PV_T</t>
  </si>
  <si>
    <t>IRP21_PVS_PX_UTN_PV_T</t>
  </si>
  <si>
    <t>IRP21_PVS_PX_UTS_PV_T</t>
  </si>
  <si>
    <t>2030 $</t>
  </si>
  <si>
    <t>IRP21_BAT_WYE_DJ_Wyodak</t>
  </si>
  <si>
    <t>2029 $</t>
  </si>
  <si>
    <t>15 Year Starting 2025</t>
  </si>
  <si>
    <t>15 Year Starting 2024</t>
  </si>
  <si>
    <t>IRP21_UTN_Non_Emitting_2031_T</t>
  </si>
  <si>
    <t>IRP21_Huntington_Non_Emitting_2037_T</t>
  </si>
  <si>
    <t>2037 $</t>
  </si>
  <si>
    <t>2031 $</t>
  </si>
  <si>
    <t xml:space="preserve">Plant Costs  - 2021 IRP  - Table 7.1 &amp; 7.2 </t>
  </si>
  <si>
    <t xml:space="preserve">2021 IRP Update Non Emitting Huntington Peaker Resource Costs </t>
  </si>
  <si>
    <t xml:space="preserve">2021 IRP Update Non Emitting UTN Peaker Resource Costs </t>
  </si>
  <si>
    <t xml:space="preserve">Plant Costs  - 2021 IRP - Table 7.1 &amp; 7.2 </t>
  </si>
  <si>
    <t>2038$</t>
  </si>
  <si>
    <t>2029$</t>
  </si>
  <si>
    <t>Retail Revenue Requirement
($/kW-year, 2029$)</t>
  </si>
  <si>
    <t>2028$</t>
  </si>
  <si>
    <t>2032 $</t>
  </si>
  <si>
    <t>2021 IRP Update Transmission Costs</t>
  </si>
  <si>
    <t>Discount Rate - 2021 IRP Update</t>
  </si>
  <si>
    <t>2021 IRP Update</t>
  </si>
  <si>
    <t>2021 IRP Update Borah Solar with Storage</t>
  </si>
  <si>
    <t>2021 IRP Update Stand Alone Battery WY DJ</t>
  </si>
  <si>
    <t>2021 IRP Update Portland North Coast Wind Resource</t>
  </si>
  <si>
    <t>2021 IRP Update Wilamette Valley Resource</t>
  </si>
  <si>
    <t>2021 IRP Update Wyoming Wind Resource</t>
  </si>
  <si>
    <t>2021 IRP Update Wyoming DJ Wind Resource</t>
  </si>
  <si>
    <t>2021 IRP Update Southern Oregon Solar with Storage</t>
  </si>
  <si>
    <t>2021 IRP Update Yakima Solar with Storage</t>
  </si>
  <si>
    <t>2021 IRP Update UTN Solar with Storage</t>
  </si>
  <si>
    <t>2021 IRP Update UTS Solar with Storage</t>
  </si>
  <si>
    <t>15 Year</t>
  </si>
  <si>
    <t>Tesoro Non Firm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</si>
</sst>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&quot;$&quot;* #,##0_);_(&quot;$&quot;* \(#,##0\);_(&quot;$&quot;* &quot;-&quot;??_);_(@_)"/>
    <numFmt numFmtId="170" formatCode="mmm\ yyyy&quot;   &quot;"/>
    <numFmt numFmtId="171" formatCode="_(* #,##0_);[Red]_(* \(#,##0\);_(* &quot;-&quot;_);_(@_)"/>
    <numFmt numFmtId="172" formatCode="_(* #,##0.00_);[Red]_(* \(#,##0.00\);_(* &quot;-&quot;_);_(@_)"/>
    <numFmt numFmtId="173" formatCode="_(* #,##0.0_);[Red]_(* \(#,##0.0\);_(* &quot;-&quot;_);_(@_)"/>
    <numFmt numFmtId="174" formatCode="0.000%"/>
    <numFmt numFmtId="175" formatCode="&quot;$&quot;###0;[Red]\(&quot;$&quot;###0\)"/>
    <numFmt numFmtId="176" formatCode="0.0"/>
    <numFmt numFmtId="177" formatCode="&quot;$&quot;#,##0.00_)\(\5\)"/>
    <numFmt numFmtId="178" formatCode="#,##0\ ;\(#,##0\)"/>
    <numFmt numFmtId="179" formatCode="&quot;$&quot;#,##0.00_)"/>
    <numFmt numFmtId="180" formatCode="#,##0.0000_);\(#,##0.0000\)"/>
    <numFmt numFmtId="181" formatCode="_(* #,##0.000_);_(* \(#,##0.000\);_(* &quot;-&quot;_);_(@_)"/>
    <numFmt numFmtId="182" formatCode="_(* #,##0.0_);_(* \(#,##0.0\);_(* &quot;-&quot;??_);_(@_)"/>
    <numFmt numFmtId="183" formatCode="&quot;$&quot;#,##0.000_);[Red]\(&quot;$&quot;#,##0.000\)"/>
    <numFmt numFmtId="184" formatCode="_(&quot;$&quot;* #,##0.000_);_(&quot;$&quot;* \(#,##0.000\);_(&quot;$&quot;* &quot;-&quot;??_);_(@_)"/>
  </numFmts>
  <fonts count="40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u/>
      <sz val="7.5"/>
      <color indexed="12"/>
      <name val="Arial"/>
      <family val="2"/>
    </font>
    <font>
      <b/>
      <sz val="9"/>
      <name val="CS Times"/>
    </font>
    <font>
      <sz val="9"/>
      <color indexed="12"/>
      <name val="CS Times"/>
    </font>
    <font>
      <sz val="9"/>
      <name val="CS Times"/>
    </font>
    <font>
      <sz val="10"/>
      <color rgb="FFFF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0"/>
      <name val="Geneva"/>
      <family val="2"/>
    </font>
    <font>
      <b/>
      <sz val="9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1">
    <xf numFmtId="171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>
      <protection locked="0"/>
    </xf>
    <xf numFmtId="41" fontId="5" fillId="0" borderId="0"/>
    <xf numFmtId="171" fontId="5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167" fontId="3" fillId="0" borderId="0"/>
    <xf numFmtId="167" fontId="3" fillId="0" borderId="0"/>
    <xf numFmtId="41" fontId="5" fillId="0" borderId="0"/>
    <xf numFmtId="171" fontId="5" fillId="0" borderId="0"/>
    <xf numFmtId="171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4" fillId="0" borderId="0" applyFont="0" applyFill="0" applyBorder="0" applyProtection="0">
      <alignment horizontal="right"/>
    </xf>
    <xf numFmtId="176" fontId="16" fillId="0" borderId="0" applyNumberFormat="0" applyFill="0" applyBorder="0" applyAlignment="0" applyProtection="0"/>
    <xf numFmtId="0" fontId="14" fillId="0" borderId="20" applyNumberFormat="0" applyBorder="0" applyAlignment="0"/>
    <xf numFmtId="12" fontId="25" fillId="7" borderId="19">
      <alignment horizontal="left"/>
    </xf>
    <xf numFmtId="37" fontId="14" fillId="8" borderId="0" applyNumberFormat="0" applyBorder="0" applyAlignment="0" applyProtection="0"/>
    <xf numFmtId="37" fontId="14" fillId="0" borderId="0"/>
    <xf numFmtId="3" fontId="21" fillId="9" borderId="21" applyProtection="0"/>
    <xf numFmtId="9" fontId="3" fillId="0" borderId="0" applyFont="0" applyFill="0" applyBorder="0" applyAlignment="0" applyProtection="0"/>
    <xf numFmtId="171" fontId="5" fillId="0" borderId="0"/>
    <xf numFmtId="0" fontId="3" fillId="0" borderId="0"/>
    <xf numFmtId="171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38" fillId="0" borderId="0"/>
  </cellStyleXfs>
  <cellXfs count="400">
    <xf numFmtId="171" fontId="0" fillId="0" borderId="0" xfId="0"/>
    <xf numFmtId="171" fontId="6" fillId="0" borderId="0" xfId="0" applyFont="1" applyFill="1" applyAlignment="1">
      <alignment horizontal="centerContinuous"/>
    </xf>
    <xf numFmtId="171" fontId="9" fillId="0" borderId="0" xfId="0" applyFont="1" applyFill="1" applyAlignment="1">
      <alignment horizontal="centerContinuous"/>
    </xf>
    <xf numFmtId="171" fontId="5" fillId="0" borderId="0" xfId="0" applyFont="1" applyFill="1"/>
    <xf numFmtId="171" fontId="7" fillId="0" borderId="0" xfId="0" applyFont="1" applyFill="1" applyAlignment="1">
      <alignment horizontal="centerContinuous"/>
    </xf>
    <xf numFmtId="171" fontId="5" fillId="0" borderId="0" xfId="0" applyFont="1" applyFill="1" applyBorder="1"/>
    <xf numFmtId="171" fontId="5" fillId="0" borderId="0" xfId="0" applyFont="1" applyFill="1" applyAlignment="1">
      <alignment horizontal="center"/>
    </xf>
    <xf numFmtId="8" fontId="5" fillId="0" borderId="0" xfId="0" applyNumberFormat="1" applyFont="1" applyFill="1"/>
    <xf numFmtId="8" fontId="5" fillId="0" borderId="2" xfId="0" applyNumberFormat="1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center"/>
    </xf>
    <xf numFmtId="171" fontId="5" fillId="0" borderId="0" xfId="0" quotePrefix="1" applyFont="1" applyFill="1"/>
    <xf numFmtId="171" fontId="5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center"/>
    </xf>
    <xf numFmtId="8" fontId="5" fillId="0" borderId="8" xfId="0" applyNumberFormat="1" applyFont="1" applyFill="1" applyBorder="1" applyAlignment="1">
      <alignment horizontal="center"/>
    </xf>
    <xf numFmtId="8" fontId="5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 wrapText="1"/>
    </xf>
    <xf numFmtId="171" fontId="12" fillId="0" borderId="6" xfId="0" quotePrefix="1" applyFont="1" applyFill="1" applyBorder="1" applyAlignment="1">
      <alignment horizontal="center" wrapText="1"/>
    </xf>
    <xf numFmtId="171" fontId="12" fillId="0" borderId="6" xfId="0" applyFont="1" applyFill="1" applyBorder="1" applyAlignment="1">
      <alignment horizontal="center" wrapText="1"/>
    </xf>
    <xf numFmtId="171" fontId="4" fillId="0" borderId="0" xfId="0" applyFont="1" applyFill="1" applyAlignment="1">
      <alignment horizontal="centerContinuous"/>
    </xf>
    <xf numFmtId="171" fontId="4" fillId="0" borderId="5" xfId="0" applyFont="1" applyFill="1" applyBorder="1"/>
    <xf numFmtId="171" fontId="4" fillId="0" borderId="13" xfId="0" applyFont="1" applyFill="1" applyBorder="1" applyAlignment="1">
      <alignment horizontal="center"/>
    </xf>
    <xf numFmtId="171" fontId="4" fillId="0" borderId="6" xfId="0" applyFont="1" applyFill="1" applyBorder="1"/>
    <xf numFmtId="171" fontId="4" fillId="0" borderId="6" xfId="0" applyFont="1" applyFill="1" applyBorder="1" applyAlignment="1">
      <alignment horizontal="center"/>
    </xf>
    <xf numFmtId="8" fontId="1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71" fontId="7" fillId="0" borderId="7" xfId="0" applyFont="1" applyFill="1" applyBorder="1" applyAlignment="1">
      <alignment horizontal="centerContinuous"/>
    </xf>
    <xf numFmtId="171" fontId="14" fillId="2" borderId="0" xfId="0" applyFont="1" applyFill="1" applyAlignment="1">
      <alignment horizontal="centerContinuous"/>
    </xf>
    <xf numFmtId="171" fontId="16" fillId="2" borderId="0" xfId="0" applyFont="1" applyFill="1" applyBorder="1" applyAlignment="1">
      <alignment horizontal="centerContinuous"/>
    </xf>
    <xf numFmtId="170" fontId="14" fillId="2" borderId="0" xfId="1" applyNumberFormat="1" applyFont="1" applyFill="1" applyAlignment="1">
      <alignment horizontal="centerContinuous"/>
    </xf>
    <xf numFmtId="171" fontId="14" fillId="0" borderId="0" xfId="0" applyFont="1" applyFill="1" applyBorder="1"/>
    <xf numFmtId="171" fontId="16" fillId="0" borderId="0" xfId="0" applyFont="1" applyFill="1" applyBorder="1" applyAlignment="1">
      <alignment wrapText="1"/>
    </xf>
    <xf numFmtId="171" fontId="14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 horizontal="center"/>
    </xf>
    <xf numFmtId="171" fontId="4" fillId="0" borderId="0" xfId="0" applyFont="1" applyFill="1" applyBorder="1" applyAlignment="1">
      <alignment horizontal="center"/>
    </xf>
    <xf numFmtId="171" fontId="4" fillId="0" borderId="16" xfId="0" applyFont="1" applyFill="1" applyBorder="1" applyAlignment="1">
      <alignment horizontal="centerContinuous"/>
    </xf>
    <xf numFmtId="167" fontId="0" fillId="0" borderId="0" xfId="8" applyNumberFormat="1" applyFont="1" applyFill="1"/>
    <xf numFmtId="171" fontId="4" fillId="0" borderId="16" xfId="5" applyFont="1" applyFill="1" applyBorder="1" applyAlignment="1">
      <alignment horizontal="centerContinuous"/>
    </xf>
    <xf numFmtId="171" fontId="20" fillId="0" borderId="0" xfId="5" applyFont="1" applyFill="1" applyBorder="1"/>
    <xf numFmtId="2" fontId="5" fillId="0" borderId="2" xfId="0" applyNumberFormat="1" applyFont="1" applyFill="1" applyBorder="1" applyAlignment="1">
      <alignment horizontal="center"/>
    </xf>
    <xf numFmtId="8" fontId="5" fillId="0" borderId="0" xfId="0" quotePrefix="1" applyNumberFormat="1" applyFont="1" applyFill="1" applyBorder="1" applyAlignment="1">
      <alignment horizontal="center"/>
    </xf>
    <xf numFmtId="171" fontId="14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left" indent="1"/>
    </xf>
    <xf numFmtId="171" fontId="5" fillId="0" borderId="0" xfId="0" applyFont="1" applyFill="1" applyAlignment="1">
      <alignment horizontal="left" indent="1"/>
    </xf>
    <xf numFmtId="171" fontId="0" fillId="0" borderId="0" xfId="0" applyFill="1"/>
    <xf numFmtId="43" fontId="0" fillId="0" borderId="0" xfId="1" applyFont="1" applyFill="1"/>
    <xf numFmtId="171" fontId="0" fillId="0" borderId="0" xfId="0" quotePrefix="1" applyFont="1" applyFill="1"/>
    <xf numFmtId="167" fontId="5" fillId="0" borderId="0" xfId="8" applyNumberFormat="1" applyFont="1" applyFill="1" applyAlignment="1">
      <alignment horizontal="center"/>
    </xf>
    <xf numFmtId="41" fontId="5" fillId="0" borderId="0" xfId="11"/>
    <xf numFmtId="41" fontId="5" fillId="0" borderId="0" xfId="11" applyFont="1" applyFill="1"/>
    <xf numFmtId="0" fontId="0" fillId="0" borderId="0" xfId="11" applyNumberFormat="1" applyFont="1" applyFill="1" applyAlignment="1">
      <alignment horizontal="left"/>
    </xf>
    <xf numFmtId="171" fontId="3" fillId="0" borderId="0" xfId="10" applyNumberFormat="1" applyFont="1"/>
    <xf numFmtId="173" fontId="3" fillId="5" borderId="0" xfId="10" applyNumberFormat="1" applyFont="1" applyFill="1"/>
    <xf numFmtId="169" fontId="3" fillId="0" borderId="0" xfId="2" applyNumberFormat="1" applyFont="1"/>
    <xf numFmtId="10" fontId="3" fillId="0" borderId="0" xfId="8" applyNumberFormat="1" applyFont="1"/>
    <xf numFmtId="171" fontId="3" fillId="0" borderId="5" xfId="10" applyNumberFormat="1" applyFont="1" applyBorder="1"/>
    <xf numFmtId="171" fontId="3" fillId="0" borderId="7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Continuous"/>
    </xf>
    <xf numFmtId="171" fontId="3" fillId="0" borderId="4" xfId="10" applyNumberFormat="1" applyFont="1" applyBorder="1" applyAlignment="1">
      <alignment horizontal="centerContinuous"/>
    </xf>
    <xf numFmtId="171" fontId="3" fillId="0" borderId="6" xfId="10" applyNumberFormat="1" applyFont="1" applyBorder="1"/>
    <xf numFmtId="171" fontId="3" fillId="0" borderId="4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"/>
    </xf>
    <xf numFmtId="171" fontId="3" fillId="0" borderId="6" xfId="10" applyNumberFormat="1" applyFont="1" applyBorder="1" applyAlignment="1">
      <alignment horizontal="center"/>
    </xf>
    <xf numFmtId="171" fontId="3" fillId="0" borderId="9" xfId="10" applyNumberFormat="1" applyFont="1" applyBorder="1" applyAlignment="1">
      <alignment horizontal="centerContinuous"/>
    </xf>
    <xf numFmtId="171" fontId="3" fillId="0" borderId="2" xfId="10" applyNumberFormat="1" applyFont="1" applyBorder="1"/>
    <xf numFmtId="41" fontId="3" fillId="0" borderId="8" xfId="10" applyNumberFormat="1" applyFont="1" applyBorder="1"/>
    <xf numFmtId="41" fontId="3" fillId="0" borderId="11" xfId="10" applyNumberFormat="1" applyFont="1" applyBorder="1"/>
    <xf numFmtId="168" fontId="3" fillId="0" borderId="8" xfId="10" applyNumberFormat="1" applyFont="1" applyBorder="1"/>
    <xf numFmtId="0" fontId="3" fillId="0" borderId="0" xfId="10" applyNumberFormat="1" applyFont="1"/>
    <xf numFmtId="17" fontId="3" fillId="0" borderId="5" xfId="10" applyNumberFormat="1" applyFont="1" applyBorder="1" applyAlignment="1">
      <alignment horizontal="center"/>
    </xf>
    <xf numFmtId="171" fontId="3" fillId="0" borderId="0" xfId="10" applyNumberFormat="1" applyFont="1" applyBorder="1"/>
    <xf numFmtId="168" fontId="3" fillId="0" borderId="11" xfId="10" applyNumberFormat="1" applyFont="1" applyBorder="1"/>
    <xf numFmtId="171" fontId="3" fillId="0" borderId="13" xfId="10" applyNumberFormat="1" applyFont="1" applyBorder="1"/>
    <xf numFmtId="17" fontId="3" fillId="0" borderId="13" xfId="10" applyNumberFormat="1" applyFont="1" applyBorder="1" applyAlignment="1">
      <alignment horizontal="center"/>
    </xf>
    <xf numFmtId="171" fontId="3" fillId="0" borderId="1" xfId="10" applyNumberFormat="1" applyFont="1" applyBorder="1"/>
    <xf numFmtId="41" fontId="3" fillId="0" borderId="12" xfId="10" applyNumberFormat="1" applyFont="1" applyBorder="1"/>
    <xf numFmtId="168" fontId="3" fillId="0" borderId="12" xfId="10" applyNumberFormat="1" applyFont="1" applyBorder="1"/>
    <xf numFmtId="17" fontId="3" fillId="0" borderId="6" xfId="10" applyNumberFormat="1" applyFont="1" applyBorder="1" applyAlignment="1">
      <alignment horizontal="center"/>
    </xf>
    <xf numFmtId="171" fontId="15" fillId="0" borderId="0" xfId="10" applyNumberFormat="1" applyFont="1" applyAlignment="1">
      <alignment horizontal="centerContinuous"/>
    </xf>
    <xf numFmtId="0" fontId="0" fillId="0" borderId="0" xfId="7" applyFont="1" applyFill="1" applyBorder="1" applyAlignment="1">
      <alignment horizontal="center"/>
    </xf>
    <xf numFmtId="171" fontId="0" fillId="0" borderId="0" xfId="0" applyFont="1" applyFill="1"/>
    <xf numFmtId="171" fontId="0" fillId="0" borderId="0" xfId="0" applyFont="1" applyFill="1" applyBorder="1"/>
    <xf numFmtId="1" fontId="0" fillId="0" borderId="0" xfId="6" applyNumberFormat="1" applyFont="1" applyFill="1" applyAlignment="1" applyProtection="1">
      <alignment horizontal="center"/>
      <protection locked="0"/>
    </xf>
    <xf numFmtId="171" fontId="5" fillId="0" borderId="0" xfId="10" applyNumberFormat="1" applyFont="1"/>
    <xf numFmtId="172" fontId="0" fillId="0" borderId="0" xfId="0" applyNumberFormat="1"/>
    <xf numFmtId="171" fontId="19" fillId="6" borderId="0" xfId="10" applyNumberFormat="1" applyFont="1" applyFill="1"/>
    <xf numFmtId="7" fontId="3" fillId="0" borderId="0" xfId="2" applyNumberFormat="1" applyFont="1"/>
    <xf numFmtId="171" fontId="3" fillId="0" borderId="5" xfId="10" applyNumberFormat="1" applyFont="1" applyBorder="1" applyAlignment="1">
      <alignment horizontal="center"/>
    </xf>
    <xf numFmtId="174" fontId="3" fillId="0" borderId="0" xfId="8" applyNumberFormat="1" applyFont="1"/>
    <xf numFmtId="171" fontId="8" fillId="0" borderId="0" xfId="0" applyFont="1" applyFill="1"/>
    <xf numFmtId="171" fontId="16" fillId="2" borderId="0" xfId="0" applyFont="1" applyFill="1" applyBorder="1" applyAlignment="1">
      <alignment horizontal="center"/>
    </xf>
    <xf numFmtId="14" fontId="21" fillId="3" borderId="7" xfId="0" applyNumberFormat="1" applyFont="1" applyFill="1" applyBorder="1" applyAlignment="1">
      <alignment horizontal="center"/>
    </xf>
    <xf numFmtId="171" fontId="16" fillId="2" borderId="0" xfId="0" applyFont="1" applyFill="1" applyAlignment="1">
      <alignment horizontal="centerContinuous"/>
    </xf>
    <xf numFmtId="171" fontId="8" fillId="0" borderId="0" xfId="0" applyFont="1" applyFill="1" applyBorder="1"/>
    <xf numFmtId="14" fontId="22" fillId="2" borderId="0" xfId="0" applyNumberFormat="1" applyFont="1" applyFill="1" applyBorder="1" applyAlignment="1">
      <alignment horizontal="centerContinuous" vertical="center"/>
    </xf>
    <xf numFmtId="171" fontId="8" fillId="0" borderId="0" xfId="0" applyFont="1" applyFill="1" applyBorder="1" applyAlignment="1">
      <alignment horizontal="center"/>
    </xf>
    <xf numFmtId="171" fontId="14" fillId="2" borderId="0" xfId="0" applyFont="1" applyFill="1" applyBorder="1" applyAlignment="1">
      <alignment horizontal="centerContinuous" wrapText="1"/>
    </xf>
    <xf numFmtId="171" fontId="8" fillId="0" borderId="0" xfId="0" applyFont="1" applyFill="1" applyAlignment="1">
      <alignment horizontal="center"/>
    </xf>
    <xf numFmtId="171" fontId="14" fillId="0" borderId="15" xfId="0" applyFont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171" fontId="8" fillId="4" borderId="14" xfId="0" applyFont="1" applyFill="1" applyBorder="1"/>
    <xf numFmtId="0" fontId="4" fillId="0" borderId="0" xfId="0" applyNumberFormat="1" applyFont="1" applyFill="1" applyAlignment="1"/>
    <xf numFmtId="171" fontId="15" fillId="0" borderId="0" xfId="10" applyNumberFormat="1" applyFont="1"/>
    <xf numFmtId="177" fontId="5" fillId="0" borderId="0" xfId="0" applyNumberFormat="1" applyFont="1" applyFill="1" applyBorder="1" applyAlignment="1">
      <alignment horizontal="center"/>
    </xf>
    <xf numFmtId="10" fontId="0" fillId="5" borderId="0" xfId="8" applyNumberFormat="1" applyFont="1" applyFill="1"/>
    <xf numFmtId="10" fontId="3" fillId="0" borderId="0" xfId="10" applyNumberFormat="1" applyFont="1"/>
    <xf numFmtId="9" fontId="26" fillId="0" borderId="0" xfId="8" applyFont="1"/>
    <xf numFmtId="43" fontId="3" fillId="0" borderId="0" xfId="10" applyNumberFormat="1" applyFont="1"/>
    <xf numFmtId="171" fontId="27" fillId="0" borderId="0" xfId="10" applyNumberFormat="1" applyFont="1"/>
    <xf numFmtId="171" fontId="6" fillId="0" borderId="0" xfId="24" applyFont="1" applyFill="1" applyAlignment="1">
      <alignment horizontal="centerContinuous"/>
    </xf>
    <xf numFmtId="171" fontId="5" fillId="0" borderId="0" xfId="24" applyFont="1" applyFill="1" applyAlignment="1">
      <alignment horizontal="centerContinuous"/>
    </xf>
    <xf numFmtId="171" fontId="5" fillId="0" borderId="0" xfId="24" applyFont="1" applyFill="1"/>
    <xf numFmtId="171" fontId="5" fillId="0" borderId="0" xfId="24" applyFont="1" applyFill="1" applyBorder="1" applyAlignment="1">
      <alignment horizontal="centerContinuous"/>
    </xf>
    <xf numFmtId="171" fontId="5" fillId="0" borderId="0" xfId="24" applyFont="1" applyFill="1" applyBorder="1"/>
    <xf numFmtId="171" fontId="4" fillId="0" borderId="5" xfId="24" applyFont="1" applyFill="1" applyBorder="1" applyAlignment="1">
      <alignment horizontal="center"/>
    </xf>
    <xf numFmtId="171" fontId="4" fillId="0" borderId="5" xfId="24" applyFont="1" applyFill="1" applyBorder="1" applyAlignment="1">
      <alignment horizontal="center" wrapText="1"/>
    </xf>
    <xf numFmtId="171" fontId="9" fillId="0" borderId="6" xfId="24" applyFont="1" applyFill="1" applyBorder="1" applyAlignment="1">
      <alignment horizontal="centerContinuous"/>
    </xf>
    <xf numFmtId="171" fontId="12" fillId="0" borderId="6" xfId="24" quotePrefix="1" applyFont="1" applyFill="1" applyBorder="1" applyAlignment="1">
      <alignment horizontal="center" wrapText="1"/>
    </xf>
    <xf numFmtId="171" fontId="12" fillId="0" borderId="6" xfId="24" applyFont="1" applyFill="1" applyBorder="1" applyAlignment="1">
      <alignment horizontal="center" wrapText="1"/>
    </xf>
    <xf numFmtId="171" fontId="8" fillId="0" borderId="0" xfId="24" quotePrefix="1" applyFont="1" applyFill="1" applyBorder="1" applyAlignment="1">
      <alignment horizontal="center"/>
    </xf>
    <xf numFmtId="0" fontId="5" fillId="0" borderId="0" xfId="24" applyNumberFormat="1" applyFont="1" applyFill="1"/>
    <xf numFmtId="6" fontId="5" fillId="0" borderId="0" xfId="24" applyNumberFormat="1" applyFont="1" applyFill="1" applyAlignment="1">
      <alignment horizontal="right"/>
    </xf>
    <xf numFmtId="8" fontId="5" fillId="0" borderId="0" xfId="24" applyNumberFormat="1" applyFont="1" applyFill="1" applyAlignment="1">
      <alignment horizontal="right"/>
    </xf>
    <xf numFmtId="8" fontId="5" fillId="0" borderId="0" xfId="24" applyNumberFormat="1" applyFont="1" applyFill="1"/>
    <xf numFmtId="8" fontId="5" fillId="0" borderId="0" xfId="24" applyNumberFormat="1" applyFont="1" applyFill="1" applyBorder="1"/>
    <xf numFmtId="165" fontId="5" fillId="0" borderId="0" xfId="24" applyNumberFormat="1" applyFont="1" applyFill="1" applyAlignment="1">
      <alignment horizontal="center"/>
    </xf>
    <xf numFmtId="171" fontId="5" fillId="0" borderId="0" xfId="24" quotePrefix="1" applyFont="1" applyFill="1"/>
    <xf numFmtId="0" fontId="5" fillId="0" borderId="0" xfId="25" applyFont="1"/>
    <xf numFmtId="14" fontId="5" fillId="0" borderId="0" xfId="26" applyNumberFormat="1" applyFont="1"/>
    <xf numFmtId="0" fontId="5" fillId="0" borderId="0" xfId="24" applyNumberFormat="1" applyFont="1" applyFill="1" applyBorder="1"/>
    <xf numFmtId="165" fontId="5" fillId="0" borderId="0" xfId="24" applyNumberFormat="1" applyFont="1" applyFill="1" applyBorder="1" applyAlignment="1">
      <alignment horizontal="center"/>
    </xf>
    <xf numFmtId="8" fontId="5" fillId="0" borderId="0" xfId="24" applyNumberFormat="1" applyFont="1" applyFill="1" applyAlignment="1">
      <alignment horizontal="center"/>
    </xf>
    <xf numFmtId="171" fontId="7" fillId="0" borderId="0" xfId="24" applyFont="1" applyFill="1" applyAlignment="1">
      <alignment horizontal="centerContinuous"/>
    </xf>
    <xf numFmtId="171" fontId="4" fillId="0" borderId="0" xfId="24" applyFont="1" applyFill="1" applyAlignment="1">
      <alignment horizontal="centerContinuous"/>
    </xf>
    <xf numFmtId="171" fontId="5" fillId="0" borderId="0" xfId="24" applyFont="1" applyFill="1" applyAlignment="1">
      <alignment horizontal="center"/>
    </xf>
    <xf numFmtId="171" fontId="4" fillId="0" borderId="17" xfId="24" applyFont="1" applyFill="1" applyBorder="1" applyAlignment="1">
      <alignment horizontal="centerContinuous"/>
    </xf>
    <xf numFmtId="171" fontId="5" fillId="0" borderId="17" xfId="24" applyFont="1" applyFill="1" applyBorder="1"/>
    <xf numFmtId="171" fontId="5" fillId="0" borderId="18" xfId="24" applyFont="1" applyFill="1" applyBorder="1"/>
    <xf numFmtId="171" fontId="4" fillId="0" borderId="16" xfId="24" applyFont="1" applyFill="1" applyBorder="1" applyAlignment="1">
      <alignment horizontal="center"/>
    </xf>
    <xf numFmtId="171" fontId="4" fillId="0" borderId="17" xfId="5" applyFont="1" applyFill="1" applyBorder="1" applyAlignment="1">
      <alignment horizontal="centerContinuous"/>
    </xf>
    <xf numFmtId="171" fontId="5" fillId="0" borderId="17" xfId="24" applyFont="1" applyFill="1" applyBorder="1" applyAlignment="1">
      <alignment horizontal="centerContinuous"/>
    </xf>
    <xf numFmtId="8" fontId="5" fillId="0" borderId="0" xfId="2" applyNumberFormat="1" applyFont="1" applyFill="1"/>
    <xf numFmtId="178" fontId="28" fillId="0" borderId="0" xfId="27" applyNumberFormat="1" applyAlignment="1" applyProtection="1"/>
    <xf numFmtId="1" fontId="5" fillId="0" borderId="0" xfId="6" applyNumberFormat="1" applyFont="1" applyFill="1" applyAlignment="1" applyProtection="1">
      <alignment horizontal="center"/>
      <protection locked="0"/>
    </xf>
    <xf numFmtId="178" fontId="29" fillId="0" borderId="0" xfId="0" applyNumberFormat="1" applyFont="1"/>
    <xf numFmtId="172" fontId="4" fillId="0" borderId="0" xfId="24" applyNumberFormat="1" applyFont="1" applyFill="1"/>
    <xf numFmtId="172" fontId="5" fillId="0" borderId="0" xfId="24" applyNumberFormat="1" applyFont="1" applyFill="1"/>
    <xf numFmtId="167" fontId="5" fillId="0" borderId="0" xfId="8" applyNumberFormat="1" applyFont="1" applyFill="1"/>
    <xf numFmtId="0" fontId="0" fillId="0" borderId="0" xfId="0" applyNumberFormat="1" applyFont="1"/>
    <xf numFmtId="44" fontId="26" fillId="0" borderId="0" xfId="2" applyFont="1" applyFill="1"/>
    <xf numFmtId="174" fontId="30" fillId="0" borderId="0" xfId="0" applyNumberFormat="1" applyFont="1" applyFill="1" applyProtection="1">
      <protection locked="0"/>
    </xf>
    <xf numFmtId="43" fontId="5" fillId="0" borderId="0" xfId="2" applyNumberFormat="1" applyFont="1" applyFill="1"/>
    <xf numFmtId="172" fontId="5" fillId="0" borderId="0" xfId="24" applyNumberFormat="1" applyFont="1" applyFill="1" applyBorder="1"/>
    <xf numFmtId="171" fontId="5" fillId="0" borderId="0" xfId="24" applyNumberFormat="1" applyFont="1" applyFill="1"/>
    <xf numFmtId="171" fontId="5" fillId="0" borderId="0" xfId="24" applyNumberFormat="1" applyFont="1" applyFill="1" applyAlignment="1">
      <alignment horizontal="right"/>
    </xf>
    <xf numFmtId="171" fontId="5" fillId="0" borderId="0" xfId="6" applyNumberFormat="1" applyFont="1" applyFill="1" applyAlignment="1" applyProtection="1">
      <alignment horizontal="center"/>
      <protection locked="0"/>
    </xf>
    <xf numFmtId="171" fontId="5" fillId="0" borderId="0" xfId="24" applyNumberFormat="1" applyFont="1" applyFill="1" applyBorder="1"/>
    <xf numFmtId="171" fontId="4" fillId="0" borderId="0" xfId="24" applyFont="1" applyFill="1" applyBorder="1" applyAlignment="1">
      <alignment horizontal="center" wrapText="1"/>
    </xf>
    <xf numFmtId="172" fontId="3" fillId="0" borderId="0" xfId="10" applyNumberFormat="1" applyFont="1"/>
    <xf numFmtId="0" fontId="5" fillId="0" borderId="0" xfId="0" applyNumberFormat="1" applyFont="1" applyFill="1" applyBorder="1" applyAlignment="1">
      <alignment horizontal="center"/>
    </xf>
    <xf numFmtId="171" fontId="4" fillId="0" borderId="0" xfId="0" applyFont="1" applyAlignment="1">
      <alignment horizontal="left"/>
    </xf>
    <xf numFmtId="167" fontId="0" fillId="0" borderId="0" xfId="8" applyNumberFormat="1" applyFont="1"/>
    <xf numFmtId="6" fontId="5" fillId="6" borderId="0" xfId="2" applyNumberFormat="1" applyFont="1" applyFill="1"/>
    <xf numFmtId="171" fontId="5" fillId="0" borderId="1" xfId="0" applyFont="1" applyFill="1" applyBorder="1" applyAlignment="1">
      <alignment horizontal="center"/>
    </xf>
    <xf numFmtId="171" fontId="5" fillId="0" borderId="1" xfId="0" quotePrefix="1" applyFont="1" applyFill="1" applyBorder="1" applyAlignment="1">
      <alignment horizontal="center"/>
    </xf>
    <xf numFmtId="171" fontId="3" fillId="0" borderId="0" xfId="10" applyNumberFormat="1" applyFont="1" applyFill="1"/>
    <xf numFmtId="173" fontId="0" fillId="0" borderId="0" xfId="0" applyNumberFormat="1"/>
    <xf numFmtId="43" fontId="5" fillId="0" borderId="0" xfId="28" applyFont="1" applyFill="1"/>
    <xf numFmtId="0" fontId="5" fillId="0" borderId="0" xfId="24" applyNumberFormat="1" applyFont="1" applyFill="1" applyBorder="1" applyAlignment="1">
      <alignment horizontal="right"/>
    </xf>
    <xf numFmtId="171" fontId="4" fillId="0" borderId="0" xfId="0" applyFont="1" applyAlignment="1">
      <alignment vertical="top" wrapText="1"/>
    </xf>
    <xf numFmtId="171" fontId="4" fillId="0" borderId="0" xfId="0" applyFont="1" applyAlignment="1">
      <alignment horizontal="left" vertical="top" wrapText="1"/>
    </xf>
    <xf numFmtId="17" fontId="3" fillId="10" borderId="0" xfId="10" applyNumberFormat="1" applyFont="1" applyFill="1"/>
    <xf numFmtId="171" fontId="5" fillId="0" borderId="0" xfId="0" applyFont="1" applyFill="1" applyAlignment="1">
      <alignment horizontal="left" vertical="top" wrapText="1"/>
    </xf>
    <xf numFmtId="167" fontId="0" fillId="0" borderId="7" xfId="1" applyNumberFormat="1" applyFont="1" applyBorder="1"/>
    <xf numFmtId="179" fontId="5" fillId="0" borderId="0" xfId="0" applyNumberFormat="1" applyFont="1" applyFill="1" applyBorder="1" applyAlignment="1">
      <alignment horizontal="center"/>
    </xf>
    <xf numFmtId="171" fontId="0" fillId="0" borderId="0" xfId="0" applyAlignment="1">
      <alignment wrapText="1"/>
    </xf>
    <xf numFmtId="178" fontId="31" fillId="0" borderId="0" xfId="0" applyNumberFormat="1" applyFont="1"/>
    <xf numFmtId="172" fontId="5" fillId="0" borderId="0" xfId="24" applyNumberFormat="1" applyFont="1" applyFill="1" applyAlignment="1">
      <alignment horizontal="right"/>
    </xf>
    <xf numFmtId="43" fontId="5" fillId="0" borderId="0" xfId="24" applyNumberFormat="1" applyFont="1" applyFill="1"/>
    <xf numFmtId="171" fontId="5" fillId="0" borderId="0" xfId="0" applyFont="1" applyFill="1" applyAlignment="1">
      <alignment wrapText="1"/>
    </xf>
    <xf numFmtId="171" fontId="5" fillId="0" borderId="0" xfId="0" applyFont="1" applyFill="1" applyAlignment="1">
      <alignment horizontal="center" wrapText="1"/>
    </xf>
    <xf numFmtId="171" fontId="5" fillId="0" borderId="0" xfId="0" applyFont="1" applyFill="1" applyBorder="1" applyAlignment="1">
      <alignment horizontal="center" wrapText="1"/>
    </xf>
    <xf numFmtId="171" fontId="4" fillId="0" borderId="0" xfId="0" applyFont="1" applyFill="1" applyBorder="1" applyAlignment="1">
      <alignment horizontal="center" wrapText="1"/>
    </xf>
    <xf numFmtId="167" fontId="5" fillId="0" borderId="0" xfId="8" applyNumberFormat="1" applyFont="1" applyFill="1" applyAlignment="1">
      <alignment horizontal="center" wrapText="1"/>
    </xf>
    <xf numFmtId="2" fontId="5" fillId="0" borderId="0" xfId="0" applyNumberFormat="1" applyFont="1" applyFill="1" applyAlignment="1">
      <alignment horizontal="center" wrapText="1"/>
    </xf>
    <xf numFmtId="171" fontId="0" fillId="0" borderId="0" xfId="0" applyFill="1" applyAlignment="1">
      <alignment wrapText="1"/>
    </xf>
    <xf numFmtId="167" fontId="5" fillId="6" borderId="0" xfId="24" applyNumberFormat="1" applyFont="1" applyFill="1"/>
    <xf numFmtId="171" fontId="0" fillId="0" borderId="0" xfId="0" applyAlignment="1">
      <alignment wrapText="1"/>
    </xf>
    <xf numFmtId="171" fontId="0" fillId="0" borderId="0" xfId="0" applyAlignment="1">
      <alignment wrapText="1"/>
    </xf>
    <xf numFmtId="180" fontId="0" fillId="0" borderId="0" xfId="1" applyNumberFormat="1" applyFont="1"/>
    <xf numFmtId="167" fontId="23" fillId="0" borderId="0" xfId="8" applyNumberFormat="1" applyFont="1" applyFill="1" applyAlignment="1">
      <alignment wrapText="1"/>
    </xf>
    <xf numFmtId="171" fontId="4" fillId="0" borderId="0" xfId="0" applyFont="1" applyAlignment="1">
      <alignment wrapText="1"/>
    </xf>
    <xf numFmtId="171" fontId="5" fillId="0" borderId="0" xfId="24" applyFont="1" applyFill="1" applyAlignment="1">
      <alignment wrapText="1"/>
    </xf>
    <xf numFmtId="171" fontId="0" fillId="0" borderId="0" xfId="0" applyAlignment="1">
      <alignment wrapText="1"/>
    </xf>
    <xf numFmtId="171" fontId="0" fillId="12" borderId="0" xfId="0" applyFill="1" applyAlignment="1">
      <alignment wrapText="1"/>
    </xf>
    <xf numFmtId="173" fontId="5" fillId="0" borderId="0" xfId="0" applyNumberFormat="1" applyFont="1" applyFill="1"/>
    <xf numFmtId="171" fontId="0" fillId="0" borderId="0" xfId="0" applyAlignment="1">
      <alignment wrapText="1"/>
    </xf>
    <xf numFmtId="171" fontId="15" fillId="0" borderId="0" xfId="10" applyNumberFormat="1" applyFont="1" applyAlignment="1">
      <alignment wrapText="1"/>
    </xf>
    <xf numFmtId="171" fontId="5" fillId="0" borderId="0" xfId="0" applyFont="1" applyFill="1" applyAlignment="1">
      <alignment horizontal="center"/>
    </xf>
    <xf numFmtId="171" fontId="33" fillId="0" borderId="0" xfId="0" applyFont="1" applyFill="1" applyAlignment="1">
      <alignment horizontal="centerContinuous"/>
    </xf>
    <xf numFmtId="171" fontId="34" fillId="0" borderId="0" xfId="0" applyFont="1" applyFill="1" applyAlignment="1">
      <alignment horizontal="centerContinuous"/>
    </xf>
    <xf numFmtId="171" fontId="6" fillId="0" borderId="0" xfId="0" applyFont="1" applyFill="1" applyBorder="1" applyAlignment="1">
      <alignment horizontal="centerContinuous"/>
    </xf>
    <xf numFmtId="171" fontId="33" fillId="0" borderId="0" xfId="0" applyFont="1" applyFill="1"/>
    <xf numFmtId="171" fontId="7" fillId="0" borderId="0" xfId="0" applyFont="1" applyFill="1" applyBorder="1" applyAlignment="1">
      <alignment horizontal="centerContinuous"/>
    </xf>
    <xf numFmtId="171" fontId="34" fillId="0" borderId="0" xfId="0" applyFont="1" applyFill="1"/>
    <xf numFmtId="171" fontId="5" fillId="0" borderId="0" xfId="0" quotePrefix="1" applyFont="1" applyFill="1" applyBorder="1" applyAlignment="1">
      <alignment horizontal="center"/>
    </xf>
    <xf numFmtId="8" fontId="35" fillId="0" borderId="0" xfId="0" applyNumberFormat="1" applyFont="1" applyFill="1" applyAlignment="1">
      <alignment horizontal="center"/>
    </xf>
    <xf numFmtId="8" fontId="35" fillId="0" borderId="0" xfId="0" applyNumberFormat="1" applyFont="1" applyFill="1" applyBorder="1" applyAlignment="1">
      <alignment horizontal="left"/>
    </xf>
    <xf numFmtId="171" fontId="5" fillId="0" borderId="22" xfId="0" applyFont="1" applyFill="1" applyBorder="1" applyAlignment="1">
      <alignment horizontal="center"/>
    </xf>
    <xf numFmtId="171" fontId="5" fillId="0" borderId="5" xfId="0" applyFont="1" applyFill="1" applyBorder="1" applyAlignment="1">
      <alignment horizontal="centerContinuous"/>
    </xf>
    <xf numFmtId="171" fontId="5" fillId="0" borderId="5" xfId="0" quotePrefix="1" applyFont="1" applyFill="1" applyBorder="1" applyAlignment="1">
      <alignment horizontal="centerContinuous"/>
    </xf>
    <xf numFmtId="171" fontId="5" fillId="0" borderId="4" xfId="0" applyFont="1" applyFill="1" applyBorder="1" applyAlignment="1">
      <alignment horizontal="centerContinuous"/>
    </xf>
    <xf numFmtId="171" fontId="5" fillId="0" borderId="7" xfId="0" applyFont="1" applyFill="1" applyBorder="1" applyAlignment="1">
      <alignment horizontal="centerContinuous"/>
    </xf>
    <xf numFmtId="171" fontId="5" fillId="0" borderId="3" xfId="0" applyFont="1" applyFill="1" applyBorder="1" applyAlignment="1">
      <alignment horizontal="centerContinuous"/>
    </xf>
    <xf numFmtId="171" fontId="5" fillId="0" borderId="22" xfId="0" applyFont="1" applyFill="1" applyBorder="1" applyAlignment="1">
      <alignment horizontal="centerContinuous"/>
    </xf>
    <xf numFmtId="171" fontId="5" fillId="0" borderId="2" xfId="0" applyFont="1" applyFill="1" applyBorder="1" applyAlignment="1">
      <alignment horizontal="centerContinuous"/>
    </xf>
    <xf numFmtId="171" fontId="5" fillId="0" borderId="8" xfId="0" applyFont="1" applyFill="1" applyBorder="1" applyAlignment="1">
      <alignment horizontal="centerContinuous"/>
    </xf>
    <xf numFmtId="171" fontId="5" fillId="0" borderId="23" xfId="0" applyFont="1" applyFill="1" applyBorder="1" applyAlignment="1">
      <alignment horizontal="center"/>
    </xf>
    <xf numFmtId="171" fontId="5" fillId="0" borderId="3" xfId="0" applyFont="1" applyFill="1" applyBorder="1" applyAlignment="1">
      <alignment horizontal="center"/>
    </xf>
    <xf numFmtId="171" fontId="5" fillId="0" borderId="9" xfId="0" applyFont="1" applyFill="1" applyBorder="1" applyAlignment="1">
      <alignment horizontal="center"/>
    </xf>
    <xf numFmtId="171" fontId="5" fillId="0" borderId="4" xfId="0" applyFont="1" applyFill="1" applyBorder="1" applyAlignment="1">
      <alignment horizontal="center"/>
    </xf>
    <xf numFmtId="171" fontId="5" fillId="0" borderId="0" xfId="0" quotePrefix="1" applyFont="1" applyFill="1" applyBorder="1"/>
    <xf numFmtId="171" fontId="4" fillId="0" borderId="0" xfId="0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center"/>
    </xf>
    <xf numFmtId="8" fontId="5" fillId="0" borderId="5" xfId="0" applyNumberFormat="1" applyFont="1" applyFill="1" applyBorder="1"/>
    <xf numFmtId="8" fontId="5" fillId="13" borderId="22" xfId="0" applyNumberFormat="1" applyFont="1" applyFill="1" applyBorder="1" applyAlignment="1">
      <alignment horizontal="center"/>
    </xf>
    <xf numFmtId="8" fontId="5" fillId="13" borderId="2" xfId="0" applyNumberFormat="1" applyFont="1" applyFill="1" applyBorder="1" applyAlignment="1">
      <alignment horizontal="center"/>
    </xf>
    <xf numFmtId="8" fontId="5" fillId="13" borderId="8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43" fontId="5" fillId="0" borderId="5" xfId="0" applyNumberFormat="1" applyFont="1" applyFill="1" applyBorder="1"/>
    <xf numFmtId="43" fontId="5" fillId="0" borderId="2" xfId="0" applyNumberFormat="1" applyFont="1" applyFill="1" applyBorder="1" applyAlignment="1">
      <alignment horizontal="center"/>
    </xf>
    <xf numFmtId="43" fontId="5" fillId="0" borderId="8" xfId="0" applyNumberFormat="1" applyFont="1" applyFill="1" applyBorder="1" applyAlignment="1">
      <alignment horizontal="center"/>
    </xf>
    <xf numFmtId="43" fontId="5" fillId="0" borderId="22" xfId="0" applyNumberFormat="1" applyFont="1" applyFill="1" applyBorder="1" applyAlignment="1">
      <alignment horizontal="center"/>
    </xf>
    <xf numFmtId="43" fontId="5" fillId="0" borderId="13" xfId="0" applyNumberFormat="1" applyFont="1" applyFill="1" applyBorder="1"/>
    <xf numFmtId="43" fontId="5" fillId="0" borderId="0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43" fontId="5" fillId="0" borderId="6" xfId="0" applyNumberFormat="1" applyFont="1" applyFill="1" applyBorder="1"/>
    <xf numFmtId="43" fontId="5" fillId="0" borderId="1" xfId="0" applyNumberFormat="1" applyFont="1" applyFill="1" applyBorder="1" applyAlignment="1">
      <alignment horizontal="center"/>
    </xf>
    <xf numFmtId="43" fontId="5" fillId="0" borderId="12" xfId="0" applyNumberFormat="1" applyFont="1" applyFill="1" applyBorder="1" applyAlignment="1">
      <alignment horizontal="center"/>
    </xf>
    <xf numFmtId="43" fontId="5" fillId="0" borderId="23" xfId="0" applyNumberFormat="1" applyFont="1" applyFill="1" applyBorder="1" applyAlignment="1">
      <alignment horizontal="center"/>
    </xf>
    <xf numFmtId="171" fontId="5" fillId="0" borderId="0" xfId="0" applyFont="1" applyFill="1" applyBorder="1" applyAlignment="1">
      <alignment horizontal="left"/>
    </xf>
    <xf numFmtId="171" fontId="5" fillId="0" borderId="0" xfId="0" quotePrefix="1" applyFont="1" applyFill="1" applyAlignment="1">
      <alignment horizontal="left" vertical="top"/>
    </xf>
    <xf numFmtId="172" fontId="5" fillId="0" borderId="0" xfId="0" applyNumberFormat="1" applyFont="1" applyFill="1"/>
    <xf numFmtId="1" fontId="5" fillId="0" borderId="10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8" fontId="5" fillId="6" borderId="0" xfId="2" applyNumberFormat="1" applyFont="1" applyFill="1"/>
    <xf numFmtId="174" fontId="5" fillId="6" borderId="0" xfId="24" applyNumberFormat="1" applyFont="1" applyFill="1" applyBorder="1"/>
    <xf numFmtId="172" fontId="5" fillId="6" borderId="0" xfId="24" applyNumberFormat="1" applyFont="1" applyFill="1"/>
    <xf numFmtId="44" fontId="5" fillId="0" borderId="0" xfId="2" applyFont="1"/>
    <xf numFmtId="171" fontId="5" fillId="0" borderId="3" xfId="24" applyFont="1" applyFill="1" applyBorder="1"/>
    <xf numFmtId="171" fontId="5" fillId="0" borderId="4" xfId="24" applyFont="1" applyFill="1" applyBorder="1"/>
    <xf numFmtId="171" fontId="5" fillId="6" borderId="0" xfId="24" applyFont="1" applyFill="1"/>
    <xf numFmtId="171" fontId="5" fillId="0" borderId="0" xfId="24" applyFont="1" applyFill="1" applyBorder="1" applyAlignment="1">
      <alignment horizontal="center" wrapText="1"/>
    </xf>
    <xf numFmtId="171" fontId="8" fillId="0" borderId="0" xfId="24" quotePrefix="1" applyFont="1" applyFill="1" applyBorder="1" applyAlignment="1">
      <alignment horizontal="center" wrapText="1"/>
    </xf>
    <xf numFmtId="171" fontId="5" fillId="12" borderId="0" xfId="24" applyFont="1" applyFill="1"/>
    <xf numFmtId="173" fontId="5" fillId="0" borderId="0" xfId="24" applyNumberFormat="1" applyFont="1" applyFill="1"/>
    <xf numFmtId="164" fontId="5" fillId="0" borderId="0" xfId="1" applyNumberFormat="1" applyFont="1" applyFill="1"/>
    <xf numFmtId="43" fontId="5" fillId="0" borderId="0" xfId="1" applyNumberFormat="1" applyFont="1" applyFill="1"/>
    <xf numFmtId="10" fontId="0" fillId="0" borderId="0" xfId="8" applyNumberFormat="1" applyFont="1"/>
    <xf numFmtId="171" fontId="0" fillId="0" borderId="0" xfId="0" applyFont="1" applyFill="1" applyAlignment="1">
      <alignment horizontal="centerContinuous"/>
    </xf>
    <xf numFmtId="171" fontId="4" fillId="0" borderId="0" xfId="0" applyFont="1" applyFill="1" applyAlignment="1">
      <alignment horizontal="right"/>
    </xf>
    <xf numFmtId="171" fontId="0" fillId="0" borderId="0" xfId="0" applyFont="1" applyFill="1" applyBorder="1" applyAlignment="1">
      <alignment horizontal="centerContinuous"/>
    </xf>
    <xf numFmtId="171" fontId="4" fillId="0" borderId="5" xfId="0" applyFont="1" applyFill="1" applyBorder="1" applyAlignment="1">
      <alignment horizontal="centerContinuous" wrapText="1"/>
    </xf>
    <xf numFmtId="171" fontId="9" fillId="0" borderId="6" xfId="0" applyFont="1" applyFill="1" applyBorder="1" applyAlignment="1">
      <alignment horizontal="centerContinuous"/>
    </xf>
    <xf numFmtId="171" fontId="8" fillId="0" borderId="0" xfId="0" quotePrefix="1" applyFont="1" applyFill="1" applyBorder="1" applyAlignment="1">
      <alignment horizontal="center"/>
    </xf>
    <xf numFmtId="0" fontId="0" fillId="0" borderId="0" xfId="0" applyNumberFormat="1" applyFont="1" applyFill="1"/>
    <xf numFmtId="6" fontId="0" fillId="0" borderId="0" xfId="0" applyNumberFormat="1" applyFont="1" applyFill="1" applyAlignment="1">
      <alignment horizontal="right"/>
    </xf>
    <xf numFmtId="8" fontId="0" fillId="0" borderId="0" xfId="0" applyNumberFormat="1" applyFont="1" applyFill="1" applyAlignment="1">
      <alignment horizontal="right"/>
    </xf>
    <xf numFmtId="8" fontId="0" fillId="0" borderId="0" xfId="0" applyNumberFormat="1" applyFont="1" applyFill="1"/>
    <xf numFmtId="8" fontId="0" fillId="0" borderId="0" xfId="0" applyNumberFormat="1" applyFont="1" applyFill="1" applyBorder="1"/>
    <xf numFmtId="165" fontId="0" fillId="0" borderId="0" xfId="0" applyNumberFormat="1" applyFont="1" applyFill="1" applyAlignment="1">
      <alignment horizontal="center"/>
    </xf>
    <xf numFmtId="0" fontId="0" fillId="0" borderId="0" xfId="5" applyNumberFormat="1" applyFont="1" applyFill="1"/>
    <xf numFmtId="165" fontId="0" fillId="0" borderId="0" xfId="5" applyNumberFormat="1" applyFont="1" applyFill="1" applyAlignment="1">
      <alignment horizontal="center"/>
    </xf>
    <xf numFmtId="171" fontId="0" fillId="0" borderId="0" xfId="5" applyFont="1" applyFill="1"/>
    <xf numFmtId="181" fontId="0" fillId="0" borderId="0" xfId="0" applyNumberFormat="1" applyFont="1" applyFill="1"/>
    <xf numFmtId="41" fontId="0" fillId="0" borderId="0" xfId="4" applyFont="1" applyFill="1"/>
    <xf numFmtId="171" fontId="0" fillId="0" borderId="0" xfId="0" applyFont="1" applyFill="1" applyAlignment="1">
      <alignment horizontal="center"/>
    </xf>
    <xf numFmtId="41" fontId="0" fillId="0" borderId="0" xfId="5" applyNumberFormat="1" applyFont="1" applyFill="1" applyBorder="1"/>
    <xf numFmtId="171" fontId="4" fillId="0" borderId="17" xfId="0" applyFont="1" applyFill="1" applyBorder="1" applyAlignment="1">
      <alignment horizontal="centerContinuous"/>
    </xf>
    <xf numFmtId="171" fontId="4" fillId="0" borderId="24" xfId="0" applyFont="1" applyFill="1" applyBorder="1" applyAlignment="1">
      <alignment horizontal="centerContinuous"/>
    </xf>
    <xf numFmtId="171" fontId="0" fillId="0" borderId="18" xfId="0" applyFont="1" applyFill="1" applyBorder="1" applyAlignment="1">
      <alignment horizontal="centerContinuous"/>
    </xf>
    <xf numFmtId="171" fontId="4" fillId="0" borderId="7" xfId="0" applyFont="1" applyFill="1" applyBorder="1" applyAlignment="1">
      <alignment horizontal="centerContinuous"/>
    </xf>
    <xf numFmtId="171" fontId="4" fillId="0" borderId="9" xfId="0" applyFont="1" applyFill="1" applyBorder="1" applyAlignment="1">
      <alignment horizontal="centerContinuous"/>
    </xf>
    <xf numFmtId="171" fontId="4" fillId="0" borderId="7" xfId="0" applyFont="1" applyFill="1" applyBorder="1" applyAlignment="1">
      <alignment horizontal="center"/>
    </xf>
    <xf numFmtId="41" fontId="0" fillId="0" borderId="0" xfId="0" applyNumberFormat="1" applyFont="1" applyFill="1"/>
    <xf numFmtId="6" fontId="0" fillId="0" borderId="0" xfId="2" applyNumberFormat="1" applyFont="1" applyFill="1" applyAlignment="1">
      <alignment horizontal="center"/>
    </xf>
    <xf numFmtId="8" fontId="0" fillId="0" borderId="0" xfId="2" applyNumberFormat="1" applyFont="1" applyFill="1" applyAlignment="1">
      <alignment horizontal="center"/>
    </xf>
    <xf numFmtId="41" fontId="36" fillId="0" borderId="0" xfId="0" applyNumberFormat="1" applyFont="1" applyFill="1"/>
    <xf numFmtId="167" fontId="36" fillId="0" borderId="0" xfId="8" applyNumberFormat="1" applyFont="1" applyFill="1"/>
    <xf numFmtId="6" fontId="36" fillId="0" borderId="0" xfId="2" applyNumberFormat="1" applyFont="1" applyFill="1" applyAlignment="1">
      <alignment horizontal="center"/>
    </xf>
    <xf numFmtId="8" fontId="36" fillId="0" borderId="0" xfId="2" applyNumberFormat="1" applyFont="1" applyFill="1" applyAlignment="1">
      <alignment horizontal="center"/>
    </xf>
    <xf numFmtId="6" fontId="0" fillId="0" borderId="0" xfId="2" applyNumberFormat="1" applyFont="1" applyFill="1"/>
    <xf numFmtId="8" fontId="0" fillId="0" borderId="0" xfId="2" applyNumberFormat="1" applyFont="1" applyFill="1"/>
    <xf numFmtId="171" fontId="4" fillId="0" borderId="7" xfId="5" applyFont="1" applyFill="1" applyBorder="1" applyAlignment="1">
      <alignment horizontal="centerContinuous"/>
    </xf>
    <xf numFmtId="171" fontId="0" fillId="0" borderId="0" xfId="5" applyFont="1" applyFill="1" applyAlignment="1">
      <alignment horizontal="left"/>
    </xf>
    <xf numFmtId="171" fontId="0" fillId="0" borderId="0" xfId="0" applyFont="1" applyFill="1" applyAlignment="1">
      <alignment horizontal="left"/>
    </xf>
    <xf numFmtId="173" fontId="0" fillId="0" borderId="0" xfId="0" applyNumberFormat="1" applyFont="1" applyFill="1"/>
    <xf numFmtId="164" fontId="0" fillId="0" borderId="0" xfId="0" applyNumberFormat="1" applyFont="1" applyFill="1" applyAlignment="1">
      <alignment horizontal="center"/>
    </xf>
    <xf numFmtId="171" fontId="36" fillId="0" borderId="0" xfId="0" applyFont="1" applyFill="1"/>
    <xf numFmtId="173" fontId="36" fillId="0" borderId="0" xfId="0" applyNumberFormat="1" applyFont="1" applyFill="1"/>
    <xf numFmtId="43" fontId="36" fillId="0" borderId="0" xfId="2" applyNumberFormat="1" applyFont="1" applyFill="1"/>
    <xf numFmtId="164" fontId="36" fillId="0" borderId="0" xfId="0" applyNumberFormat="1" applyFont="1" applyFill="1" applyAlignment="1">
      <alignment horizontal="center"/>
    </xf>
    <xf numFmtId="167" fontId="0" fillId="0" borderId="0" xfId="0" applyNumberFormat="1" applyFont="1" applyFill="1"/>
    <xf numFmtId="164" fontId="0" fillId="0" borderId="0" xfId="0" applyNumberFormat="1" applyFont="1" applyFill="1"/>
    <xf numFmtId="164" fontId="8" fillId="0" borderId="0" xfId="0" applyNumberFormat="1" applyFont="1" applyFill="1" applyAlignment="1">
      <alignment horizontal="right"/>
    </xf>
    <xf numFmtId="171" fontId="4" fillId="0" borderId="3" xfId="5" applyFont="1" applyFill="1" applyBorder="1" applyAlignment="1">
      <alignment horizontal="centerContinuous"/>
    </xf>
    <xf numFmtId="171" fontId="0" fillId="0" borderId="9" xfId="0" applyFont="1" applyFill="1" applyBorder="1" applyAlignment="1">
      <alignment horizontal="centerContinuous"/>
    </xf>
    <xf numFmtId="171" fontId="0" fillId="0" borderId="4" xfId="0" applyFont="1" applyFill="1" applyBorder="1" applyAlignment="1">
      <alignment horizontal="centerContinuous"/>
    </xf>
    <xf numFmtId="169" fontId="0" fillId="0" borderId="0" xfId="2" applyNumberFormat="1" applyFont="1" applyFill="1"/>
    <xf numFmtId="8" fontId="36" fillId="0" borderId="0" xfId="2" applyNumberFormat="1" applyFont="1" applyFill="1"/>
    <xf numFmtId="174" fontId="0" fillId="0" borderId="0" xfId="0" applyNumberFormat="1" applyFont="1" applyFill="1" applyBorder="1"/>
    <xf numFmtId="9" fontId="0" fillId="0" borderId="0" xfId="0" applyNumberFormat="1" applyFont="1" applyFill="1"/>
    <xf numFmtId="10" fontId="0" fillId="0" borderId="0" xfId="8" applyNumberFormat="1" applyFont="1" applyFill="1"/>
    <xf numFmtId="6" fontId="0" fillId="6" borderId="0" xfId="2" applyNumberFormat="1" applyFont="1" applyFill="1"/>
    <xf numFmtId="171" fontId="0" fillId="6" borderId="0" xfId="0" applyFont="1" applyFill="1"/>
    <xf numFmtId="174" fontId="0" fillId="6" borderId="0" xfId="0" applyNumberFormat="1" applyFont="1" applyFill="1" applyBorder="1"/>
    <xf numFmtId="8" fontId="36" fillId="6" borderId="0" xfId="2" applyNumberFormat="1" applyFont="1" applyFill="1"/>
    <xf numFmtId="9" fontId="0" fillId="6" borderId="0" xfId="0" applyNumberFormat="1" applyFont="1" applyFill="1"/>
    <xf numFmtId="164" fontId="0" fillId="6" borderId="0" xfId="0" applyNumberFormat="1" applyFont="1" applyFill="1"/>
    <xf numFmtId="171" fontId="5" fillId="0" borderId="0" xfId="24" applyFont="1" applyFill="1" applyAlignment="1"/>
    <xf numFmtId="165" fontId="5" fillId="6" borderId="0" xfId="24" applyNumberFormat="1" applyFont="1" applyFill="1" applyBorder="1" applyAlignment="1">
      <alignment horizontal="center"/>
    </xf>
    <xf numFmtId="182" fontId="5" fillId="6" borderId="0" xfId="1" applyNumberFormat="1" applyFont="1" applyFill="1"/>
    <xf numFmtId="8" fontId="5" fillId="11" borderId="0" xfId="24" applyNumberFormat="1" applyFont="1" applyFill="1" applyBorder="1"/>
    <xf numFmtId="0" fontId="4" fillId="0" borderId="0" xfId="24" applyNumberFormat="1" applyFont="1" applyFill="1" applyBorder="1"/>
    <xf numFmtId="8" fontId="4" fillId="0" borderId="0" xfId="24" applyNumberFormat="1" applyFont="1" applyFill="1" applyBorder="1"/>
    <xf numFmtId="171" fontId="4" fillId="0" borderId="0" xfId="0" applyFont="1"/>
    <xf numFmtId="0" fontId="4" fillId="0" borderId="0" xfId="0" applyNumberFormat="1" applyFont="1"/>
    <xf numFmtId="171" fontId="0" fillId="11" borderId="0" xfId="0" applyFill="1"/>
    <xf numFmtId="171" fontId="4" fillId="0" borderId="0" xfId="0" applyFont="1" applyBorder="1" applyAlignment="1">
      <alignment horizontal="center"/>
    </xf>
    <xf numFmtId="174" fontId="5" fillId="0" borderId="0" xfId="8" applyNumberFormat="1" applyFont="1" applyFill="1" applyAlignment="1">
      <alignment horizontal="right"/>
    </xf>
    <xf numFmtId="7" fontId="5" fillId="0" borderId="0" xfId="1" applyNumberFormat="1" applyFont="1" applyFill="1" applyAlignment="1">
      <alignment horizontal="right" vertical="center"/>
    </xf>
    <xf numFmtId="0" fontId="5" fillId="0" borderId="0" xfId="1" applyNumberFormat="1" applyFont="1" applyFill="1" applyAlignment="1">
      <alignment horizontal="right"/>
    </xf>
    <xf numFmtId="171" fontId="37" fillId="0" borderId="0" xfId="5" applyFont="1" applyFill="1" applyBorder="1"/>
    <xf numFmtId="171" fontId="5" fillId="0" borderId="0" xfId="24" applyFont="1" applyFill="1" applyBorder="1" applyAlignment="1"/>
    <xf numFmtId="171" fontId="0" fillId="6" borderId="0" xfId="0" applyFill="1"/>
    <xf numFmtId="8" fontId="5" fillId="6" borderId="0" xfId="24" applyNumberFormat="1" applyFont="1" applyFill="1" applyBorder="1"/>
    <xf numFmtId="171" fontId="0" fillId="0" borderId="0" xfId="0" applyFont="1" applyFill="1" applyAlignment="1">
      <alignment horizontal="right"/>
    </xf>
    <xf numFmtId="171" fontId="0" fillId="14" borderId="0" xfId="0" applyFont="1" applyFill="1"/>
    <xf numFmtId="171" fontId="5" fillId="0" borderId="0" xfId="24" applyFont="1" applyFill="1" applyBorder="1" applyAlignment="1">
      <alignment wrapText="1"/>
    </xf>
    <xf numFmtId="173" fontId="5" fillId="0" borderId="0" xfId="24" applyNumberFormat="1" applyFont="1" applyFill="1" applyBorder="1"/>
    <xf numFmtId="10" fontId="5" fillId="0" borderId="0" xfId="8" applyNumberFormat="1" applyFont="1" applyFill="1" applyBorder="1"/>
    <xf numFmtId="171" fontId="0" fillId="0" borderId="0" xfId="5" applyFont="1" applyFill="1" applyBorder="1"/>
    <xf numFmtId="164" fontId="5" fillId="0" borderId="0" xfId="1" applyNumberFormat="1" applyFont="1" applyFill="1" applyBorder="1"/>
    <xf numFmtId="37" fontId="3" fillId="0" borderId="0" xfId="2" applyNumberFormat="1" applyFont="1"/>
    <xf numFmtId="10" fontId="3" fillId="5" borderId="0" xfId="8" applyNumberFormat="1" applyFont="1" applyFill="1"/>
    <xf numFmtId="173" fontId="3" fillId="5" borderId="0" xfId="10" applyNumberFormat="1" applyFill="1"/>
    <xf numFmtId="8" fontId="5" fillId="6" borderId="0" xfId="24" applyNumberFormat="1" applyFont="1" applyFill="1" applyAlignment="1">
      <alignment horizontal="right"/>
    </xf>
    <xf numFmtId="171" fontId="0" fillId="0" borderId="0" xfId="24" applyFont="1" applyFill="1"/>
    <xf numFmtId="172" fontId="5" fillId="0" borderId="0" xfId="2" applyNumberFormat="1" applyFont="1" applyFill="1"/>
    <xf numFmtId="172" fontId="5" fillId="6" borderId="0" xfId="24" applyNumberFormat="1" applyFont="1" applyFill="1" applyAlignment="1">
      <alignment horizontal="right"/>
    </xf>
    <xf numFmtId="166" fontId="0" fillId="6" borderId="0" xfId="0" applyNumberFormat="1" applyFont="1" applyFill="1" applyAlignment="1">
      <alignment horizontal="center"/>
    </xf>
    <xf numFmtId="174" fontId="0" fillId="0" borderId="0" xfId="8" applyNumberFormat="1" applyFont="1"/>
    <xf numFmtId="166" fontId="0" fillId="0" borderId="0" xfId="0" applyNumberFormat="1" applyFont="1" applyFill="1" applyAlignment="1">
      <alignment horizontal="center"/>
    </xf>
    <xf numFmtId="44" fontId="0" fillId="6" borderId="0" xfId="2" applyNumberFormat="1" applyFont="1" applyFill="1"/>
    <xf numFmtId="43" fontId="39" fillId="0" borderId="25" xfId="30" applyNumberFormat="1" applyFont="1" applyBorder="1" applyAlignment="1">
      <alignment horizontal="center" wrapText="1"/>
    </xf>
    <xf numFmtId="172" fontId="0" fillId="6" borderId="0" xfId="0" applyNumberFormat="1" applyFill="1"/>
    <xf numFmtId="171" fontId="4" fillId="0" borderId="9" xfId="5" applyFont="1" applyFill="1" applyBorder="1" applyAlignment="1">
      <alignment horizontal="centerContinuous"/>
    </xf>
    <xf numFmtId="172" fontId="0" fillId="0" borderId="0" xfId="5" applyNumberFormat="1" applyFont="1" applyFill="1"/>
    <xf numFmtId="184" fontId="5" fillId="6" borderId="0" xfId="24" applyNumberFormat="1" applyFont="1" applyFill="1" applyAlignment="1">
      <alignment horizontal="right"/>
    </xf>
    <xf numFmtId="8" fontId="0" fillId="6" borderId="0" xfId="0" applyNumberFormat="1" applyFont="1" applyFill="1" applyAlignment="1">
      <alignment horizontal="right"/>
    </xf>
    <xf numFmtId="8" fontId="5" fillId="15" borderId="0" xfId="24" applyNumberFormat="1" applyFont="1" applyFill="1" applyAlignment="1">
      <alignment horizontal="right"/>
    </xf>
    <xf numFmtId="182" fontId="5" fillId="0" borderId="0" xfId="1" applyNumberFormat="1" applyFont="1" applyFill="1"/>
    <xf numFmtId="8" fontId="0" fillId="0" borderId="0" xfId="24" applyNumberFormat="1" applyFont="1" applyFill="1" applyBorder="1"/>
    <xf numFmtId="8" fontId="32" fillId="0" borderId="0" xfId="24" applyNumberFormat="1" applyFont="1" applyFill="1" applyBorder="1"/>
    <xf numFmtId="8" fontId="32" fillId="6" borderId="0" xfId="24" applyNumberFormat="1" applyFont="1" applyFill="1" applyBorder="1"/>
    <xf numFmtId="171" fontId="6" fillId="0" borderId="0" xfId="24" applyFont="1" applyAlignment="1">
      <alignment horizontal="centerContinuous"/>
    </xf>
    <xf numFmtId="0" fontId="5" fillId="0" borderId="0" xfId="25" applyFont="1" applyFill="1"/>
    <xf numFmtId="14" fontId="5" fillId="0" borderId="0" xfId="26" applyNumberFormat="1" applyFont="1" applyFill="1"/>
    <xf numFmtId="44" fontId="5" fillId="0" borderId="0" xfId="2" applyFont="1" applyFill="1"/>
    <xf numFmtId="6" fontId="5" fillId="0" borderId="0" xfId="2" applyNumberFormat="1" applyFont="1" applyFill="1"/>
    <xf numFmtId="178" fontId="28" fillId="0" borderId="0" xfId="27" applyNumberFormat="1" applyFill="1" applyAlignment="1" applyProtection="1"/>
    <xf numFmtId="178" fontId="31" fillId="0" borderId="0" xfId="0" applyNumberFormat="1" applyFont="1" applyFill="1"/>
    <xf numFmtId="178" fontId="29" fillId="0" borderId="0" xfId="0" applyNumberFormat="1" applyFont="1" applyFill="1"/>
    <xf numFmtId="174" fontId="5" fillId="0" borderId="0" xfId="24" applyNumberFormat="1" applyFont="1" applyFill="1" applyBorder="1"/>
    <xf numFmtId="167" fontId="5" fillId="0" borderId="0" xfId="24" applyNumberFormat="1" applyFont="1" applyFill="1"/>
    <xf numFmtId="183" fontId="5" fillId="0" borderId="0" xfId="24" applyNumberFormat="1" applyFont="1" applyFill="1" applyAlignment="1">
      <alignment horizontal="right"/>
    </xf>
    <xf numFmtId="184" fontId="5" fillId="0" borderId="0" xfId="24" applyNumberFormat="1" applyFont="1" applyFill="1" applyAlignment="1">
      <alignment horizontal="right"/>
    </xf>
    <xf numFmtId="44" fontId="0" fillId="0" borderId="0" xfId="0" applyNumberFormat="1" applyFont="1" applyFill="1" applyBorder="1"/>
    <xf numFmtId="44" fontId="0" fillId="0" borderId="0" xfId="2" applyNumberFormat="1" applyFont="1" applyFill="1"/>
    <xf numFmtId="172" fontId="0" fillId="0" borderId="0" xfId="0" applyNumberFormat="1" applyFill="1"/>
    <xf numFmtId="43" fontId="39" fillId="0" borderId="25" xfId="30" applyNumberFormat="1" applyFont="1" applyFill="1" applyBorder="1" applyAlignment="1">
      <alignment horizontal="center" wrapText="1"/>
    </xf>
    <xf numFmtId="44" fontId="5" fillId="0" borderId="0" xfId="24" applyNumberFormat="1" applyFont="1" applyFill="1" applyAlignment="1">
      <alignment horizontal="right"/>
    </xf>
    <xf numFmtId="171" fontId="5" fillId="0" borderId="0" xfId="0" applyFont="1" applyFill="1" applyAlignment="1">
      <alignment horizontal="center" vertical="top"/>
    </xf>
    <xf numFmtId="171" fontId="5" fillId="0" borderId="0" xfId="0" applyFont="1" applyFill="1" applyAlignment="1">
      <alignment horizontal="center"/>
    </xf>
    <xf numFmtId="171" fontId="4" fillId="0" borderId="0" xfId="0" applyFont="1" applyBorder="1" applyAlignment="1">
      <alignment horizontal="center"/>
    </xf>
    <xf numFmtId="165" fontId="0" fillId="0" borderId="0" xfId="24" applyNumberFormat="1" applyFont="1" applyFill="1" applyAlignment="1">
      <alignment horizontal="center" vertical="top" wrapText="1"/>
    </xf>
    <xf numFmtId="165" fontId="5" fillId="0" borderId="0" xfId="24" applyNumberFormat="1" applyFont="1" applyFill="1" applyAlignment="1">
      <alignment horizontal="center" vertical="top" wrapText="1"/>
    </xf>
    <xf numFmtId="171" fontId="4" fillId="0" borderId="3" xfId="24" applyFont="1" applyFill="1" applyBorder="1" applyAlignment="1">
      <alignment horizontal="center"/>
    </xf>
    <xf numFmtId="171" fontId="4" fillId="0" borderId="9" xfId="24" applyFont="1" applyFill="1" applyBorder="1" applyAlignment="1">
      <alignment horizontal="center"/>
    </xf>
    <xf numFmtId="171" fontId="4" fillId="0" borderId="4" xfId="24" applyFont="1" applyFill="1" applyBorder="1" applyAlignment="1">
      <alignment horizontal="center"/>
    </xf>
    <xf numFmtId="171" fontId="4" fillId="0" borderId="3" xfId="24" applyFont="1" applyFill="1" applyBorder="1" applyAlignment="1">
      <alignment horizontal="left" vertical="top"/>
    </xf>
    <xf numFmtId="171" fontId="4" fillId="0" borderId="9" xfId="24" applyFont="1" applyFill="1" applyBorder="1" applyAlignment="1">
      <alignment horizontal="left" vertical="top"/>
    </xf>
    <xf numFmtId="171" fontId="4" fillId="0" borderId="4" xfId="24" applyFont="1" applyFill="1" applyBorder="1" applyAlignment="1">
      <alignment horizontal="left" vertical="top"/>
    </xf>
  </cellXfs>
  <cellStyles count="31">
    <cellStyle name="Comma" xfId="1" builtinId="3"/>
    <cellStyle name="Comma 2" xfId="14"/>
    <cellStyle name="Comma 3" xfId="28"/>
    <cellStyle name="Currency" xfId="2" builtinId="4"/>
    <cellStyle name="Currency 2" xfId="15"/>
    <cellStyle name="Currency No Comma" xfId="16"/>
    <cellStyle name="Hyperlink" xfId="27" builtinId="8"/>
    <cellStyle name="Input" xfId="3" builtinId="20" customBuiltin="1"/>
    <cellStyle name="MCP" xfId="17"/>
    <cellStyle name="noninput" xfId="18"/>
    <cellStyle name="Normal" xfId="0" builtinId="0" customBuiltin="1"/>
    <cellStyle name="Normal 176" xfId="29"/>
    <cellStyle name="Normal 2" xfId="9"/>
    <cellStyle name="Normal 2 2" xfId="13"/>
    <cellStyle name="Normal 3" xfId="10"/>
    <cellStyle name="Normal 3 2" xfId="26"/>
    <cellStyle name="Normal 5" xfId="12"/>
    <cellStyle name="Normal_Book1" xfId="30"/>
    <cellStyle name="Normal_DRR AC Study - Utah Valley - 53 MW 90 CF (2.28.2005)" xfId="4"/>
    <cellStyle name="Normal_INF_06_03_07" xfId="25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Normal_WY AC 2009 - AC Study (Wind Study)_2009 08 11" xfId="24"/>
    <cellStyle name="Password" xfId="19"/>
    <cellStyle name="Percent" xfId="8" builtinId="5"/>
    <cellStyle name="Percent 2" xfId="23"/>
    <cellStyle name="Unprot" xfId="20"/>
    <cellStyle name="Unprot$" xfId="21"/>
    <cellStyle name="Unprotect" xfId="22"/>
  </cellStyles>
  <dxfs count="1">
    <dxf>
      <font>
        <b/>
        <i/>
        <condense val="0"/>
        <extend val="0"/>
      </font>
      <fill>
        <patternFill>
          <bgColor indexed="42"/>
        </patternFill>
      </fill>
    </dxf>
  </dxfs>
  <tableStyles count="0" defaultTableStyle="TableStyleMedium9" defaultPivotStyle="PivotStyleLight16"/>
  <colors>
    <mruColors>
      <color rgb="FFCCECFF"/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1\66%20-%20UT2021Q2%20-%20UT%20-%202021%20Aug\Sch%2038%20Filing\4_Appendix%20B.1%20-%20UT%202021.Q2%20-%20AC%20Study%20NON-CONF%20Therm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7%20Apr%20-%20Sch%2037%20Update\Sent%20Out\Public%20Workpapers\17-035-T07%20RMP%20Wkpr%20-%20Avoided%20Cost%20Study-Solar%20T%2005-30-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3%20May%20-%20Sch%2037%20Update\Scenario\Preliminary%20and%20Draft%20Versions\UT%20Sch%2037%202013%20-%202a%20-%20L&amp;R%20%20Study%20_2013%2005%202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5%20Apr%20-%20Sch%2037%20Update\Sent%20out%202015%2004%2030%20(filing%20date)\UT%20Sch%2037%202015%20-%20Appendix%201%20-%20AC%20Study%20_2015%2004%2027_Proposed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2\104%20-%20Tesoro%20-%20UT%20-%202022%20-%20Sep\Workpaper%20for%20filing\DR%20104%20-%20Tesoro%20-%201a%20-%20GRID%20AC%20Study%20CONF%20_2022%2009%200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  <sheetName val="4_Appendix B.1 - UT 2021"/>
    </sheetNames>
    <sheetDataSet>
      <sheetData sheetId="0">
        <row r="27">
          <cell r="C27">
            <v>0</v>
          </cell>
        </row>
      </sheetData>
      <sheetData sheetId="1">
        <row r="13">
          <cell r="B13">
            <v>2022</v>
          </cell>
        </row>
        <row r="17">
          <cell r="I17">
            <v>-2.5121246648423465</v>
          </cell>
        </row>
        <row r="18">
          <cell r="I18">
            <v>-1.7118119022304619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 refreshError="1"/>
      <sheetData sheetId="1" refreshError="1"/>
      <sheetData sheetId="2">
        <row r="8">
          <cell r="I8">
            <v>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voided Costs"/>
      <sheetName val="Delta"/>
      <sheetName val="NPC"/>
      <sheetName val="BASE"/>
    </sheetNames>
    <sheetDataSet>
      <sheetData sheetId="0"/>
      <sheetData sheetId="1">
        <row r="4">
          <cell r="B4" t="str">
            <v>Year</v>
          </cell>
          <cell r="C4" t="str">
            <v>Annual</v>
          </cell>
          <cell r="D4" t="str">
            <v>Jan</v>
          </cell>
          <cell r="E4" t="str">
            <v>Feb</v>
          </cell>
          <cell r="F4" t="str">
            <v>Mar</v>
          </cell>
          <cell r="G4" t="str">
            <v>Apr</v>
          </cell>
          <cell r="H4" t="str">
            <v>May</v>
          </cell>
          <cell r="I4" t="str">
            <v>Jun</v>
          </cell>
          <cell r="J4" t="str">
            <v>Jul</v>
          </cell>
          <cell r="K4" t="str">
            <v>Aug</v>
          </cell>
          <cell r="L4" t="str">
            <v>Sep</v>
          </cell>
          <cell r="M4" t="str">
            <v>Oct</v>
          </cell>
          <cell r="N4" t="str">
            <v>Nov</v>
          </cell>
          <cell r="O4" t="str">
            <v>Dec</v>
          </cell>
        </row>
        <row r="7">
          <cell r="B7">
            <v>2023</v>
          </cell>
          <cell r="C7">
            <v>36.069508550016593</v>
          </cell>
          <cell r="D7">
            <v>22.113457652705897</v>
          </cell>
          <cell r="E7">
            <v>33.450422021808201</v>
          </cell>
          <cell r="F7">
            <v>29.08143787494873</v>
          </cell>
          <cell r="G7">
            <v>25.163704974061133</v>
          </cell>
          <cell r="H7">
            <v>21.949730153968069</v>
          </cell>
          <cell r="I7">
            <v>28.989828872963106</v>
          </cell>
          <cell r="J7">
            <v>58.785986209596203</v>
          </cell>
          <cell r="K7">
            <v>63.110257543339749</v>
          </cell>
          <cell r="L7">
            <v>48.799005254434995</v>
          </cell>
          <cell r="M7">
            <v>29.312358475911473</v>
          </cell>
          <cell r="N7">
            <v>30.229547355463303</v>
          </cell>
          <cell r="O7">
            <v>41.236972426244684</v>
          </cell>
        </row>
        <row r="8">
          <cell r="B8">
            <v>2024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2025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>
            <v>2026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2027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2028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2029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2030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2031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>
            <v>2032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</sheetData>
      <sheetData sheetId="2">
        <row r="1">
          <cell r="A1" t="str">
            <v>PacifiCorp</v>
          </cell>
        </row>
        <row r="2">
          <cell r="A2" t="str">
            <v>Avoided Cost Study</v>
          </cell>
        </row>
        <row r="3">
          <cell r="A3" t="str">
            <v>Period = 2023-2032</v>
          </cell>
          <cell r="F3">
            <v>44927</v>
          </cell>
          <cell r="G3">
            <v>44958</v>
          </cell>
          <cell r="H3">
            <v>44986</v>
          </cell>
          <cell r="I3">
            <v>45017</v>
          </cell>
          <cell r="J3">
            <v>45047</v>
          </cell>
          <cell r="K3">
            <v>45078</v>
          </cell>
          <cell r="L3">
            <v>45108</v>
          </cell>
          <cell r="M3">
            <v>45139</v>
          </cell>
          <cell r="N3">
            <v>45170</v>
          </cell>
          <cell r="O3">
            <v>45200</v>
          </cell>
          <cell r="P3">
            <v>45231</v>
          </cell>
          <cell r="Q3">
            <v>45261</v>
          </cell>
          <cell r="R3">
            <v>2024</v>
          </cell>
          <cell r="S3">
            <v>45292</v>
          </cell>
          <cell r="T3">
            <v>45323</v>
          </cell>
          <cell r="U3">
            <v>45352</v>
          </cell>
          <cell r="V3">
            <v>45383</v>
          </cell>
          <cell r="W3">
            <v>45413</v>
          </cell>
          <cell r="X3">
            <v>45444</v>
          </cell>
          <cell r="Y3">
            <v>45474</v>
          </cell>
          <cell r="Z3">
            <v>45505</v>
          </cell>
          <cell r="AA3">
            <v>45536</v>
          </cell>
          <cell r="AB3">
            <v>45566</v>
          </cell>
          <cell r="AC3">
            <v>45597</v>
          </cell>
          <cell r="AD3">
            <v>45627</v>
          </cell>
          <cell r="AE3">
            <v>2025</v>
          </cell>
          <cell r="AF3">
            <v>45658</v>
          </cell>
          <cell r="AG3">
            <v>45689</v>
          </cell>
          <cell r="AH3">
            <v>45717</v>
          </cell>
          <cell r="AI3">
            <v>45748</v>
          </cell>
          <cell r="AJ3">
            <v>45778</v>
          </cell>
          <cell r="AK3">
            <v>45809</v>
          </cell>
          <cell r="AL3">
            <v>45839</v>
          </cell>
          <cell r="AM3">
            <v>45870</v>
          </cell>
          <cell r="AN3">
            <v>45901</v>
          </cell>
          <cell r="AO3">
            <v>45931</v>
          </cell>
          <cell r="AP3">
            <v>45962</v>
          </cell>
          <cell r="AQ3">
            <v>45992</v>
          </cell>
          <cell r="AR3">
            <v>2026</v>
          </cell>
          <cell r="AS3">
            <v>46023</v>
          </cell>
          <cell r="AT3">
            <v>46054</v>
          </cell>
          <cell r="AU3">
            <v>46082</v>
          </cell>
          <cell r="AV3">
            <v>46113</v>
          </cell>
          <cell r="AW3">
            <v>46143</v>
          </cell>
          <cell r="AX3">
            <v>46174</v>
          </cell>
          <cell r="AY3">
            <v>46204</v>
          </cell>
          <cell r="AZ3">
            <v>46235</v>
          </cell>
          <cell r="BA3">
            <v>46266</v>
          </cell>
          <cell r="BB3">
            <v>46296</v>
          </cell>
          <cell r="BC3">
            <v>46327</v>
          </cell>
          <cell r="BD3">
            <v>46357</v>
          </cell>
          <cell r="BE3">
            <v>2027</v>
          </cell>
          <cell r="BF3">
            <v>46388</v>
          </cell>
          <cell r="BG3">
            <v>46419</v>
          </cell>
          <cell r="BH3">
            <v>46447</v>
          </cell>
          <cell r="BI3">
            <v>46478</v>
          </cell>
          <cell r="BJ3">
            <v>46508</v>
          </cell>
          <cell r="BK3">
            <v>46539</v>
          </cell>
          <cell r="BL3">
            <v>46569</v>
          </cell>
          <cell r="BM3">
            <v>46600</v>
          </cell>
          <cell r="BN3">
            <v>46631</v>
          </cell>
          <cell r="BO3">
            <v>46661</v>
          </cell>
          <cell r="BP3">
            <v>46692</v>
          </cell>
          <cell r="BQ3">
            <v>46722</v>
          </cell>
          <cell r="BR3">
            <v>2028</v>
          </cell>
          <cell r="BS3">
            <v>46753</v>
          </cell>
          <cell r="BT3">
            <v>46784</v>
          </cell>
          <cell r="BU3">
            <v>46813</v>
          </cell>
          <cell r="BV3">
            <v>46844</v>
          </cell>
          <cell r="BW3">
            <v>46874</v>
          </cell>
          <cell r="BX3">
            <v>46905</v>
          </cell>
          <cell r="BY3">
            <v>46935</v>
          </cell>
          <cell r="BZ3">
            <v>46966</v>
          </cell>
          <cell r="CA3">
            <v>46997</v>
          </cell>
          <cell r="CB3">
            <v>47027</v>
          </cell>
          <cell r="CC3">
            <v>47058</v>
          </cell>
          <cell r="CD3">
            <v>47088</v>
          </cell>
          <cell r="CE3">
            <v>2029</v>
          </cell>
          <cell r="CF3">
            <v>47119</v>
          </cell>
          <cell r="CG3">
            <v>47150</v>
          </cell>
          <cell r="CH3">
            <v>47178</v>
          </cell>
          <cell r="CI3">
            <v>47209</v>
          </cell>
          <cell r="CJ3">
            <v>47239</v>
          </cell>
          <cell r="CK3">
            <v>47270</v>
          </cell>
          <cell r="CL3">
            <v>47300</v>
          </cell>
          <cell r="CM3">
            <v>47331</v>
          </cell>
          <cell r="CN3">
            <v>47362</v>
          </cell>
          <cell r="CO3">
            <v>47392</v>
          </cell>
          <cell r="CP3">
            <v>47423</v>
          </cell>
          <cell r="CQ3">
            <v>47453</v>
          </cell>
          <cell r="CR3">
            <v>2030</v>
          </cell>
          <cell r="CS3">
            <v>47484</v>
          </cell>
          <cell r="CT3">
            <v>47515</v>
          </cell>
          <cell r="CU3">
            <v>47543</v>
          </cell>
          <cell r="CV3">
            <v>47574</v>
          </cell>
          <cell r="CW3">
            <v>47604</v>
          </cell>
          <cell r="CX3">
            <v>47635</v>
          </cell>
          <cell r="CY3">
            <v>47665</v>
          </cell>
          <cell r="CZ3">
            <v>47696</v>
          </cell>
          <cell r="DA3">
            <v>47727</v>
          </cell>
          <cell r="DB3">
            <v>47757</v>
          </cell>
          <cell r="DC3">
            <v>47788</v>
          </cell>
          <cell r="DD3">
            <v>47818</v>
          </cell>
          <cell r="DE3">
            <v>2031</v>
          </cell>
          <cell r="DF3">
            <v>47849</v>
          </cell>
          <cell r="DG3">
            <v>47880</v>
          </cell>
          <cell r="DH3">
            <v>47908</v>
          </cell>
          <cell r="DI3">
            <v>47939</v>
          </cell>
          <cell r="DJ3">
            <v>47969</v>
          </cell>
          <cell r="DK3">
            <v>48000</v>
          </cell>
          <cell r="DL3">
            <v>48030</v>
          </cell>
          <cell r="DM3">
            <v>48061</v>
          </cell>
          <cell r="DN3">
            <v>48092</v>
          </cell>
          <cell r="DO3">
            <v>48122</v>
          </cell>
          <cell r="DP3">
            <v>48153</v>
          </cell>
          <cell r="DQ3">
            <v>48183</v>
          </cell>
          <cell r="DR3">
            <v>2032</v>
          </cell>
          <cell r="DS3">
            <v>48214</v>
          </cell>
          <cell r="DT3">
            <v>48245</v>
          </cell>
          <cell r="DU3">
            <v>48274</v>
          </cell>
          <cell r="DV3">
            <v>48305</v>
          </cell>
          <cell r="DW3">
            <v>48335</v>
          </cell>
          <cell r="DX3">
            <v>48366</v>
          </cell>
          <cell r="DY3">
            <v>48396</v>
          </cell>
          <cell r="DZ3">
            <v>48427</v>
          </cell>
          <cell r="EA3">
            <v>48458</v>
          </cell>
          <cell r="EB3">
            <v>48488</v>
          </cell>
          <cell r="EC3">
            <v>48519</v>
          </cell>
          <cell r="ED3">
            <v>48549</v>
          </cell>
        </row>
        <row r="5">
          <cell r="R5" t="str">
            <v>$</v>
          </cell>
          <cell r="AE5" t="str">
            <v>$</v>
          </cell>
          <cell r="AR5" t="str">
            <v>$</v>
          </cell>
          <cell r="BE5" t="str">
            <v>$</v>
          </cell>
          <cell r="BR5" t="str">
            <v>$</v>
          </cell>
          <cell r="CE5" t="str">
            <v>$</v>
          </cell>
          <cell r="CR5" t="str">
            <v>$</v>
          </cell>
          <cell r="DE5" t="str">
            <v>$</v>
          </cell>
          <cell r="DR5" t="str">
            <v>$</v>
          </cell>
        </row>
        <row r="7">
          <cell r="A7" t="str">
            <v>Special Sales For Resale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</row>
        <row r="32">
          <cell r="F32">
            <v>0</v>
          </cell>
          <cell r="G32">
            <v>0</v>
          </cell>
          <cell r="H32">
            <v>518</v>
          </cell>
          <cell r="I32">
            <v>0</v>
          </cell>
          <cell r="J32">
            <v>0</v>
          </cell>
          <cell r="K32">
            <v>0</v>
          </cell>
          <cell r="L32">
            <v>474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</row>
        <row r="33">
          <cell r="F33">
            <v>23080</v>
          </cell>
          <cell r="G33">
            <v>48430.5</v>
          </cell>
          <cell r="H33">
            <v>32092</v>
          </cell>
          <cell r="I33">
            <v>11162</v>
          </cell>
          <cell r="J33">
            <v>5475</v>
          </cell>
          <cell r="K33">
            <v>0</v>
          </cell>
          <cell r="L33">
            <v>7102</v>
          </cell>
          <cell r="M33">
            <v>1981</v>
          </cell>
          <cell r="N33">
            <v>2579</v>
          </cell>
          <cell r="O33">
            <v>3760</v>
          </cell>
          <cell r="P33">
            <v>101855</v>
          </cell>
          <cell r="Q33">
            <v>110345.5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</row>
        <row r="34">
          <cell r="F34">
            <v>0</v>
          </cell>
          <cell r="G34">
            <v>8332</v>
          </cell>
          <cell r="H34">
            <v>38554</v>
          </cell>
          <cell r="I34">
            <v>67674.5</v>
          </cell>
          <cell r="J34">
            <v>56596.5</v>
          </cell>
          <cell r="K34">
            <v>65661.5</v>
          </cell>
          <cell r="L34">
            <v>514628</v>
          </cell>
          <cell r="M34">
            <v>148630</v>
          </cell>
          <cell r="N34">
            <v>144674</v>
          </cell>
          <cell r="O34">
            <v>45744</v>
          </cell>
          <cell r="P34">
            <v>2684</v>
          </cell>
          <cell r="Q34">
            <v>4644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</row>
        <row r="35">
          <cell r="F35">
            <v>19104</v>
          </cell>
          <cell r="G35">
            <v>53211.199999999255</v>
          </cell>
          <cell r="H35">
            <v>12758.099999999627</v>
          </cell>
          <cell r="I35">
            <v>2710.8000000002794</v>
          </cell>
          <cell r="J35">
            <v>3219.6999999997206</v>
          </cell>
          <cell r="K35">
            <v>0</v>
          </cell>
          <cell r="L35">
            <v>0</v>
          </cell>
          <cell r="M35">
            <v>0</v>
          </cell>
          <cell r="N35">
            <v>8158</v>
          </cell>
          <cell r="O35">
            <v>6325</v>
          </cell>
          <cell r="P35">
            <v>28772.39999999851</v>
          </cell>
          <cell r="Q35">
            <v>67164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</row>
        <row r="36">
          <cell r="F36">
            <v>486</v>
          </cell>
          <cell r="G36">
            <v>7036</v>
          </cell>
          <cell r="H36">
            <v>15105.400000000373</v>
          </cell>
          <cell r="I36">
            <v>4768.5</v>
          </cell>
          <cell r="J36">
            <v>5488</v>
          </cell>
          <cell r="K36">
            <v>0</v>
          </cell>
          <cell r="L36">
            <v>10742</v>
          </cell>
          <cell r="M36">
            <v>4077</v>
          </cell>
          <cell r="N36">
            <v>0</v>
          </cell>
          <cell r="O36">
            <v>0</v>
          </cell>
          <cell r="P36">
            <v>7614</v>
          </cell>
          <cell r="Q36">
            <v>18263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</row>
        <row r="38">
          <cell r="F38">
            <v>0</v>
          </cell>
          <cell r="G38">
            <v>0</v>
          </cell>
          <cell r="H38">
            <v>-59.010379999992438</v>
          </cell>
          <cell r="I38">
            <v>0</v>
          </cell>
          <cell r="J38">
            <v>0</v>
          </cell>
          <cell r="K38">
            <v>0</v>
          </cell>
          <cell r="L38">
            <v>-13.788500000024214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</row>
        <row r="41">
          <cell r="F41">
            <v>42670</v>
          </cell>
          <cell r="G41">
            <v>117009.70000000298</v>
          </cell>
          <cell r="H41">
            <v>98968.489619996399</v>
          </cell>
          <cell r="I41">
            <v>86315.800000000745</v>
          </cell>
          <cell r="J41">
            <v>70779.20000000298</v>
          </cell>
          <cell r="K41">
            <v>65661.5</v>
          </cell>
          <cell r="L41">
            <v>532932.21150000393</v>
          </cell>
          <cell r="M41">
            <v>154688</v>
          </cell>
          <cell r="N41">
            <v>155411</v>
          </cell>
          <cell r="O41">
            <v>55829</v>
          </cell>
          <cell r="P41">
            <v>140925.40000000596</v>
          </cell>
          <cell r="Q41">
            <v>200416.5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</row>
        <row r="43">
          <cell r="A43" t="str">
            <v>Total Special Sales For Resale</v>
          </cell>
          <cell r="F43">
            <v>42670</v>
          </cell>
          <cell r="G43">
            <v>117009.70000000298</v>
          </cell>
          <cell r="H43">
            <v>98968.489619996399</v>
          </cell>
          <cell r="I43">
            <v>86315.800000000745</v>
          </cell>
          <cell r="J43">
            <v>70779.20000000298</v>
          </cell>
          <cell r="K43">
            <v>65661.5</v>
          </cell>
          <cell r="L43">
            <v>532932.21150000393</v>
          </cell>
          <cell r="M43">
            <v>154688</v>
          </cell>
          <cell r="N43">
            <v>155411</v>
          </cell>
          <cell r="O43">
            <v>55829</v>
          </cell>
          <cell r="P43">
            <v>140925.40000000596</v>
          </cell>
          <cell r="Q43">
            <v>200416.5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</row>
        <row r="46">
          <cell r="A46" t="str">
            <v>Purchased Power &amp; Net Interchange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550.3589792996645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550.3589792996645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</row>
        <row r="212">
          <cell r="F212">
            <v>0</v>
          </cell>
          <cell r="G212">
            <v>0</v>
          </cell>
          <cell r="H212">
            <v>-4742.960000000021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-34610.5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</row>
        <row r="213">
          <cell r="F213">
            <v>-27315.039999999994</v>
          </cell>
          <cell r="G213">
            <v>-36196.560000000056</v>
          </cell>
          <cell r="H213">
            <v>-45362.5</v>
          </cell>
          <cell r="I213">
            <v>-8612.8100000000559</v>
          </cell>
          <cell r="J213">
            <v>-6751.0299999999988</v>
          </cell>
          <cell r="K213">
            <v>0</v>
          </cell>
          <cell r="L213">
            <v>-8344.859999999986</v>
          </cell>
          <cell r="M213">
            <v>-5861.2903000000006</v>
          </cell>
          <cell r="N213">
            <v>-5971.976999999999</v>
          </cell>
          <cell r="O213">
            <v>-4081.3600000000006</v>
          </cell>
          <cell r="P213">
            <v>-46349.75</v>
          </cell>
          <cell r="Q213">
            <v>-55593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</row>
        <row r="214">
          <cell r="F214">
            <v>0</v>
          </cell>
          <cell r="G214">
            <v>-9569.1999999999534</v>
          </cell>
          <cell r="H214">
            <v>-96991.599999999627</v>
          </cell>
          <cell r="I214">
            <v>-103554.29999999981</v>
          </cell>
          <cell r="J214">
            <v>-56499</v>
          </cell>
          <cell r="K214">
            <v>-137655.20000000019</v>
          </cell>
          <cell r="L214">
            <v>-123269.5</v>
          </cell>
          <cell r="M214">
            <v>-521179</v>
          </cell>
          <cell r="N214">
            <v>-327659</v>
          </cell>
          <cell r="O214">
            <v>-150034.29999999981</v>
          </cell>
          <cell r="P214">
            <v>0</v>
          </cell>
          <cell r="Q214">
            <v>-76506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</row>
        <row r="215">
          <cell r="F215">
            <v>8061.4630000000034</v>
          </cell>
          <cell r="G215">
            <v>-77188.600000000093</v>
          </cell>
          <cell r="H215">
            <v>-1340.2399999999907</v>
          </cell>
          <cell r="I215">
            <v>-791.31999999999243</v>
          </cell>
          <cell r="J215">
            <v>-2125.8760000000038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-17631.460000000021</v>
          </cell>
          <cell r="P215">
            <v>-24369.24000000002</v>
          </cell>
          <cell r="Q215">
            <v>-105449.59999999986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</row>
        <row r="216">
          <cell r="F216">
            <v>0</v>
          </cell>
          <cell r="G216">
            <v>0</v>
          </cell>
          <cell r="H216">
            <v>-502.09400000000096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</row>
        <row r="221">
          <cell r="F221">
            <v>-19253.576999999583</v>
          </cell>
          <cell r="G221">
            <v>-122954.36000000127</v>
          </cell>
          <cell r="H221">
            <v>-148939.39399999939</v>
          </cell>
          <cell r="I221">
            <v>-112958.43000000063</v>
          </cell>
          <cell r="J221">
            <v>-65375.905999999959</v>
          </cell>
          <cell r="K221">
            <v>-137655.20000000019</v>
          </cell>
          <cell r="L221">
            <v>-131614.36000000034</v>
          </cell>
          <cell r="M221">
            <v>-561650.79030000046</v>
          </cell>
          <cell r="N221">
            <v>-333630.97699999996</v>
          </cell>
          <cell r="O221">
            <v>-171747.12000000011</v>
          </cell>
          <cell r="P221">
            <v>-70718.990000000224</v>
          </cell>
          <cell r="Q221">
            <v>-237548.59999999963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</row>
        <row r="223">
          <cell r="A223" t="str">
            <v>Total Purchased Power &amp; Net Interchange</v>
          </cell>
          <cell r="F223">
            <v>-19253.576999999583</v>
          </cell>
          <cell r="G223">
            <v>-122954.3599999994</v>
          </cell>
          <cell r="H223">
            <v>-148939.3939999938</v>
          </cell>
          <cell r="I223">
            <v>-112408.07102070749</v>
          </cell>
          <cell r="J223">
            <v>-65375.905999995768</v>
          </cell>
          <cell r="K223">
            <v>-137655.20000000298</v>
          </cell>
          <cell r="L223">
            <v>-131614.3599999994</v>
          </cell>
          <cell r="M223">
            <v>-561650.79029999673</v>
          </cell>
          <cell r="N223">
            <v>-333630.97700000554</v>
          </cell>
          <cell r="O223">
            <v>-171747.12000000477</v>
          </cell>
          <cell r="P223">
            <v>-70718.990000002086</v>
          </cell>
          <cell r="Q223">
            <v>-237548.60000000149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</row>
        <row r="224">
          <cell r="CE224" t="e">
            <v>#DIV/0!</v>
          </cell>
          <cell r="CF224" t="e">
            <v>#DIV/0!</v>
          </cell>
          <cell r="CG224" t="e">
            <v>#DIV/0!</v>
          </cell>
          <cell r="CH224" t="e">
            <v>#DIV/0!</v>
          </cell>
          <cell r="CI224" t="e">
            <v>#DIV/0!</v>
          </cell>
          <cell r="CJ224" t="e">
            <v>#DIV/0!</v>
          </cell>
          <cell r="CK224" t="e">
            <v>#DIV/0!</v>
          </cell>
          <cell r="CL224" t="e">
            <v>#DIV/0!</v>
          </cell>
          <cell r="CM224" t="e">
            <v>#DIV/0!</v>
          </cell>
          <cell r="CN224" t="e">
            <v>#DIV/0!</v>
          </cell>
        </row>
        <row r="225">
          <cell r="A225" t="str">
            <v>Wheeling &amp; U. of F. Expense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 t="e">
            <v>#N/A</v>
          </cell>
          <cell r="S227" t="e">
            <v>#N/A</v>
          </cell>
          <cell r="T227" t="e">
            <v>#N/A</v>
          </cell>
          <cell r="U227" t="e">
            <v>#N/A</v>
          </cell>
          <cell r="V227" t="e">
            <v>#N/A</v>
          </cell>
          <cell r="W227" t="e">
            <v>#N/A</v>
          </cell>
          <cell r="X227" t="e">
            <v>#N/A</v>
          </cell>
          <cell r="Y227" t="e">
            <v>#N/A</v>
          </cell>
          <cell r="Z227" t="e">
            <v>#N/A</v>
          </cell>
          <cell r="AA227" t="e">
            <v>#N/A</v>
          </cell>
          <cell r="AB227" t="e">
            <v>#N/A</v>
          </cell>
          <cell r="AC227" t="e">
            <v>#N/A</v>
          </cell>
          <cell r="AD227" t="e">
            <v>#N/A</v>
          </cell>
          <cell r="AE227" t="e">
            <v>#N/A</v>
          </cell>
          <cell r="AF227" t="e">
            <v>#N/A</v>
          </cell>
          <cell r="AG227" t="e">
            <v>#N/A</v>
          </cell>
          <cell r="AH227" t="e">
            <v>#N/A</v>
          </cell>
          <cell r="AI227" t="e">
            <v>#N/A</v>
          </cell>
          <cell r="AJ227" t="e">
            <v>#N/A</v>
          </cell>
          <cell r="AK227" t="e">
            <v>#N/A</v>
          </cell>
          <cell r="AL227" t="e">
            <v>#N/A</v>
          </cell>
          <cell r="AM227" t="e">
            <v>#N/A</v>
          </cell>
          <cell r="AN227" t="e">
            <v>#N/A</v>
          </cell>
          <cell r="AO227" t="e">
            <v>#N/A</v>
          </cell>
          <cell r="AP227" t="e">
            <v>#N/A</v>
          </cell>
          <cell r="AQ227" t="e">
            <v>#N/A</v>
          </cell>
          <cell r="AR227" t="e">
            <v>#N/A</v>
          </cell>
          <cell r="AS227" t="e">
            <v>#N/A</v>
          </cell>
          <cell r="AT227" t="e">
            <v>#N/A</v>
          </cell>
          <cell r="AU227" t="e">
            <v>#N/A</v>
          </cell>
          <cell r="AV227" t="e">
            <v>#N/A</v>
          </cell>
          <cell r="AW227" t="e">
            <v>#N/A</v>
          </cell>
          <cell r="AX227" t="e">
            <v>#N/A</v>
          </cell>
          <cell r="AY227" t="e">
            <v>#N/A</v>
          </cell>
          <cell r="AZ227" t="e">
            <v>#N/A</v>
          </cell>
          <cell r="BA227" t="e">
            <v>#N/A</v>
          </cell>
          <cell r="BB227" t="e">
            <v>#N/A</v>
          </cell>
          <cell r="BC227" t="e">
            <v>#N/A</v>
          </cell>
          <cell r="BD227" t="e">
            <v>#N/A</v>
          </cell>
          <cell r="BE227" t="e">
            <v>#N/A</v>
          </cell>
          <cell r="BF227" t="e">
            <v>#N/A</v>
          </cell>
          <cell r="BG227" t="e">
            <v>#N/A</v>
          </cell>
          <cell r="BH227" t="e">
            <v>#N/A</v>
          </cell>
          <cell r="BI227" t="e">
            <v>#N/A</v>
          </cell>
          <cell r="BJ227" t="e">
            <v>#N/A</v>
          </cell>
          <cell r="BK227" t="e">
            <v>#N/A</v>
          </cell>
          <cell r="BL227" t="e">
            <v>#N/A</v>
          </cell>
          <cell r="BM227" t="e">
            <v>#N/A</v>
          </cell>
          <cell r="BN227" t="e">
            <v>#N/A</v>
          </cell>
          <cell r="BO227" t="e">
            <v>#N/A</v>
          </cell>
          <cell r="BP227" t="e">
            <v>#N/A</v>
          </cell>
          <cell r="BQ227" t="e">
            <v>#N/A</v>
          </cell>
          <cell r="BR227" t="e">
            <v>#N/A</v>
          </cell>
          <cell r="BS227" t="e">
            <v>#N/A</v>
          </cell>
          <cell r="BT227" t="e">
            <v>#N/A</v>
          </cell>
          <cell r="BU227" t="e">
            <v>#N/A</v>
          </cell>
          <cell r="BV227" t="e">
            <v>#N/A</v>
          </cell>
          <cell r="BW227" t="e">
            <v>#N/A</v>
          </cell>
          <cell r="BX227" t="e">
            <v>#N/A</v>
          </cell>
          <cell r="BY227" t="e">
            <v>#N/A</v>
          </cell>
          <cell r="BZ227" t="e">
            <v>#N/A</v>
          </cell>
          <cell r="CA227" t="e">
            <v>#N/A</v>
          </cell>
          <cell r="CB227" t="e">
            <v>#N/A</v>
          </cell>
          <cell r="CC227" t="e">
            <v>#N/A</v>
          </cell>
          <cell r="CD227" t="e">
            <v>#N/A</v>
          </cell>
          <cell r="CE227" t="e">
            <v>#N/A</v>
          </cell>
          <cell r="CF227" t="e">
            <v>#N/A</v>
          </cell>
          <cell r="CG227" t="e">
            <v>#N/A</v>
          </cell>
          <cell r="CH227" t="e">
            <v>#N/A</v>
          </cell>
          <cell r="CI227" t="e">
            <v>#N/A</v>
          </cell>
          <cell r="CJ227" t="e">
            <v>#N/A</v>
          </cell>
          <cell r="CK227" t="e">
            <v>#N/A</v>
          </cell>
          <cell r="CL227" t="e">
            <v>#N/A</v>
          </cell>
          <cell r="CM227" t="e">
            <v>#N/A</v>
          </cell>
          <cell r="CN227" t="e">
            <v>#N/A</v>
          </cell>
          <cell r="CO227" t="e">
            <v>#N/A</v>
          </cell>
          <cell r="CP227" t="e">
            <v>#N/A</v>
          </cell>
          <cell r="CQ227" t="e">
            <v>#N/A</v>
          </cell>
          <cell r="CR227" t="e">
            <v>#N/A</v>
          </cell>
          <cell r="CS227" t="e">
            <v>#N/A</v>
          </cell>
          <cell r="CT227" t="e">
            <v>#N/A</v>
          </cell>
          <cell r="CU227" t="e">
            <v>#N/A</v>
          </cell>
          <cell r="CV227" t="e">
            <v>#N/A</v>
          </cell>
          <cell r="CW227" t="e">
            <v>#N/A</v>
          </cell>
          <cell r="CX227" t="e">
            <v>#N/A</v>
          </cell>
          <cell r="CY227" t="e">
            <v>#N/A</v>
          </cell>
          <cell r="CZ227" t="e">
            <v>#N/A</v>
          </cell>
          <cell r="DA227" t="e">
            <v>#N/A</v>
          </cell>
          <cell r="DB227" t="e">
            <v>#N/A</v>
          </cell>
          <cell r="DC227" t="e">
            <v>#N/A</v>
          </cell>
          <cell r="DD227" t="e">
            <v>#N/A</v>
          </cell>
          <cell r="DE227" t="e">
            <v>#N/A</v>
          </cell>
          <cell r="DF227" t="e">
            <v>#N/A</v>
          </cell>
          <cell r="DG227" t="e">
            <v>#N/A</v>
          </cell>
          <cell r="DH227" t="e">
            <v>#N/A</v>
          </cell>
          <cell r="DI227" t="e">
            <v>#N/A</v>
          </cell>
          <cell r="DJ227" t="e">
            <v>#N/A</v>
          </cell>
          <cell r="DK227" t="e">
            <v>#N/A</v>
          </cell>
          <cell r="DL227" t="e">
            <v>#N/A</v>
          </cell>
          <cell r="DM227" t="e">
            <v>#N/A</v>
          </cell>
          <cell r="DN227" t="e">
            <v>#N/A</v>
          </cell>
          <cell r="DO227" t="e">
            <v>#N/A</v>
          </cell>
          <cell r="DP227" t="e">
            <v>#N/A</v>
          </cell>
          <cell r="DQ227" t="e">
            <v>#N/A</v>
          </cell>
          <cell r="DR227" t="e">
            <v>#N/A</v>
          </cell>
          <cell r="DS227" t="e">
            <v>#N/A</v>
          </cell>
          <cell r="DT227" t="e">
            <v>#N/A</v>
          </cell>
          <cell r="DU227" t="e">
            <v>#N/A</v>
          </cell>
          <cell r="DV227" t="e">
            <v>#N/A</v>
          </cell>
          <cell r="DW227" t="e">
            <v>#N/A</v>
          </cell>
          <cell r="DX227" t="e">
            <v>#N/A</v>
          </cell>
          <cell r="DY227" t="e">
            <v>#N/A</v>
          </cell>
          <cell r="DZ227" t="e">
            <v>#N/A</v>
          </cell>
          <cell r="EA227" t="e">
            <v>#N/A</v>
          </cell>
          <cell r="EB227" t="e">
            <v>#N/A</v>
          </cell>
          <cell r="EC227" t="e">
            <v>#N/A</v>
          </cell>
          <cell r="ED227" t="e">
            <v>#N/A</v>
          </cell>
        </row>
        <row r="228">
          <cell r="F228">
            <v>-57.131800000090152</v>
          </cell>
          <cell r="G228">
            <v>446.85469999996712</v>
          </cell>
          <cell r="H228">
            <v>532.96980000002077</v>
          </cell>
          <cell r="I228">
            <v>218.89100999996299</v>
          </cell>
          <cell r="J228">
            <v>279.80984099998022</v>
          </cell>
          <cell r="K228">
            <v>15.20519999996759</v>
          </cell>
          <cell r="L228">
            <v>-431.99966999993194</v>
          </cell>
          <cell r="M228">
            <v>6.6835000001592562</v>
          </cell>
          <cell r="N228">
            <v>-60.002099999925122</v>
          </cell>
          <cell r="O228">
            <v>-81.445399999967776</v>
          </cell>
          <cell r="P228">
            <v>369.92399999999907</v>
          </cell>
          <cell r="Q228">
            <v>304.61119999998482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</row>
        <row r="230">
          <cell r="A230" t="str">
            <v>Total Wheeling &amp; U. of F. Expense</v>
          </cell>
          <cell r="F230">
            <v>-57.131799999624491</v>
          </cell>
          <cell r="G230">
            <v>446.85469999909401</v>
          </cell>
          <cell r="H230">
            <v>532.9698000010103</v>
          </cell>
          <cell r="I230">
            <v>218.89101000130177</v>
          </cell>
          <cell r="J230">
            <v>279.80984100140631</v>
          </cell>
          <cell r="K230">
            <v>15.205199999734759</v>
          </cell>
          <cell r="L230">
            <v>-431.99967000074685</v>
          </cell>
          <cell r="M230">
            <v>6.6834999993443489</v>
          </cell>
          <cell r="N230">
            <v>-60.002100000157952</v>
          </cell>
          <cell r="O230">
            <v>-81.44539999961853</v>
          </cell>
          <cell r="P230">
            <v>369.92400000058115</v>
          </cell>
          <cell r="Q230">
            <v>304.61119999922812</v>
          </cell>
          <cell r="R230" t="e">
            <v>#N/A</v>
          </cell>
          <cell r="S230" t="e">
            <v>#N/A</v>
          </cell>
          <cell r="T230" t="e">
            <v>#N/A</v>
          </cell>
          <cell r="U230" t="e">
            <v>#N/A</v>
          </cell>
          <cell r="V230" t="e">
            <v>#N/A</v>
          </cell>
          <cell r="W230" t="e">
            <v>#N/A</v>
          </cell>
          <cell r="X230" t="e">
            <v>#N/A</v>
          </cell>
          <cell r="Y230" t="e">
            <v>#N/A</v>
          </cell>
          <cell r="Z230" t="e">
            <v>#N/A</v>
          </cell>
          <cell r="AA230" t="e">
            <v>#N/A</v>
          </cell>
          <cell r="AB230" t="e">
            <v>#N/A</v>
          </cell>
          <cell r="AC230" t="e">
            <v>#N/A</v>
          </cell>
          <cell r="AD230" t="e">
            <v>#N/A</v>
          </cell>
          <cell r="AE230" t="e">
            <v>#N/A</v>
          </cell>
          <cell r="AF230" t="e">
            <v>#N/A</v>
          </cell>
          <cell r="AG230" t="e">
            <v>#N/A</v>
          </cell>
          <cell r="AH230" t="e">
            <v>#N/A</v>
          </cell>
          <cell r="AI230" t="e">
            <v>#N/A</v>
          </cell>
          <cell r="AJ230" t="e">
            <v>#N/A</v>
          </cell>
          <cell r="AK230" t="e">
            <v>#N/A</v>
          </cell>
          <cell r="AL230" t="e">
            <v>#N/A</v>
          </cell>
          <cell r="AM230" t="e">
            <v>#N/A</v>
          </cell>
          <cell r="AN230" t="e">
            <v>#N/A</v>
          </cell>
          <cell r="AO230" t="e">
            <v>#N/A</v>
          </cell>
          <cell r="AP230" t="e">
            <v>#N/A</v>
          </cell>
          <cell r="AQ230" t="e">
            <v>#N/A</v>
          </cell>
          <cell r="AR230" t="e">
            <v>#N/A</v>
          </cell>
          <cell r="AS230" t="e">
            <v>#N/A</v>
          </cell>
          <cell r="AT230" t="e">
            <v>#N/A</v>
          </cell>
          <cell r="AU230" t="e">
            <v>#N/A</v>
          </cell>
          <cell r="AV230" t="e">
            <v>#N/A</v>
          </cell>
          <cell r="AW230" t="e">
            <v>#N/A</v>
          </cell>
          <cell r="AX230" t="e">
            <v>#N/A</v>
          </cell>
          <cell r="AY230" t="e">
            <v>#N/A</v>
          </cell>
          <cell r="AZ230" t="e">
            <v>#N/A</v>
          </cell>
          <cell r="BA230" t="e">
            <v>#N/A</v>
          </cell>
          <cell r="BB230" t="e">
            <v>#N/A</v>
          </cell>
          <cell r="BC230" t="e">
            <v>#N/A</v>
          </cell>
          <cell r="BD230" t="e">
            <v>#N/A</v>
          </cell>
          <cell r="BE230" t="e">
            <v>#N/A</v>
          </cell>
          <cell r="BF230" t="e">
            <v>#N/A</v>
          </cell>
          <cell r="BG230" t="e">
            <v>#N/A</v>
          </cell>
          <cell r="BH230" t="e">
            <v>#N/A</v>
          </cell>
          <cell r="BI230" t="e">
            <v>#N/A</v>
          </cell>
          <cell r="BJ230" t="e">
            <v>#N/A</v>
          </cell>
          <cell r="BK230" t="e">
            <v>#N/A</v>
          </cell>
          <cell r="BL230" t="e">
            <v>#N/A</v>
          </cell>
          <cell r="BM230" t="e">
            <v>#N/A</v>
          </cell>
          <cell r="BN230" t="e">
            <v>#N/A</v>
          </cell>
          <cell r="BO230" t="e">
            <v>#N/A</v>
          </cell>
          <cell r="BP230" t="e">
            <v>#N/A</v>
          </cell>
          <cell r="BQ230" t="e">
            <v>#N/A</v>
          </cell>
          <cell r="BR230" t="e">
            <v>#N/A</v>
          </cell>
          <cell r="BS230" t="e">
            <v>#N/A</v>
          </cell>
          <cell r="BT230" t="e">
            <v>#N/A</v>
          </cell>
          <cell r="BU230" t="e">
            <v>#N/A</v>
          </cell>
          <cell r="BV230" t="e">
            <v>#N/A</v>
          </cell>
          <cell r="BW230" t="e">
            <v>#N/A</v>
          </cell>
          <cell r="BX230" t="e">
            <v>#N/A</v>
          </cell>
          <cell r="BY230" t="e">
            <v>#N/A</v>
          </cell>
          <cell r="BZ230" t="e">
            <v>#N/A</v>
          </cell>
          <cell r="CA230" t="e">
            <v>#N/A</v>
          </cell>
          <cell r="CB230" t="e">
            <v>#N/A</v>
          </cell>
          <cell r="CC230" t="e">
            <v>#N/A</v>
          </cell>
          <cell r="CD230" t="e">
            <v>#N/A</v>
          </cell>
          <cell r="CE230" t="e">
            <v>#N/A</v>
          </cell>
          <cell r="CF230" t="e">
            <v>#N/A</v>
          </cell>
          <cell r="CG230" t="e">
            <v>#N/A</v>
          </cell>
          <cell r="CH230" t="e">
            <v>#N/A</v>
          </cell>
          <cell r="CI230" t="e">
            <v>#N/A</v>
          </cell>
          <cell r="CJ230" t="e">
            <v>#N/A</v>
          </cell>
          <cell r="CK230" t="e">
            <v>#N/A</v>
          </cell>
          <cell r="CL230" t="e">
            <v>#N/A</v>
          </cell>
          <cell r="CM230" t="e">
            <v>#N/A</v>
          </cell>
          <cell r="CN230" t="e">
            <v>#N/A</v>
          </cell>
          <cell r="CO230" t="e">
            <v>#N/A</v>
          </cell>
          <cell r="CP230" t="e">
            <v>#N/A</v>
          </cell>
          <cell r="CQ230" t="e">
            <v>#N/A</v>
          </cell>
          <cell r="CR230" t="e">
            <v>#N/A</v>
          </cell>
          <cell r="CS230" t="e">
            <v>#N/A</v>
          </cell>
          <cell r="CT230" t="e">
            <v>#N/A</v>
          </cell>
          <cell r="CU230" t="e">
            <v>#N/A</v>
          </cell>
          <cell r="CV230" t="e">
            <v>#N/A</v>
          </cell>
          <cell r="CW230" t="e">
            <v>#N/A</v>
          </cell>
          <cell r="CX230" t="e">
            <v>#N/A</v>
          </cell>
          <cell r="CY230" t="e">
            <v>#N/A</v>
          </cell>
          <cell r="CZ230" t="e">
            <v>#N/A</v>
          </cell>
          <cell r="DA230" t="e">
            <v>#N/A</v>
          </cell>
          <cell r="DB230" t="e">
            <v>#N/A</v>
          </cell>
          <cell r="DC230" t="e">
            <v>#N/A</v>
          </cell>
          <cell r="DD230" t="e">
            <v>#N/A</v>
          </cell>
          <cell r="DE230" t="e">
            <v>#N/A</v>
          </cell>
          <cell r="DF230" t="e">
            <v>#N/A</v>
          </cell>
          <cell r="DG230" t="e">
            <v>#N/A</v>
          </cell>
          <cell r="DH230" t="e">
            <v>#N/A</v>
          </cell>
          <cell r="DI230" t="e">
            <v>#N/A</v>
          </cell>
          <cell r="DJ230" t="e">
            <v>#N/A</v>
          </cell>
          <cell r="DK230" t="e">
            <v>#N/A</v>
          </cell>
          <cell r="DL230" t="e">
            <v>#N/A</v>
          </cell>
          <cell r="DM230" t="e">
            <v>#N/A</v>
          </cell>
          <cell r="DN230" t="e">
            <v>#N/A</v>
          </cell>
          <cell r="DO230" t="e">
            <v>#N/A</v>
          </cell>
          <cell r="DP230" t="e">
            <v>#N/A</v>
          </cell>
          <cell r="DQ230" t="e">
            <v>#N/A</v>
          </cell>
          <cell r="DR230" t="e">
            <v>#N/A</v>
          </cell>
          <cell r="DS230" t="e">
            <v>#N/A</v>
          </cell>
          <cell r="DT230" t="e">
            <v>#N/A</v>
          </cell>
          <cell r="DU230" t="e">
            <v>#N/A</v>
          </cell>
          <cell r="DV230" t="e">
            <v>#N/A</v>
          </cell>
          <cell r="DW230" t="e">
            <v>#N/A</v>
          </cell>
          <cell r="DX230" t="e">
            <v>#N/A</v>
          </cell>
          <cell r="DY230" t="e">
            <v>#N/A</v>
          </cell>
          <cell r="DZ230" t="e">
            <v>#N/A</v>
          </cell>
          <cell r="EA230" t="e">
            <v>#N/A</v>
          </cell>
          <cell r="EB230" t="e">
            <v>#N/A</v>
          </cell>
          <cell r="EC230" t="e">
            <v>#N/A</v>
          </cell>
          <cell r="ED230" t="e">
            <v>#N/A</v>
          </cell>
          <cell r="EE230">
            <v>0</v>
          </cell>
        </row>
        <row r="232">
          <cell r="A232" t="str">
            <v>Coal Fuel Burn Expense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</row>
        <row r="234">
          <cell r="F234">
            <v>0</v>
          </cell>
          <cell r="G234">
            <v>-245.89619279908948</v>
          </cell>
          <cell r="H234">
            <v>-270.69491181778722</v>
          </cell>
          <cell r="I234">
            <v>-503.96862038667314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</row>
        <row r="236">
          <cell r="F236">
            <v>0</v>
          </cell>
          <cell r="G236">
            <v>0</v>
          </cell>
          <cell r="H236">
            <v>-671.38077416317537</v>
          </cell>
          <cell r="I236">
            <v>-460.61575878132135</v>
          </cell>
          <cell r="J236">
            <v>-2289.5466980524361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</row>
        <row r="237">
          <cell r="F237">
            <v>-6013.3797795688733</v>
          </cell>
          <cell r="G237">
            <v>-4553.3718276557047</v>
          </cell>
          <cell r="H237">
            <v>-2087.604202645598</v>
          </cell>
          <cell r="I237">
            <v>-1167.745670542703</v>
          </cell>
          <cell r="J237">
            <v>-1684.4329014471732</v>
          </cell>
          <cell r="K237">
            <v>-3076.4074265332893</v>
          </cell>
          <cell r="L237">
            <v>-3529.5944853990804</v>
          </cell>
          <cell r="M237">
            <v>-6081.8746063746512</v>
          </cell>
          <cell r="N237">
            <v>-3630.5488006909145</v>
          </cell>
          <cell r="O237">
            <v>-5500.6352114804322</v>
          </cell>
          <cell r="P237">
            <v>-6439.0212597195059</v>
          </cell>
          <cell r="Q237">
            <v>-5705.256873938255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</row>
        <row r="238">
          <cell r="F238">
            <v>-59385.490782830864</v>
          </cell>
          <cell r="G238">
            <v>-33050.299879137427</v>
          </cell>
          <cell r="H238">
            <v>-31041.979386480525</v>
          </cell>
          <cell r="I238">
            <v>-34602.826373460703</v>
          </cell>
          <cell r="J238">
            <v>-62256.713772330433</v>
          </cell>
          <cell r="K238">
            <v>-32984.862379377708</v>
          </cell>
          <cell r="L238">
            <v>-16377.348440106958</v>
          </cell>
          <cell r="M238">
            <v>-20346.350925594568</v>
          </cell>
          <cell r="N238">
            <v>-29514.057392068207</v>
          </cell>
          <cell r="O238">
            <v>-77183.443717742339</v>
          </cell>
          <cell r="P238">
            <v>-50648.799314780161</v>
          </cell>
          <cell r="Q238">
            <v>-29779.99539109692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</row>
        <row r="239">
          <cell r="F239">
            <v>-144272.01691825874</v>
          </cell>
          <cell r="G239">
            <v>-98265.527808101848</v>
          </cell>
          <cell r="H239">
            <v>-82276.792639328167</v>
          </cell>
          <cell r="I239">
            <v>-70269.29986277502</v>
          </cell>
          <cell r="J239">
            <v>-88937.755026319996</v>
          </cell>
          <cell r="K239">
            <v>-67804.348667588085</v>
          </cell>
          <cell r="L239">
            <v>-76527.326250556856</v>
          </cell>
          <cell r="M239">
            <v>-65190.937072692439</v>
          </cell>
          <cell r="N239">
            <v>-76338.767850922421</v>
          </cell>
          <cell r="O239">
            <v>-71182.360660992563</v>
          </cell>
          <cell r="P239">
            <v>-84274.651035427116</v>
          </cell>
          <cell r="Q239">
            <v>-76273.828651050106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</row>
        <row r="240">
          <cell r="F240">
            <v>-4337.891928974539</v>
          </cell>
          <cell r="G240">
            <v>-5078.8919168412685</v>
          </cell>
          <cell r="H240">
            <v>-20957.819656841457</v>
          </cell>
          <cell r="I240">
            <v>-15758.027741983533</v>
          </cell>
          <cell r="J240">
            <v>-7702.6558738779277</v>
          </cell>
          <cell r="K240">
            <v>-8790.7558560669422</v>
          </cell>
          <cell r="L240">
            <v>-3286.295946188271</v>
          </cell>
          <cell r="M240">
            <v>-624.31198978051543</v>
          </cell>
          <cell r="N240">
            <v>-7305.6358803808689</v>
          </cell>
          <cell r="O240">
            <v>-13844.687773313373</v>
          </cell>
          <cell r="P240">
            <v>-7027.1758849434555</v>
          </cell>
          <cell r="Q240">
            <v>-562.84799078851938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</row>
        <row r="241">
          <cell r="F241">
            <v>-42494.997579651419</v>
          </cell>
          <cell r="G241">
            <v>-40959.193846892565</v>
          </cell>
          <cell r="H241">
            <v>-33585.388671657536</v>
          </cell>
          <cell r="I241">
            <v>-27634.640539712738</v>
          </cell>
          <cell r="J241">
            <v>-19405.939408508129</v>
          </cell>
          <cell r="K241">
            <v>-50413.334702319466</v>
          </cell>
          <cell r="L241">
            <v>-35755.926221424248</v>
          </cell>
          <cell r="M241">
            <v>-53926.395945756696</v>
          </cell>
          <cell r="N241">
            <v>-51170.303008751012</v>
          </cell>
          <cell r="O241">
            <v>-29564.075020616408</v>
          </cell>
          <cell r="P241">
            <v>-41641.18594367709</v>
          </cell>
          <cell r="Q241">
            <v>-52596.748552026693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-799.99216479645111</v>
          </cell>
          <cell r="J242">
            <v>-1112.596594737377</v>
          </cell>
          <cell r="K242">
            <v>-230.75127446930856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</row>
        <row r="244">
          <cell r="A244" t="str">
            <v>Total Coal Fuel Burn Expense</v>
          </cell>
          <cell r="F244">
            <v>-256503.77698928118</v>
          </cell>
          <cell r="G244">
            <v>-182153.18147142231</v>
          </cell>
          <cell r="H244">
            <v>-170891.66024293005</v>
          </cell>
          <cell r="I244">
            <v>-151197.11673243344</v>
          </cell>
          <cell r="J244">
            <v>-183389.6402752623</v>
          </cell>
          <cell r="K244">
            <v>-163300.46030635387</v>
          </cell>
          <cell r="L244">
            <v>-135476.49134366959</v>
          </cell>
          <cell r="M244">
            <v>-146169.87054020911</v>
          </cell>
          <cell r="N244">
            <v>-167959.31293281913</v>
          </cell>
          <cell r="O244">
            <v>-197275.20238415152</v>
          </cell>
          <cell r="P244">
            <v>-190030.83343854547</v>
          </cell>
          <cell r="Q244">
            <v>-164918.67745889723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</row>
        <row r="246">
          <cell r="A246" t="str">
            <v>Gas Fuel Burn Expense</v>
          </cell>
        </row>
        <row r="247">
          <cell r="F247">
            <v>0.53370852023363113</v>
          </cell>
          <cell r="G247">
            <v>-1410.2140192873776</v>
          </cell>
          <cell r="H247">
            <v>-10093.727141367272</v>
          </cell>
          <cell r="I247">
            <v>-6333.3319536843337</v>
          </cell>
          <cell r="J247">
            <v>-8744.6546526178718</v>
          </cell>
          <cell r="K247">
            <v>-17348.481122571044</v>
          </cell>
          <cell r="L247">
            <v>-13642.29501617793</v>
          </cell>
          <cell r="M247">
            <v>-7011.7556214425713</v>
          </cell>
          <cell r="N247">
            <v>-12356.892107904889</v>
          </cell>
          <cell r="O247">
            <v>-5250.9844683110714</v>
          </cell>
          <cell r="P247">
            <v>-13734.696775063872</v>
          </cell>
          <cell r="Q247">
            <v>-24.713897613808513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</row>
        <row r="249">
          <cell r="F249">
            <v>-7807.1997453747317</v>
          </cell>
          <cell r="G249">
            <v>-14420.460588642396</v>
          </cell>
          <cell r="H249">
            <v>-6208.5572053613141</v>
          </cell>
          <cell r="I249">
            <v>-7859.325206563808</v>
          </cell>
          <cell r="J249">
            <v>-3119.2981150634587</v>
          </cell>
          <cell r="K249">
            <v>-14192.224628045224</v>
          </cell>
          <cell r="L249">
            <v>-28460.605804651976</v>
          </cell>
          <cell r="M249">
            <v>-25558.495773736387</v>
          </cell>
          <cell r="N249">
            <v>-19201.8753607627</v>
          </cell>
          <cell r="O249">
            <v>-6521.2818094026297</v>
          </cell>
          <cell r="P249">
            <v>-11362.580382859334</v>
          </cell>
          <cell r="Q249">
            <v>-11663.792381734587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</row>
        <row r="250">
          <cell r="F250">
            <v>-295.18002876010723</v>
          </cell>
          <cell r="G250">
            <v>-512.77435475762468</v>
          </cell>
          <cell r="H250">
            <v>-204.22186577168759</v>
          </cell>
          <cell r="I250">
            <v>-70.203900088148657</v>
          </cell>
          <cell r="J250">
            <v>-44.926407758553978</v>
          </cell>
          <cell r="K250">
            <v>-250.32154334662482</v>
          </cell>
          <cell r="L250">
            <v>-1519.615347887855</v>
          </cell>
          <cell r="M250">
            <v>-2217.1427444827277</v>
          </cell>
          <cell r="N250">
            <v>-1339.9962389864959</v>
          </cell>
          <cell r="O250">
            <v>-230.77788821305148</v>
          </cell>
          <cell r="P250">
            <v>-382.7094616452232</v>
          </cell>
          <cell r="Q250">
            <v>-559.88058736885432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</row>
        <row r="251">
          <cell r="F251">
            <v>-375.65732704987749</v>
          </cell>
          <cell r="G251">
            <v>-837.35596024966799</v>
          </cell>
          <cell r="H251">
            <v>-341.45879522059113</v>
          </cell>
          <cell r="I251">
            <v>-167.15779375482816</v>
          </cell>
          <cell r="J251">
            <v>-81.942201023339294</v>
          </cell>
          <cell r="K251">
            <v>-1653.677634034073</v>
          </cell>
          <cell r="L251">
            <v>-3396.29182601301</v>
          </cell>
          <cell r="M251">
            <v>-9145.7570730892476</v>
          </cell>
          <cell r="N251">
            <v>-2095.8936616759747</v>
          </cell>
          <cell r="O251">
            <v>-872.26567025249824</v>
          </cell>
          <cell r="P251">
            <v>-549.33936625975184</v>
          </cell>
          <cell r="Q251">
            <v>-814.8281334284693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</row>
        <row r="252">
          <cell r="F252">
            <v>-2568.080708520487</v>
          </cell>
          <cell r="G252">
            <v>-3966.2421807139181</v>
          </cell>
          <cell r="H252">
            <v>-1848.5825586346909</v>
          </cell>
          <cell r="I252">
            <v>-5623.4027463155799</v>
          </cell>
          <cell r="J252">
            <v>-5201.5772473819088</v>
          </cell>
          <cell r="K252">
            <v>-7084.6983774285764</v>
          </cell>
          <cell r="L252">
            <v>-9319.7971838228405</v>
          </cell>
          <cell r="M252">
            <v>-6359.2032785573974</v>
          </cell>
          <cell r="N252">
            <v>-11405.073692094069</v>
          </cell>
          <cell r="O252">
            <v>-5813.218331689015</v>
          </cell>
          <cell r="P252">
            <v>-6144.4887249395251</v>
          </cell>
          <cell r="Q252">
            <v>-4438.4408023850992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</row>
        <row r="253">
          <cell r="F253">
            <v>-12505.714179586619</v>
          </cell>
          <cell r="G253">
            <v>-22250.504356807098</v>
          </cell>
          <cell r="H253">
            <v>-16134.669650779106</v>
          </cell>
          <cell r="I253">
            <v>-10820.444676815532</v>
          </cell>
          <cell r="J253">
            <v>-8865.3462836258113</v>
          </cell>
          <cell r="K253">
            <v>-26316.590449843556</v>
          </cell>
          <cell r="L253">
            <v>-32148.053164700046</v>
          </cell>
          <cell r="M253">
            <v>-43918.067347590812</v>
          </cell>
          <cell r="N253">
            <v>-19251.066367605701</v>
          </cell>
          <cell r="O253">
            <v>-11800.48889093101</v>
          </cell>
          <cell r="P253">
            <v>-19275.316492466256</v>
          </cell>
          <cell r="Q253">
            <v>-21743.404920260422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</row>
        <row r="254">
          <cell r="F254">
            <v>-4714.4635222572833</v>
          </cell>
          <cell r="G254">
            <v>-10938.977014336735</v>
          </cell>
          <cell r="H254">
            <v>-6670.2336852494627</v>
          </cell>
          <cell r="I254">
            <v>-3142.9799884157255</v>
          </cell>
          <cell r="J254">
            <v>-1063.365616524592</v>
          </cell>
          <cell r="K254">
            <v>-6869.9949796646833</v>
          </cell>
          <cell r="L254">
            <v>-20204.718577605672</v>
          </cell>
          <cell r="M254">
            <v>-21372.006421737373</v>
          </cell>
          <cell r="N254">
            <v>-12080.328881950118</v>
          </cell>
          <cell r="O254">
            <v>-6056.0817120727152</v>
          </cell>
          <cell r="P254">
            <v>-6488.3372040772811</v>
          </cell>
          <cell r="Q254">
            <v>-6325.199717445299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</row>
        <row r="255">
          <cell r="F255">
            <v>-2863.5178969717344</v>
          </cell>
          <cell r="G255">
            <v>-1665.1112252070452</v>
          </cell>
          <cell r="H255">
            <v>-9.5078376163692155</v>
          </cell>
          <cell r="I255">
            <v>-1285.7430943616564</v>
          </cell>
          <cell r="J255">
            <v>-639.18677600500814</v>
          </cell>
          <cell r="K255">
            <v>-3226.4379150671884</v>
          </cell>
          <cell r="L255">
            <v>-14612.252539140638</v>
          </cell>
          <cell r="M255">
            <v>-19688.766159365419</v>
          </cell>
          <cell r="N255">
            <v>-11832.362049021525</v>
          </cell>
          <cell r="O255">
            <v>-1950.5209491282003</v>
          </cell>
          <cell r="P255">
            <v>-3269.3066926940228</v>
          </cell>
          <cell r="Q255">
            <v>-3807.107359759626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</row>
        <row r="256">
          <cell r="F256">
            <v>-31129.279700003564</v>
          </cell>
          <cell r="G256">
            <v>-56001.639700002968</v>
          </cell>
          <cell r="H256">
            <v>-41510.958740003407</v>
          </cell>
          <cell r="I256">
            <v>-35302.589360002428</v>
          </cell>
          <cell r="J256">
            <v>-27760.297299999744</v>
          </cell>
          <cell r="K256">
            <v>-76942.426649998873</v>
          </cell>
          <cell r="L256">
            <v>-123303.62946000695</v>
          </cell>
          <cell r="M256">
            <v>-135271.1944200024</v>
          </cell>
          <cell r="N256">
            <v>-89563.488360002637</v>
          </cell>
          <cell r="O256">
            <v>-38495.619720000774</v>
          </cell>
          <cell r="P256">
            <v>-61206.775100007653</v>
          </cell>
          <cell r="Q256">
            <v>-49377.36779999733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</row>
        <row r="262">
          <cell r="A262" t="str">
            <v>Total Gas Fuel Burn Expense</v>
          </cell>
          <cell r="F262">
            <v>-31129.279700003564</v>
          </cell>
          <cell r="G262">
            <v>-56001.639700002968</v>
          </cell>
          <cell r="H262">
            <v>-41510.958740003407</v>
          </cell>
          <cell r="I262">
            <v>-35302.589360002428</v>
          </cell>
          <cell r="J262">
            <v>-27760.297299999744</v>
          </cell>
          <cell r="K262">
            <v>-76942.426649998873</v>
          </cell>
          <cell r="L262">
            <v>-123303.62946000695</v>
          </cell>
          <cell r="M262">
            <v>-135271.1944200024</v>
          </cell>
          <cell r="N262">
            <v>-89563.488360002637</v>
          </cell>
          <cell r="O262">
            <v>-38495.619720004499</v>
          </cell>
          <cell r="P262">
            <v>-61206.775100007653</v>
          </cell>
          <cell r="Q262">
            <v>-49377.36779999733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</row>
        <row r="264">
          <cell r="A264" t="str">
            <v>Other Generation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</row>
        <row r="279"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</row>
        <row r="281"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</row>
        <row r="292">
          <cell r="A292" t="str">
            <v>Total Other Generation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</row>
        <row r="294">
          <cell r="A294" t="str">
            <v>IRP Resources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0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0</v>
          </cell>
          <cell r="DK297">
            <v>0</v>
          </cell>
          <cell r="DL297">
            <v>0</v>
          </cell>
          <cell r="DM297">
            <v>0</v>
          </cell>
          <cell r="DN297">
            <v>0</v>
          </cell>
          <cell r="DO297">
            <v>0</v>
          </cell>
          <cell r="DP297">
            <v>0</v>
          </cell>
          <cell r="DQ297">
            <v>0</v>
          </cell>
          <cell r="DR297">
            <v>0</v>
          </cell>
          <cell r="DS297">
            <v>0</v>
          </cell>
          <cell r="DT297">
            <v>0</v>
          </cell>
          <cell r="DU297">
            <v>0</v>
          </cell>
          <cell r="DV297">
            <v>0</v>
          </cell>
          <cell r="DW297">
            <v>0</v>
          </cell>
          <cell r="DX297">
            <v>0</v>
          </cell>
          <cell r="DY297">
            <v>0</v>
          </cell>
          <cell r="DZ297">
            <v>0</v>
          </cell>
          <cell r="EA297">
            <v>0</v>
          </cell>
          <cell r="EB297">
            <v>0</v>
          </cell>
          <cell r="EC297">
            <v>0</v>
          </cell>
          <cell r="ED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M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>
            <v>0</v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</row>
        <row r="303">
          <cell r="C303" t="str">
            <v>IRP21_UTN_Non_Emitting_2031_T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</row>
        <row r="304">
          <cell r="C304" t="str">
            <v>IRP21_Huntington_Non_Emitting_2037_T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0</v>
          </cell>
          <cell r="CC304">
            <v>0</v>
          </cell>
          <cell r="CD304">
            <v>0</v>
          </cell>
          <cell r="CE304">
            <v>0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0</v>
          </cell>
          <cell r="DK304">
            <v>0</v>
          </cell>
          <cell r="DL304">
            <v>0</v>
          </cell>
          <cell r="DM304">
            <v>0</v>
          </cell>
          <cell r="DN304">
            <v>0</v>
          </cell>
          <cell r="DO304">
            <v>0</v>
          </cell>
          <cell r="DP304">
            <v>0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0</v>
          </cell>
          <cell r="DV304">
            <v>0</v>
          </cell>
          <cell r="DW304">
            <v>0</v>
          </cell>
          <cell r="DX304">
            <v>0</v>
          </cell>
          <cell r="DY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</row>
        <row r="305">
          <cell r="C305" t="str">
            <v>IRP21_Wyodak_Non_Emitting_2040_T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</row>
        <row r="306">
          <cell r="C306" t="str">
            <v>IRP21_JimBridger_Non_Emitting_2038_T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</row>
        <row r="307">
          <cell r="C307" t="str">
            <v>IRP21_HRM_Non_Emitting_2037_T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</row>
        <row r="308">
          <cell r="C308" t="str">
            <v>IRP21_UTN_Nuclear Naughton_w_S_2028_T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>
            <v>0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</v>
          </cell>
          <cell r="DI308">
            <v>0</v>
          </cell>
          <cell r="DJ308">
            <v>0</v>
          </cell>
          <cell r="DK308">
            <v>0</v>
          </cell>
          <cell r="DL308">
            <v>0</v>
          </cell>
          <cell r="DM308">
            <v>0</v>
          </cell>
          <cell r="DN308">
            <v>0</v>
          </cell>
          <cell r="DO308">
            <v>0</v>
          </cell>
          <cell r="DP308">
            <v>0</v>
          </cell>
          <cell r="DQ308">
            <v>0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0</v>
          </cell>
          <cell r="DW308">
            <v>0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</row>
        <row r="309">
          <cell r="C309" t="str">
            <v>IRP21_JimBridger_Nuclear I_w_S_2038_T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</row>
        <row r="310">
          <cell r="C310" t="str">
            <v>IRP21_JimBridger_Nuclear II_w_S_2038_T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</row>
        <row r="311">
          <cell r="C311" t="str">
            <v>IRP21 JimBridger 1 GC_2024_T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</row>
        <row r="312">
          <cell r="C312" t="str">
            <v>IRP21 JimBridger 2 GC_2024_T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</row>
        <row r="313">
          <cell r="C313" t="str">
            <v>IRP21_WD_PX_WYE_WD_T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</row>
        <row r="314">
          <cell r="C314" t="str">
            <v>IRP21_WD_PX_WYE_Djohns_WD_T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</row>
        <row r="315">
          <cell r="C315" t="str">
            <v>IRP21_WD_PX_WW_WD_T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</row>
        <row r="316">
          <cell r="C316" t="str">
            <v>IRP21_WD_PX_YK_WD_T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</row>
        <row r="317">
          <cell r="C317" t="str">
            <v>IRP21_WD_PX_JimBridger_WD_T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</row>
        <row r="318">
          <cell r="C318" t="str">
            <v>IRP21_WD_PX_PNC_006_WD_T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>
            <v>0</v>
          </cell>
          <cell r="DO318">
            <v>0</v>
          </cell>
          <cell r="DP318">
            <v>0</v>
          </cell>
          <cell r="DQ318">
            <v>0</v>
          </cell>
          <cell r="DR318">
            <v>0</v>
          </cell>
          <cell r="DS318">
            <v>0</v>
          </cell>
          <cell r="DT318">
            <v>0</v>
          </cell>
          <cell r="DU318">
            <v>0</v>
          </cell>
          <cell r="DV318">
            <v>0</v>
          </cell>
          <cell r="DW318">
            <v>0</v>
          </cell>
          <cell r="DX318">
            <v>0</v>
          </cell>
          <cell r="DY318">
            <v>0</v>
          </cell>
          <cell r="DZ318">
            <v>0</v>
          </cell>
          <cell r="EA318">
            <v>0</v>
          </cell>
          <cell r="EB318">
            <v>0</v>
          </cell>
          <cell r="EC318">
            <v>0</v>
          </cell>
          <cell r="ED318">
            <v>0</v>
          </cell>
        </row>
        <row r="319">
          <cell r="C319" t="str">
            <v>IRP21_WD_PX_PNC_WD_T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</v>
          </cell>
          <cell r="DP319">
            <v>0</v>
          </cell>
          <cell r="DQ319">
            <v>0</v>
          </cell>
          <cell r="DR319">
            <v>0</v>
          </cell>
          <cell r="DS319">
            <v>0</v>
          </cell>
          <cell r="DT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  <cell r="EA319">
            <v>0</v>
          </cell>
          <cell r="EB319">
            <v>0</v>
          </cell>
          <cell r="EC319">
            <v>0</v>
          </cell>
          <cell r="ED319">
            <v>0</v>
          </cell>
        </row>
        <row r="320">
          <cell r="C320" t="str">
            <v>IRP21_WD_PX_WMV_006_WD_T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</v>
          </cell>
          <cell r="CU320">
            <v>0</v>
          </cell>
          <cell r="CV320">
            <v>0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  <cell r="DJ320">
            <v>0</v>
          </cell>
          <cell r="DK320">
            <v>0</v>
          </cell>
          <cell r="DL320">
            <v>0</v>
          </cell>
          <cell r="DM320">
            <v>0</v>
          </cell>
          <cell r="DN320">
            <v>0</v>
          </cell>
          <cell r="DO320">
            <v>0</v>
          </cell>
          <cell r="DP320">
            <v>0</v>
          </cell>
          <cell r="DQ320">
            <v>0</v>
          </cell>
          <cell r="DR320">
            <v>0</v>
          </cell>
          <cell r="DS320">
            <v>0</v>
          </cell>
          <cell r="DT320">
            <v>0</v>
          </cell>
          <cell r="DU320">
            <v>0</v>
          </cell>
          <cell r="DV320">
            <v>0</v>
          </cell>
          <cell r="DW320">
            <v>0</v>
          </cell>
          <cell r="DX320">
            <v>0</v>
          </cell>
          <cell r="DY320">
            <v>0</v>
          </cell>
          <cell r="DZ320">
            <v>0</v>
          </cell>
          <cell r="EA320">
            <v>0</v>
          </cell>
          <cell r="EB320">
            <v>0</v>
          </cell>
          <cell r="EC320">
            <v>0</v>
          </cell>
          <cell r="ED320">
            <v>0</v>
          </cell>
        </row>
        <row r="321">
          <cell r="C321" t="str">
            <v>IRP21_PWS_PX_YAK_WD_T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0</v>
          </cell>
          <cell r="DK321">
            <v>0</v>
          </cell>
          <cell r="DL321">
            <v>0</v>
          </cell>
          <cell r="DM321">
            <v>0</v>
          </cell>
          <cell r="DN321">
            <v>0</v>
          </cell>
          <cell r="DO321">
            <v>0</v>
          </cell>
          <cell r="DP321">
            <v>0</v>
          </cell>
          <cell r="DQ321">
            <v>0</v>
          </cell>
          <cell r="DR321">
            <v>0</v>
          </cell>
          <cell r="DS321">
            <v>0</v>
          </cell>
          <cell r="DT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0</v>
          </cell>
          <cell r="DY321">
            <v>0</v>
          </cell>
          <cell r="DZ321">
            <v>0</v>
          </cell>
          <cell r="EA321">
            <v>0</v>
          </cell>
          <cell r="EB321">
            <v>0</v>
          </cell>
          <cell r="EC321">
            <v>0</v>
          </cell>
          <cell r="ED321">
            <v>0</v>
          </cell>
        </row>
        <row r="322">
          <cell r="C322" t="str">
            <v>IRP21_PWS_PX_YAK_PV_T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0</v>
          </cell>
          <cell r="DK322">
            <v>0</v>
          </cell>
          <cell r="DL322">
            <v>0</v>
          </cell>
          <cell r="DM322">
            <v>0</v>
          </cell>
          <cell r="DN322">
            <v>0</v>
          </cell>
          <cell r="DO322">
            <v>0</v>
          </cell>
          <cell r="DP322">
            <v>0</v>
          </cell>
          <cell r="DQ322">
            <v>0</v>
          </cell>
          <cell r="DR322">
            <v>0</v>
          </cell>
          <cell r="DS322">
            <v>0</v>
          </cell>
          <cell r="DT322">
            <v>0</v>
          </cell>
          <cell r="DU322">
            <v>0</v>
          </cell>
          <cell r="DV322">
            <v>0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</row>
        <row r="323">
          <cell r="C323" t="str">
            <v>IRP21_PVS_PX_UTN_PV_T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  <cell r="CM323">
            <v>0</v>
          </cell>
          <cell r="CN323">
            <v>0</v>
          </cell>
          <cell r="CO323">
            <v>0</v>
          </cell>
          <cell r="CP323">
            <v>0</v>
          </cell>
          <cell r="CQ323">
            <v>0</v>
          </cell>
          <cell r="CR323">
            <v>0</v>
          </cell>
          <cell r="CS323">
            <v>0</v>
          </cell>
          <cell r="CT323">
            <v>0</v>
          </cell>
          <cell r="CU323">
            <v>0</v>
          </cell>
          <cell r="CV323">
            <v>0</v>
          </cell>
          <cell r="CW323">
            <v>0</v>
          </cell>
          <cell r="CX323">
            <v>0</v>
          </cell>
          <cell r="CY323">
            <v>0</v>
          </cell>
          <cell r="CZ323">
            <v>0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0</v>
          </cell>
          <cell r="DG323">
            <v>0</v>
          </cell>
          <cell r="DH323">
            <v>0</v>
          </cell>
          <cell r="DI323">
            <v>0</v>
          </cell>
          <cell r="DJ323">
            <v>0</v>
          </cell>
          <cell r="DK323">
            <v>0</v>
          </cell>
          <cell r="DL323">
            <v>0</v>
          </cell>
          <cell r="DM323">
            <v>0</v>
          </cell>
          <cell r="DN323">
            <v>0</v>
          </cell>
          <cell r="DO323">
            <v>0</v>
          </cell>
          <cell r="DP323">
            <v>0</v>
          </cell>
          <cell r="DQ323">
            <v>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0</v>
          </cell>
          <cell r="DW323">
            <v>0</v>
          </cell>
          <cell r="DX323">
            <v>0</v>
          </cell>
          <cell r="DY323">
            <v>0</v>
          </cell>
          <cell r="DZ323">
            <v>0</v>
          </cell>
          <cell r="EA323">
            <v>0</v>
          </cell>
          <cell r="EB323">
            <v>0</v>
          </cell>
          <cell r="EC323">
            <v>0</v>
          </cell>
          <cell r="ED323">
            <v>0</v>
          </cell>
        </row>
        <row r="324">
          <cell r="C324" t="str">
            <v>IRP21_PVS_PX_UTS_PV_T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>
            <v>0</v>
          </cell>
          <cell r="CQ324">
            <v>0</v>
          </cell>
          <cell r="CR324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0</v>
          </cell>
          <cell r="CW324">
            <v>0</v>
          </cell>
          <cell r="CX324">
            <v>0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0</v>
          </cell>
          <cell r="DK324">
            <v>0</v>
          </cell>
          <cell r="DL324">
            <v>0</v>
          </cell>
          <cell r="DM324">
            <v>0</v>
          </cell>
          <cell r="DN324">
            <v>0</v>
          </cell>
          <cell r="DO324">
            <v>0</v>
          </cell>
          <cell r="DP324">
            <v>0</v>
          </cell>
          <cell r="DQ324">
            <v>0</v>
          </cell>
          <cell r="DR324">
            <v>0</v>
          </cell>
          <cell r="DS324">
            <v>0</v>
          </cell>
          <cell r="DT324">
            <v>0</v>
          </cell>
          <cell r="DU324">
            <v>0</v>
          </cell>
          <cell r="DV324">
            <v>0</v>
          </cell>
          <cell r="DW324">
            <v>0</v>
          </cell>
          <cell r="DX324">
            <v>0</v>
          </cell>
          <cell r="DY324">
            <v>0</v>
          </cell>
          <cell r="DZ324">
            <v>0</v>
          </cell>
          <cell r="EA324">
            <v>0</v>
          </cell>
          <cell r="EB324">
            <v>0</v>
          </cell>
          <cell r="EC324">
            <v>0</v>
          </cell>
          <cell r="ED324">
            <v>0</v>
          </cell>
        </row>
        <row r="325">
          <cell r="C325" t="str">
            <v>IRP21_PVS_PX_UTS_Hunter_PV_T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0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P325">
            <v>0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0</v>
          </cell>
          <cell r="CW325">
            <v>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0</v>
          </cell>
          <cell r="DK325">
            <v>0</v>
          </cell>
          <cell r="DL325">
            <v>0</v>
          </cell>
          <cell r="DM325">
            <v>0</v>
          </cell>
          <cell r="DN325">
            <v>0</v>
          </cell>
          <cell r="DO325">
            <v>0</v>
          </cell>
          <cell r="DP325">
            <v>0</v>
          </cell>
          <cell r="DQ325">
            <v>0</v>
          </cell>
          <cell r="DR325">
            <v>0</v>
          </cell>
          <cell r="DS325">
            <v>0</v>
          </cell>
          <cell r="DT325">
            <v>0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0</v>
          </cell>
          <cell r="EB325">
            <v>0</v>
          </cell>
          <cell r="EC325">
            <v>0</v>
          </cell>
          <cell r="ED325">
            <v>0</v>
          </cell>
        </row>
        <row r="326">
          <cell r="C326" t="str">
            <v>IRP21_PVS_PX_COR_PV_T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P326">
            <v>0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  <cell r="DK326">
            <v>0</v>
          </cell>
          <cell r="DL326">
            <v>0</v>
          </cell>
          <cell r="DM326">
            <v>0</v>
          </cell>
          <cell r="DN326">
            <v>0</v>
          </cell>
          <cell r="DO326">
            <v>0</v>
          </cell>
          <cell r="DP326">
            <v>0</v>
          </cell>
          <cell r="DQ326">
            <v>0</v>
          </cell>
          <cell r="DR326">
            <v>0</v>
          </cell>
          <cell r="DS326">
            <v>0</v>
          </cell>
          <cell r="DT326">
            <v>0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</row>
        <row r="327">
          <cell r="C327" t="str">
            <v>IRP21_PVS_PX_SOR_C_PV_ 2028_T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P327">
            <v>0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DG327">
            <v>0</v>
          </cell>
          <cell r="DH327">
            <v>0</v>
          </cell>
          <cell r="DI327">
            <v>0</v>
          </cell>
          <cell r="DJ327">
            <v>0</v>
          </cell>
          <cell r="DK327">
            <v>0</v>
          </cell>
          <cell r="DL327">
            <v>0</v>
          </cell>
          <cell r="DM327">
            <v>0</v>
          </cell>
          <cell r="DN327">
            <v>0</v>
          </cell>
          <cell r="DO327">
            <v>0</v>
          </cell>
          <cell r="DP327">
            <v>0</v>
          </cell>
          <cell r="DQ327">
            <v>0</v>
          </cell>
          <cell r="DR327">
            <v>0</v>
          </cell>
          <cell r="DS327">
            <v>0</v>
          </cell>
          <cell r="DT327">
            <v>0</v>
          </cell>
          <cell r="DU327">
            <v>0</v>
          </cell>
          <cell r="DV327">
            <v>0</v>
          </cell>
          <cell r="DW327">
            <v>0</v>
          </cell>
          <cell r="DX327">
            <v>0</v>
          </cell>
          <cell r="DY327">
            <v>0</v>
          </cell>
          <cell r="DZ327">
            <v>0</v>
          </cell>
          <cell r="EA327">
            <v>0</v>
          </cell>
          <cell r="EB327">
            <v>0</v>
          </cell>
          <cell r="EC327">
            <v>0</v>
          </cell>
          <cell r="ED327">
            <v>0</v>
          </cell>
        </row>
        <row r="328">
          <cell r="C328" t="str">
            <v>IRP21_PVS_PX_SOR_PV_T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P328">
            <v>0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0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DG328">
            <v>0</v>
          </cell>
          <cell r="DH328">
            <v>0</v>
          </cell>
          <cell r="DI328">
            <v>0</v>
          </cell>
          <cell r="DJ328">
            <v>0</v>
          </cell>
          <cell r="DK328">
            <v>0</v>
          </cell>
          <cell r="DL328">
            <v>0</v>
          </cell>
          <cell r="DM328">
            <v>0</v>
          </cell>
          <cell r="DN328">
            <v>0</v>
          </cell>
          <cell r="DO328">
            <v>0</v>
          </cell>
          <cell r="DP328">
            <v>0</v>
          </cell>
          <cell r="DQ328">
            <v>0</v>
          </cell>
          <cell r="DR328">
            <v>0</v>
          </cell>
          <cell r="DS328">
            <v>0</v>
          </cell>
          <cell r="DT328">
            <v>0</v>
          </cell>
          <cell r="DU328">
            <v>0</v>
          </cell>
          <cell r="DV328">
            <v>0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0</v>
          </cell>
          <cell r="EB328">
            <v>0</v>
          </cell>
          <cell r="EC328">
            <v>0</v>
          </cell>
          <cell r="ED328">
            <v>0</v>
          </cell>
        </row>
        <row r="329">
          <cell r="C329" t="str">
            <v>IRP21_PVS_PX_YAK_PV_T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P329">
            <v>0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  <cell r="DJ329">
            <v>0</v>
          </cell>
          <cell r="DK329">
            <v>0</v>
          </cell>
          <cell r="DL329">
            <v>0</v>
          </cell>
          <cell r="DM329">
            <v>0</v>
          </cell>
          <cell r="DN329">
            <v>0</v>
          </cell>
          <cell r="DO329">
            <v>0</v>
          </cell>
          <cell r="DP329">
            <v>0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0</v>
          </cell>
          <cell r="DV329">
            <v>0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</row>
        <row r="330">
          <cell r="C330" t="str">
            <v>IRP21_PVS_PX_BOR_002_PV_T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B330">
            <v>0</v>
          </cell>
          <cell r="CC330">
            <v>0</v>
          </cell>
          <cell r="CD330">
            <v>0</v>
          </cell>
          <cell r="CE330">
            <v>0</v>
          </cell>
          <cell r="CF330">
            <v>0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0</v>
          </cell>
          <cell r="CY330">
            <v>0</v>
          </cell>
          <cell r="CZ330">
            <v>0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  <cell r="DJ330">
            <v>0</v>
          </cell>
          <cell r="DK330">
            <v>0</v>
          </cell>
          <cell r="DL330">
            <v>0</v>
          </cell>
          <cell r="DM330">
            <v>0</v>
          </cell>
          <cell r="DN330">
            <v>0</v>
          </cell>
          <cell r="DO330">
            <v>0</v>
          </cell>
          <cell r="DP330">
            <v>0</v>
          </cell>
          <cell r="DQ330">
            <v>0</v>
          </cell>
          <cell r="DR330">
            <v>0</v>
          </cell>
          <cell r="DS330">
            <v>0</v>
          </cell>
          <cell r="DT330">
            <v>0</v>
          </cell>
          <cell r="DU330">
            <v>0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DZ330">
            <v>0</v>
          </cell>
          <cell r="EA330">
            <v>0</v>
          </cell>
          <cell r="EB330">
            <v>0</v>
          </cell>
          <cell r="EC330">
            <v>0</v>
          </cell>
          <cell r="ED330">
            <v>0</v>
          </cell>
        </row>
        <row r="331">
          <cell r="C331" t="str">
            <v>IRP21_BAT_UTN_C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0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0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  <cell r="DJ331">
            <v>0</v>
          </cell>
          <cell r="DK331">
            <v>0</v>
          </cell>
          <cell r="DL331">
            <v>0</v>
          </cell>
          <cell r="DM331">
            <v>0</v>
          </cell>
          <cell r="DN331">
            <v>0</v>
          </cell>
          <cell r="DO331">
            <v>0</v>
          </cell>
          <cell r="DP331">
            <v>0</v>
          </cell>
          <cell r="DQ331">
            <v>0</v>
          </cell>
          <cell r="DR331">
            <v>0</v>
          </cell>
          <cell r="DS331">
            <v>0</v>
          </cell>
          <cell r="DT331">
            <v>0</v>
          </cell>
          <cell r="DU331">
            <v>0</v>
          </cell>
          <cell r="DV331">
            <v>0</v>
          </cell>
          <cell r="DW331">
            <v>0</v>
          </cell>
          <cell r="DX331">
            <v>0</v>
          </cell>
          <cell r="DY331">
            <v>0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</row>
        <row r="332">
          <cell r="C332" t="str">
            <v>IRP21_BAT_UTN_DC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P332">
            <v>0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0</v>
          </cell>
          <cell r="DK332">
            <v>0</v>
          </cell>
          <cell r="DL332">
            <v>0</v>
          </cell>
          <cell r="DM332">
            <v>0</v>
          </cell>
          <cell r="DN332">
            <v>0</v>
          </cell>
          <cell r="DO332">
            <v>0</v>
          </cell>
          <cell r="DP332">
            <v>0</v>
          </cell>
          <cell r="DQ332">
            <v>0</v>
          </cell>
          <cell r="DR332">
            <v>0</v>
          </cell>
          <cell r="DS332">
            <v>0</v>
          </cell>
          <cell r="DT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0</v>
          </cell>
          <cell r="DY332">
            <v>0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0</v>
          </cell>
        </row>
        <row r="333">
          <cell r="C333" t="str">
            <v>IRP21_BAT_UTS_C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</v>
          </cell>
          <cell r="CC333">
            <v>0</v>
          </cell>
          <cell r="CD333">
            <v>0</v>
          </cell>
          <cell r="CE333">
            <v>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0</v>
          </cell>
          <cell r="DK333">
            <v>0</v>
          </cell>
          <cell r="DL333">
            <v>0</v>
          </cell>
          <cell r="DM333">
            <v>0</v>
          </cell>
          <cell r="DN333">
            <v>0</v>
          </cell>
          <cell r="DO333">
            <v>0</v>
          </cell>
          <cell r="DP333">
            <v>0</v>
          </cell>
          <cell r="DQ333">
            <v>0</v>
          </cell>
          <cell r="DR333">
            <v>0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0</v>
          </cell>
          <cell r="DX333">
            <v>0</v>
          </cell>
          <cell r="DY333">
            <v>0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</row>
        <row r="334">
          <cell r="C334" t="str">
            <v>IRP21_BAT_UTS_DC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  <cell r="DJ334">
            <v>0</v>
          </cell>
          <cell r="DK334">
            <v>0</v>
          </cell>
          <cell r="DL334">
            <v>0</v>
          </cell>
          <cell r="DM334">
            <v>0</v>
          </cell>
          <cell r="DN334">
            <v>0</v>
          </cell>
          <cell r="DO334">
            <v>0</v>
          </cell>
          <cell r="DP334">
            <v>0</v>
          </cell>
          <cell r="DQ334">
            <v>0</v>
          </cell>
          <cell r="DR334">
            <v>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0</v>
          </cell>
          <cell r="DX334">
            <v>0</v>
          </cell>
          <cell r="DY334">
            <v>0</v>
          </cell>
          <cell r="DZ334">
            <v>0</v>
          </cell>
          <cell r="EA334">
            <v>0</v>
          </cell>
          <cell r="EB334">
            <v>0</v>
          </cell>
          <cell r="EC334">
            <v>0</v>
          </cell>
          <cell r="ED334">
            <v>0</v>
          </cell>
        </row>
        <row r="335">
          <cell r="C335" t="str">
            <v>IRP21_BAT_WestMain_C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DG335">
            <v>0</v>
          </cell>
          <cell r="DH335">
            <v>0</v>
          </cell>
          <cell r="DI335">
            <v>0</v>
          </cell>
          <cell r="DJ335">
            <v>0</v>
          </cell>
          <cell r="DK335">
            <v>0</v>
          </cell>
          <cell r="DL335">
            <v>0</v>
          </cell>
          <cell r="DM335">
            <v>0</v>
          </cell>
          <cell r="DN335">
            <v>0</v>
          </cell>
          <cell r="DO335">
            <v>0</v>
          </cell>
          <cell r="DP335">
            <v>0</v>
          </cell>
          <cell r="DQ335">
            <v>0</v>
          </cell>
          <cell r="DR335">
            <v>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0</v>
          </cell>
          <cell r="DX335">
            <v>0</v>
          </cell>
          <cell r="DY335">
            <v>0</v>
          </cell>
          <cell r="DZ335">
            <v>0</v>
          </cell>
          <cell r="EA335">
            <v>0</v>
          </cell>
          <cell r="EB335">
            <v>0</v>
          </cell>
          <cell r="EC335">
            <v>0</v>
          </cell>
          <cell r="ED335">
            <v>0</v>
          </cell>
        </row>
        <row r="336">
          <cell r="C336" t="str">
            <v>IRP21_BAT_WestMain_DC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P336">
            <v>0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0</v>
          </cell>
          <cell r="DK336">
            <v>0</v>
          </cell>
          <cell r="DL336">
            <v>0</v>
          </cell>
          <cell r="DM336">
            <v>0</v>
          </cell>
          <cell r="DN336">
            <v>0</v>
          </cell>
          <cell r="DO336">
            <v>0</v>
          </cell>
          <cell r="DP336">
            <v>0</v>
          </cell>
          <cell r="DQ336">
            <v>0</v>
          </cell>
          <cell r="DR336">
            <v>0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0</v>
          </cell>
          <cell r="DY336">
            <v>0</v>
          </cell>
          <cell r="DZ336">
            <v>0</v>
          </cell>
          <cell r="EA336">
            <v>0</v>
          </cell>
          <cell r="EB336">
            <v>0</v>
          </cell>
          <cell r="EC336">
            <v>0</v>
          </cell>
          <cell r="ED336">
            <v>0</v>
          </cell>
        </row>
        <row r="337">
          <cell r="C337" t="str">
            <v>IRP21_BAT_JimBridger_C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0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0</v>
          </cell>
          <cell r="DK337">
            <v>0</v>
          </cell>
          <cell r="DL337">
            <v>0</v>
          </cell>
          <cell r="DM337">
            <v>0</v>
          </cell>
          <cell r="DN337">
            <v>0</v>
          </cell>
          <cell r="DO337">
            <v>0</v>
          </cell>
          <cell r="DP337">
            <v>0</v>
          </cell>
          <cell r="DQ337">
            <v>0</v>
          </cell>
          <cell r="DR337">
            <v>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</row>
        <row r="338">
          <cell r="C338" t="str">
            <v>IRP21_BAT_JimBridger_DC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B338">
            <v>0</v>
          </cell>
          <cell r="CC338">
            <v>0</v>
          </cell>
          <cell r="CD338">
            <v>0</v>
          </cell>
          <cell r="CE338">
            <v>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M338">
            <v>0</v>
          </cell>
          <cell r="CN338">
            <v>0</v>
          </cell>
          <cell r="CO338">
            <v>0</v>
          </cell>
          <cell r="CP338">
            <v>0</v>
          </cell>
          <cell r="CQ338">
            <v>0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0</v>
          </cell>
          <cell r="DK338">
            <v>0</v>
          </cell>
          <cell r="DL338">
            <v>0</v>
          </cell>
          <cell r="DM338">
            <v>0</v>
          </cell>
          <cell r="DN338">
            <v>0</v>
          </cell>
          <cell r="DO338">
            <v>0</v>
          </cell>
          <cell r="DP338">
            <v>0</v>
          </cell>
          <cell r="DQ338">
            <v>0</v>
          </cell>
          <cell r="DR338">
            <v>0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</row>
        <row r="339">
          <cell r="C339" t="str">
            <v>IRP21_BAT_COR_C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  <cell r="DJ339">
            <v>0</v>
          </cell>
          <cell r="DK339">
            <v>0</v>
          </cell>
          <cell r="DL339">
            <v>0</v>
          </cell>
          <cell r="DM339">
            <v>0</v>
          </cell>
          <cell r="DN339">
            <v>0</v>
          </cell>
          <cell r="DO339">
            <v>0</v>
          </cell>
          <cell r="DP339">
            <v>0</v>
          </cell>
          <cell r="DQ339">
            <v>0</v>
          </cell>
          <cell r="DR339">
            <v>0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</row>
        <row r="340">
          <cell r="C340" t="str">
            <v>IRP21_BAT_COR_DC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B340">
            <v>0</v>
          </cell>
          <cell r="CC340">
            <v>0</v>
          </cell>
          <cell r="CD340">
            <v>0</v>
          </cell>
          <cell r="CE340">
            <v>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P340">
            <v>0</v>
          </cell>
          <cell r="CQ340">
            <v>0</v>
          </cell>
          <cell r="CR340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0</v>
          </cell>
          <cell r="DJ340">
            <v>0</v>
          </cell>
          <cell r="DK340">
            <v>0</v>
          </cell>
          <cell r="DL340">
            <v>0</v>
          </cell>
          <cell r="DM340">
            <v>0</v>
          </cell>
          <cell r="DN340">
            <v>0</v>
          </cell>
          <cell r="DO340">
            <v>0</v>
          </cell>
          <cell r="DP340">
            <v>0</v>
          </cell>
          <cell r="DQ340">
            <v>0</v>
          </cell>
          <cell r="DR340">
            <v>0</v>
          </cell>
          <cell r="DS340">
            <v>0</v>
          </cell>
          <cell r="DT340">
            <v>0</v>
          </cell>
          <cell r="DU340">
            <v>0</v>
          </cell>
          <cell r="DV340">
            <v>0</v>
          </cell>
          <cell r="DW340">
            <v>0</v>
          </cell>
          <cell r="DX340">
            <v>0</v>
          </cell>
          <cell r="DY340">
            <v>0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</row>
        <row r="341">
          <cell r="C341" t="str">
            <v>IRP21_BAT_Yakima_C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B341">
            <v>0</v>
          </cell>
          <cell r="CC341">
            <v>0</v>
          </cell>
          <cell r="CD341">
            <v>0</v>
          </cell>
          <cell r="CE341">
            <v>0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0</v>
          </cell>
          <cell r="DJ341">
            <v>0</v>
          </cell>
          <cell r="DK341">
            <v>0</v>
          </cell>
          <cell r="DL341">
            <v>0</v>
          </cell>
          <cell r="DM341">
            <v>0</v>
          </cell>
          <cell r="DN341">
            <v>0</v>
          </cell>
          <cell r="DO341">
            <v>0</v>
          </cell>
          <cell r="DP341">
            <v>0</v>
          </cell>
          <cell r="DQ341">
            <v>0</v>
          </cell>
          <cell r="DR341">
            <v>0</v>
          </cell>
          <cell r="DS341">
            <v>0</v>
          </cell>
          <cell r="DT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0</v>
          </cell>
          <cell r="DY341">
            <v>0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</row>
        <row r="342">
          <cell r="C342" t="str">
            <v>IRP21_BAT_Yakima_DC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B342">
            <v>0</v>
          </cell>
          <cell r="CC342">
            <v>0</v>
          </cell>
          <cell r="CD342">
            <v>0</v>
          </cell>
          <cell r="CE342">
            <v>0</v>
          </cell>
          <cell r="CF342">
            <v>0</v>
          </cell>
          <cell r="CG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0</v>
          </cell>
          <cell r="DK342">
            <v>0</v>
          </cell>
          <cell r="DL342">
            <v>0</v>
          </cell>
          <cell r="DM342">
            <v>0</v>
          </cell>
          <cell r="DN342">
            <v>0</v>
          </cell>
          <cell r="DO342">
            <v>0</v>
          </cell>
          <cell r="DP342">
            <v>0</v>
          </cell>
          <cell r="DQ342">
            <v>0</v>
          </cell>
          <cell r="DR342">
            <v>0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0</v>
          </cell>
          <cell r="DY342">
            <v>0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</row>
        <row r="343">
          <cell r="C343" t="str">
            <v>IRP21_BAT_Borah_C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B343">
            <v>0</v>
          </cell>
          <cell r="CC343">
            <v>0</v>
          </cell>
          <cell r="CD343">
            <v>0</v>
          </cell>
          <cell r="CE343">
            <v>0</v>
          </cell>
          <cell r="CF343">
            <v>0</v>
          </cell>
          <cell r="CG343">
            <v>0</v>
          </cell>
          <cell r="CH343">
            <v>0</v>
          </cell>
          <cell r="CI343">
            <v>0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P343">
            <v>0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0</v>
          </cell>
          <cell r="DK343">
            <v>0</v>
          </cell>
          <cell r="DL343">
            <v>0</v>
          </cell>
          <cell r="DM343">
            <v>0</v>
          </cell>
          <cell r="DN343">
            <v>0</v>
          </cell>
          <cell r="DO343">
            <v>0</v>
          </cell>
          <cell r="DP343">
            <v>0</v>
          </cell>
          <cell r="DQ343">
            <v>0</v>
          </cell>
          <cell r="DR343">
            <v>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0</v>
          </cell>
          <cell r="DY343">
            <v>0</v>
          </cell>
          <cell r="DZ343">
            <v>0</v>
          </cell>
          <cell r="EA343">
            <v>0</v>
          </cell>
          <cell r="EB343">
            <v>0</v>
          </cell>
          <cell r="EC343">
            <v>0</v>
          </cell>
          <cell r="ED343">
            <v>0</v>
          </cell>
        </row>
        <row r="344">
          <cell r="C344" t="str">
            <v>IRP21_BAT_Borah_DC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0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0</v>
          </cell>
          <cell r="DK344">
            <v>0</v>
          </cell>
          <cell r="DL344">
            <v>0</v>
          </cell>
          <cell r="DM344">
            <v>0</v>
          </cell>
          <cell r="DN344">
            <v>0</v>
          </cell>
          <cell r="DO344">
            <v>0</v>
          </cell>
          <cell r="DP344">
            <v>0</v>
          </cell>
          <cell r="DQ344">
            <v>0</v>
          </cell>
          <cell r="DR344">
            <v>0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</row>
        <row r="345">
          <cell r="C345" t="str">
            <v>IRP21_BAT_WYE_DJ_Wyodak_C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</v>
          </cell>
          <cell r="CP345">
            <v>0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0</v>
          </cell>
          <cell r="DK345">
            <v>0</v>
          </cell>
          <cell r="DL345">
            <v>0</v>
          </cell>
          <cell r="DM345">
            <v>0</v>
          </cell>
          <cell r="DN345">
            <v>0</v>
          </cell>
          <cell r="DO345">
            <v>0</v>
          </cell>
          <cell r="DP345">
            <v>0</v>
          </cell>
          <cell r="DQ345">
            <v>0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0</v>
          </cell>
          <cell r="DY345">
            <v>0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</row>
        <row r="346">
          <cell r="C346" t="str">
            <v>IRP21_BAT_WYE_DJ_Wyodak_DC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E346">
            <v>0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P346">
            <v>0</v>
          </cell>
          <cell r="CQ346">
            <v>0</v>
          </cell>
          <cell r="CR346">
            <v>0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0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0</v>
          </cell>
          <cell r="DG346">
            <v>0</v>
          </cell>
          <cell r="DH346">
            <v>0</v>
          </cell>
          <cell r="DI346">
            <v>0</v>
          </cell>
          <cell r="DJ346">
            <v>0</v>
          </cell>
          <cell r="DK346">
            <v>0</v>
          </cell>
          <cell r="DL346">
            <v>0</v>
          </cell>
          <cell r="DM346">
            <v>0</v>
          </cell>
          <cell r="DN346">
            <v>0</v>
          </cell>
          <cell r="DO346">
            <v>0</v>
          </cell>
          <cell r="DP346">
            <v>0</v>
          </cell>
          <cell r="DQ346">
            <v>0</v>
          </cell>
          <cell r="DR346">
            <v>0</v>
          </cell>
          <cell r="DS346">
            <v>0</v>
          </cell>
          <cell r="DT346">
            <v>0</v>
          </cell>
          <cell r="DU346">
            <v>0</v>
          </cell>
          <cell r="DV346">
            <v>0</v>
          </cell>
          <cell r="DW346">
            <v>0</v>
          </cell>
          <cell r="DX346">
            <v>0</v>
          </cell>
          <cell r="DY346">
            <v>0</v>
          </cell>
          <cell r="DZ346">
            <v>0</v>
          </cell>
          <cell r="EA346">
            <v>0</v>
          </cell>
          <cell r="EB346">
            <v>0</v>
          </cell>
          <cell r="EC346">
            <v>0</v>
          </cell>
          <cell r="ED346">
            <v>0</v>
          </cell>
        </row>
        <row r="347">
          <cell r="C347" t="str">
            <v>IRP21_BAT_UTN_RFP20_C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E347">
            <v>0</v>
          </cell>
          <cell r="CF347">
            <v>0</v>
          </cell>
          <cell r="CG347">
            <v>0</v>
          </cell>
          <cell r="CH347">
            <v>0</v>
          </cell>
          <cell r="CI347">
            <v>0</v>
          </cell>
          <cell r="CJ347">
            <v>0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0</v>
          </cell>
          <cell r="CW347">
            <v>0</v>
          </cell>
          <cell r="CX347">
            <v>0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0</v>
          </cell>
          <cell r="DG347">
            <v>0</v>
          </cell>
          <cell r="DH347">
            <v>0</v>
          </cell>
          <cell r="DI347">
            <v>0</v>
          </cell>
          <cell r="DJ347">
            <v>0</v>
          </cell>
          <cell r="DK347">
            <v>0</v>
          </cell>
          <cell r="DL347">
            <v>0</v>
          </cell>
          <cell r="DM347">
            <v>0</v>
          </cell>
          <cell r="DN347">
            <v>0</v>
          </cell>
          <cell r="DO347">
            <v>0</v>
          </cell>
          <cell r="DP347">
            <v>0</v>
          </cell>
          <cell r="DQ347">
            <v>0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0</v>
          </cell>
          <cell r="DY347">
            <v>0</v>
          </cell>
          <cell r="DZ347">
            <v>0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</row>
        <row r="348">
          <cell r="C348" t="str">
            <v>IRP21_BAT_UTN_RFP20_DC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0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0</v>
          </cell>
          <cell r="DK348">
            <v>0</v>
          </cell>
          <cell r="DL348">
            <v>0</v>
          </cell>
          <cell r="DM348">
            <v>0</v>
          </cell>
          <cell r="DN348">
            <v>0</v>
          </cell>
          <cell r="DO348">
            <v>0</v>
          </cell>
          <cell r="DP348">
            <v>0</v>
          </cell>
          <cell r="DQ348">
            <v>0</v>
          </cell>
          <cell r="DR348">
            <v>0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</row>
        <row r="349">
          <cell r="C349" t="str">
            <v>IRP21_BAT_UTS_RFP20_C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</row>
        <row r="350">
          <cell r="C350" t="str">
            <v>IRP21_BAT_UTS_RFP20_DC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</row>
        <row r="351">
          <cell r="C351" t="str">
            <v>IRP21_BAT_WestMain_RFP20_C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0</v>
          </cell>
          <cell r="CD351">
            <v>0</v>
          </cell>
          <cell r="CE351">
            <v>0</v>
          </cell>
          <cell r="CF351">
            <v>0</v>
          </cell>
          <cell r="CG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0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>
            <v>0</v>
          </cell>
          <cell r="DO351">
            <v>0</v>
          </cell>
          <cell r="DP351">
            <v>0</v>
          </cell>
          <cell r="DQ351">
            <v>0</v>
          </cell>
          <cell r="DR351">
            <v>0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DZ351">
            <v>0</v>
          </cell>
          <cell r="EA351">
            <v>0</v>
          </cell>
          <cell r="EB351">
            <v>0</v>
          </cell>
          <cell r="EC351">
            <v>0</v>
          </cell>
          <cell r="ED351">
            <v>0</v>
          </cell>
        </row>
        <row r="352">
          <cell r="C352" t="str">
            <v>IRP21_BAT_WestMain_RFP20_DC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E352">
            <v>0</v>
          </cell>
          <cell r="CF352">
            <v>0</v>
          </cell>
          <cell r="CG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0</v>
          </cell>
          <cell r="CW352">
            <v>0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G352">
            <v>0</v>
          </cell>
          <cell r="DH352">
            <v>0</v>
          </cell>
          <cell r="DI352">
            <v>0</v>
          </cell>
          <cell r="DJ352">
            <v>0</v>
          </cell>
          <cell r="DK352">
            <v>0</v>
          </cell>
          <cell r="DL352">
            <v>0</v>
          </cell>
          <cell r="DM352">
            <v>0</v>
          </cell>
          <cell r="DN352">
            <v>0</v>
          </cell>
          <cell r="DO352">
            <v>0</v>
          </cell>
          <cell r="DP352">
            <v>0</v>
          </cell>
          <cell r="DQ352">
            <v>0</v>
          </cell>
          <cell r="DR352">
            <v>0</v>
          </cell>
          <cell r="DS352">
            <v>0</v>
          </cell>
          <cell r="DT352">
            <v>0</v>
          </cell>
          <cell r="DU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</row>
        <row r="353">
          <cell r="C353" t="str">
            <v>IRP21_PumpStorage_Yakima_C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G353">
            <v>0</v>
          </cell>
          <cell r="DH353">
            <v>0</v>
          </cell>
          <cell r="DI353">
            <v>0</v>
          </cell>
          <cell r="DJ353">
            <v>0</v>
          </cell>
          <cell r="DK353">
            <v>0</v>
          </cell>
          <cell r="DL353">
            <v>0</v>
          </cell>
          <cell r="DM353">
            <v>0</v>
          </cell>
          <cell r="DN353">
            <v>0</v>
          </cell>
          <cell r="DO353">
            <v>0</v>
          </cell>
          <cell r="DP353">
            <v>0</v>
          </cell>
          <cell r="DQ353">
            <v>0</v>
          </cell>
          <cell r="DR353">
            <v>0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  <cell r="EA353">
            <v>0</v>
          </cell>
          <cell r="EB353">
            <v>0</v>
          </cell>
          <cell r="EC353">
            <v>0</v>
          </cell>
          <cell r="ED353">
            <v>0</v>
          </cell>
        </row>
        <row r="354">
          <cell r="C354" t="str">
            <v>IRP21_PumpStorage_Yakima_DC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</v>
          </cell>
          <cell r="CD354">
            <v>0</v>
          </cell>
          <cell r="CE354">
            <v>0</v>
          </cell>
          <cell r="CF354">
            <v>0</v>
          </cell>
          <cell r="CG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P354">
            <v>0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0</v>
          </cell>
          <cell r="DK354">
            <v>0</v>
          </cell>
          <cell r="DL354">
            <v>0</v>
          </cell>
          <cell r="DM354">
            <v>0</v>
          </cell>
          <cell r="DN354">
            <v>0</v>
          </cell>
          <cell r="DO354">
            <v>0</v>
          </cell>
          <cell r="DP354">
            <v>0</v>
          </cell>
          <cell r="DQ354">
            <v>0</v>
          </cell>
          <cell r="DR354">
            <v>0</v>
          </cell>
          <cell r="DS354">
            <v>0</v>
          </cell>
          <cell r="DT354">
            <v>0</v>
          </cell>
          <cell r="DU354">
            <v>0</v>
          </cell>
          <cell r="DV354">
            <v>0</v>
          </cell>
          <cell r="DW354">
            <v>0</v>
          </cell>
          <cell r="DX354">
            <v>0</v>
          </cell>
          <cell r="DY354">
            <v>0</v>
          </cell>
          <cell r="DZ354">
            <v>0</v>
          </cell>
          <cell r="EA354">
            <v>0</v>
          </cell>
          <cell r="EB354">
            <v>0</v>
          </cell>
          <cell r="EC354">
            <v>0</v>
          </cell>
          <cell r="ED354">
            <v>0</v>
          </cell>
        </row>
        <row r="355">
          <cell r="C355" t="str">
            <v>IRP21_UTN_NucNaughton_C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  <cell r="CC355">
            <v>0</v>
          </cell>
          <cell r="CD355">
            <v>0</v>
          </cell>
          <cell r="CE355">
            <v>0</v>
          </cell>
          <cell r="CF355">
            <v>0</v>
          </cell>
          <cell r="CG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P355">
            <v>0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0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0</v>
          </cell>
          <cell r="DK355">
            <v>0</v>
          </cell>
          <cell r="DL355">
            <v>0</v>
          </cell>
          <cell r="DM355">
            <v>0</v>
          </cell>
          <cell r="DN355">
            <v>0</v>
          </cell>
          <cell r="DO355">
            <v>0</v>
          </cell>
          <cell r="DP355">
            <v>0</v>
          </cell>
          <cell r="DQ355">
            <v>0</v>
          </cell>
          <cell r="DR355">
            <v>0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0</v>
          </cell>
          <cell r="DX355">
            <v>0</v>
          </cell>
          <cell r="DY355">
            <v>0</v>
          </cell>
          <cell r="DZ355">
            <v>0</v>
          </cell>
          <cell r="EA355">
            <v>0</v>
          </cell>
          <cell r="EB355">
            <v>0</v>
          </cell>
          <cell r="EC355">
            <v>0</v>
          </cell>
          <cell r="ED355">
            <v>0</v>
          </cell>
        </row>
        <row r="356">
          <cell r="C356" t="str">
            <v>IRP21_UTN_NucNaughton_DC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0</v>
          </cell>
          <cell r="CN356">
            <v>0</v>
          </cell>
          <cell r="CO356">
            <v>0</v>
          </cell>
          <cell r="CP356">
            <v>0</v>
          </cell>
          <cell r="CQ356">
            <v>0</v>
          </cell>
          <cell r="CR356">
            <v>0</v>
          </cell>
          <cell r="CS356">
            <v>0</v>
          </cell>
          <cell r="CT356">
            <v>0</v>
          </cell>
          <cell r="CU356">
            <v>0</v>
          </cell>
          <cell r="CV356">
            <v>0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DG356">
            <v>0</v>
          </cell>
          <cell r="DH356">
            <v>0</v>
          </cell>
          <cell r="DI356">
            <v>0</v>
          </cell>
          <cell r="DJ356">
            <v>0</v>
          </cell>
          <cell r="DK356">
            <v>0</v>
          </cell>
          <cell r="DL356">
            <v>0</v>
          </cell>
          <cell r="DM356">
            <v>0</v>
          </cell>
          <cell r="DN356">
            <v>0</v>
          </cell>
          <cell r="DO356">
            <v>0</v>
          </cell>
          <cell r="DP356">
            <v>0</v>
          </cell>
          <cell r="DQ356">
            <v>0</v>
          </cell>
          <cell r="DR356">
            <v>0</v>
          </cell>
          <cell r="DS356">
            <v>0</v>
          </cell>
          <cell r="DT356">
            <v>0</v>
          </cell>
          <cell r="DU356">
            <v>0</v>
          </cell>
          <cell r="DV356">
            <v>0</v>
          </cell>
          <cell r="DW356">
            <v>0</v>
          </cell>
          <cell r="DX356">
            <v>0</v>
          </cell>
          <cell r="DY356">
            <v>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</row>
        <row r="357">
          <cell r="C357" t="str">
            <v>IRP21_BAT_UTS_Hunter_C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P357">
            <v>0</v>
          </cell>
          <cell r="CQ357">
            <v>0</v>
          </cell>
          <cell r="CR357">
            <v>0</v>
          </cell>
          <cell r="CS357">
            <v>0</v>
          </cell>
          <cell r="CT357">
            <v>0</v>
          </cell>
          <cell r="CU357">
            <v>0</v>
          </cell>
          <cell r="CV357">
            <v>0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DG357">
            <v>0</v>
          </cell>
          <cell r="DH357">
            <v>0</v>
          </cell>
          <cell r="DI357">
            <v>0</v>
          </cell>
          <cell r="DJ357">
            <v>0</v>
          </cell>
          <cell r="DK357">
            <v>0</v>
          </cell>
          <cell r="DL357">
            <v>0</v>
          </cell>
          <cell r="DM357">
            <v>0</v>
          </cell>
          <cell r="DN357">
            <v>0</v>
          </cell>
          <cell r="DO357">
            <v>0</v>
          </cell>
          <cell r="DP357">
            <v>0</v>
          </cell>
          <cell r="DQ357">
            <v>0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0</v>
          </cell>
          <cell r="DY357">
            <v>0</v>
          </cell>
          <cell r="DZ357">
            <v>0</v>
          </cell>
          <cell r="EA357">
            <v>0</v>
          </cell>
          <cell r="EB357">
            <v>0</v>
          </cell>
          <cell r="EC357">
            <v>0</v>
          </cell>
          <cell r="ED357">
            <v>0</v>
          </cell>
        </row>
        <row r="358">
          <cell r="C358" t="str">
            <v>IRP21_BAT_UTS_Hunter_DC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B358">
            <v>0</v>
          </cell>
          <cell r="CC358">
            <v>0</v>
          </cell>
          <cell r="CD358">
            <v>0</v>
          </cell>
          <cell r="CE358">
            <v>0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P358">
            <v>0</v>
          </cell>
          <cell r="CQ358">
            <v>0</v>
          </cell>
          <cell r="CR358">
            <v>0</v>
          </cell>
          <cell r="CS358">
            <v>0</v>
          </cell>
          <cell r="CT358">
            <v>0</v>
          </cell>
          <cell r="CU358">
            <v>0</v>
          </cell>
          <cell r="CV358">
            <v>0</v>
          </cell>
          <cell r="CW358">
            <v>0</v>
          </cell>
          <cell r="CX358">
            <v>0</v>
          </cell>
          <cell r="CY358">
            <v>0</v>
          </cell>
          <cell r="CZ358">
            <v>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0</v>
          </cell>
          <cell r="DK358">
            <v>0</v>
          </cell>
          <cell r="DL358">
            <v>0</v>
          </cell>
          <cell r="DM358">
            <v>0</v>
          </cell>
          <cell r="DN358">
            <v>0</v>
          </cell>
          <cell r="DO358">
            <v>0</v>
          </cell>
          <cell r="DP358">
            <v>0</v>
          </cell>
          <cell r="DQ358">
            <v>0</v>
          </cell>
          <cell r="DR358">
            <v>0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0</v>
          </cell>
          <cell r="DX358">
            <v>0</v>
          </cell>
          <cell r="DY358">
            <v>0</v>
          </cell>
          <cell r="DZ358">
            <v>0</v>
          </cell>
          <cell r="EA358">
            <v>0</v>
          </cell>
          <cell r="EB358">
            <v>0</v>
          </cell>
          <cell r="EC358">
            <v>0</v>
          </cell>
          <cell r="ED358">
            <v>0</v>
          </cell>
        </row>
        <row r="359">
          <cell r="C359" t="str">
            <v>IRP21_BAT_PNC_Lithiumion_C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B359">
            <v>0</v>
          </cell>
          <cell r="CC359">
            <v>0</v>
          </cell>
          <cell r="CD359">
            <v>0</v>
          </cell>
          <cell r="CE359">
            <v>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P359">
            <v>0</v>
          </cell>
          <cell r="CQ359">
            <v>0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0</v>
          </cell>
          <cell r="DG359">
            <v>0</v>
          </cell>
          <cell r="DH359">
            <v>0</v>
          </cell>
          <cell r="DI359">
            <v>0</v>
          </cell>
          <cell r="DJ359">
            <v>0</v>
          </cell>
          <cell r="DK359">
            <v>0</v>
          </cell>
          <cell r="DL359">
            <v>0</v>
          </cell>
          <cell r="DM359">
            <v>0</v>
          </cell>
          <cell r="DN359">
            <v>0</v>
          </cell>
          <cell r="DO359">
            <v>0</v>
          </cell>
          <cell r="DP359">
            <v>0</v>
          </cell>
          <cell r="DQ359">
            <v>0</v>
          </cell>
          <cell r="DR359">
            <v>0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0</v>
          </cell>
          <cell r="DX359">
            <v>0</v>
          </cell>
          <cell r="DY359">
            <v>0</v>
          </cell>
          <cell r="DZ359">
            <v>0</v>
          </cell>
          <cell r="EA359">
            <v>0</v>
          </cell>
          <cell r="EB359">
            <v>0</v>
          </cell>
          <cell r="EC359">
            <v>0</v>
          </cell>
          <cell r="ED359">
            <v>0</v>
          </cell>
        </row>
        <row r="360">
          <cell r="C360" t="str">
            <v>IRP21_BAT_PNC_Lithiumion_DC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</v>
          </cell>
          <cell r="CC360">
            <v>0</v>
          </cell>
          <cell r="CD360">
            <v>0</v>
          </cell>
          <cell r="CE360">
            <v>0</v>
          </cell>
          <cell r="CF360">
            <v>0</v>
          </cell>
          <cell r="CG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P360">
            <v>0</v>
          </cell>
          <cell r="CQ360">
            <v>0</v>
          </cell>
          <cell r="CR360">
            <v>0</v>
          </cell>
          <cell r="CS360">
            <v>0</v>
          </cell>
          <cell r="CT360">
            <v>0</v>
          </cell>
          <cell r="CU360">
            <v>0</v>
          </cell>
          <cell r="CV360">
            <v>0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DG360">
            <v>0</v>
          </cell>
          <cell r="DH360">
            <v>0</v>
          </cell>
          <cell r="DI360">
            <v>0</v>
          </cell>
          <cell r="DJ360">
            <v>0</v>
          </cell>
          <cell r="DK360">
            <v>0</v>
          </cell>
          <cell r="DL360">
            <v>0</v>
          </cell>
          <cell r="DM360">
            <v>0</v>
          </cell>
          <cell r="DN360">
            <v>0</v>
          </cell>
          <cell r="DO360">
            <v>0</v>
          </cell>
          <cell r="DP360">
            <v>0</v>
          </cell>
          <cell r="DQ360">
            <v>0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0</v>
          </cell>
          <cell r="DX360">
            <v>0</v>
          </cell>
          <cell r="DY360">
            <v>0</v>
          </cell>
          <cell r="DZ360">
            <v>0</v>
          </cell>
          <cell r="EA360">
            <v>0</v>
          </cell>
          <cell r="EB360">
            <v>0</v>
          </cell>
          <cell r="EC360">
            <v>0</v>
          </cell>
          <cell r="ED360">
            <v>0</v>
          </cell>
        </row>
        <row r="361">
          <cell r="C361" t="str">
            <v>IRP21_BAT_SOR_2028_CP_C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B361">
            <v>0</v>
          </cell>
          <cell r="CC361">
            <v>0</v>
          </cell>
          <cell r="CD361">
            <v>0</v>
          </cell>
          <cell r="CE361">
            <v>0</v>
          </cell>
          <cell r="CF361">
            <v>0</v>
          </cell>
          <cell r="CG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  <cell r="CM361">
            <v>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0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DG361">
            <v>0</v>
          </cell>
          <cell r="DH361">
            <v>0</v>
          </cell>
          <cell r="DI361">
            <v>0</v>
          </cell>
          <cell r="DJ361">
            <v>0</v>
          </cell>
          <cell r="DK361">
            <v>0</v>
          </cell>
          <cell r="DL361">
            <v>0</v>
          </cell>
          <cell r="DM361">
            <v>0</v>
          </cell>
          <cell r="DN361">
            <v>0</v>
          </cell>
          <cell r="DO361">
            <v>0</v>
          </cell>
          <cell r="DP361">
            <v>0</v>
          </cell>
          <cell r="DQ361">
            <v>0</v>
          </cell>
          <cell r="DR361">
            <v>0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0</v>
          </cell>
          <cell r="DY361">
            <v>0</v>
          </cell>
          <cell r="DZ361">
            <v>0</v>
          </cell>
          <cell r="EA361">
            <v>0</v>
          </cell>
          <cell r="EB361">
            <v>0</v>
          </cell>
          <cell r="EC361">
            <v>0</v>
          </cell>
          <cell r="ED361">
            <v>0</v>
          </cell>
        </row>
        <row r="362">
          <cell r="C362" t="str">
            <v>IRP21_BAT_SOR_2028_CP_DC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B362">
            <v>0</v>
          </cell>
          <cell r="CC362">
            <v>0</v>
          </cell>
          <cell r="CD362">
            <v>0</v>
          </cell>
          <cell r="CE362">
            <v>0</v>
          </cell>
          <cell r="CF362">
            <v>0</v>
          </cell>
          <cell r="CG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0</v>
          </cell>
          <cell r="CW362">
            <v>0</v>
          </cell>
          <cell r="CX362">
            <v>0</v>
          </cell>
          <cell r="CY362">
            <v>0</v>
          </cell>
          <cell r="CZ362">
            <v>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0</v>
          </cell>
          <cell r="DK362">
            <v>0</v>
          </cell>
          <cell r="DL362">
            <v>0</v>
          </cell>
          <cell r="DM362">
            <v>0</v>
          </cell>
          <cell r="DN362">
            <v>0</v>
          </cell>
          <cell r="DO362">
            <v>0</v>
          </cell>
          <cell r="DP362">
            <v>0</v>
          </cell>
          <cell r="DQ362">
            <v>0</v>
          </cell>
          <cell r="DR362">
            <v>0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0</v>
          </cell>
          <cell r="DX362">
            <v>0</v>
          </cell>
          <cell r="DY362">
            <v>0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</row>
        <row r="363">
          <cell r="C363" t="str">
            <v>IRP21_BAT_WMV_C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0</v>
          </cell>
          <cell r="CT363">
            <v>0</v>
          </cell>
          <cell r="CU363">
            <v>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0</v>
          </cell>
          <cell r="DK363">
            <v>0</v>
          </cell>
          <cell r="DL363">
            <v>0</v>
          </cell>
          <cell r="DM363">
            <v>0</v>
          </cell>
          <cell r="DN363">
            <v>0</v>
          </cell>
          <cell r="DO363">
            <v>0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</row>
        <row r="364">
          <cell r="C364" t="str">
            <v>IRP21_BAT_WMV_DC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R364">
            <v>0</v>
          </cell>
          <cell r="CS364">
            <v>0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0</v>
          </cell>
          <cell r="DK364">
            <v>0</v>
          </cell>
          <cell r="DL364">
            <v>0</v>
          </cell>
          <cell r="DM364">
            <v>0</v>
          </cell>
          <cell r="DN364">
            <v>0</v>
          </cell>
          <cell r="DO364">
            <v>0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</row>
        <row r="365">
          <cell r="C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R365">
            <v>0</v>
          </cell>
          <cell r="CS365">
            <v>0</v>
          </cell>
          <cell r="CT365">
            <v>0</v>
          </cell>
          <cell r="CU365">
            <v>0</v>
          </cell>
          <cell r="CV365">
            <v>0</v>
          </cell>
          <cell r="CW365">
            <v>0</v>
          </cell>
          <cell r="CX365">
            <v>0</v>
          </cell>
          <cell r="CY365">
            <v>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0</v>
          </cell>
          <cell r="DK365">
            <v>0</v>
          </cell>
          <cell r="DL365">
            <v>0</v>
          </cell>
          <cell r="DM365">
            <v>0</v>
          </cell>
          <cell r="DN365">
            <v>0</v>
          </cell>
          <cell r="DO365">
            <v>0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</row>
        <row r="366">
          <cell r="C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S366">
            <v>0</v>
          </cell>
          <cell r="CT366">
            <v>0</v>
          </cell>
          <cell r="CU366">
            <v>0</v>
          </cell>
          <cell r="CV366">
            <v>0</v>
          </cell>
          <cell r="CW366">
            <v>0</v>
          </cell>
          <cell r="CX366">
            <v>0</v>
          </cell>
          <cell r="CY366">
            <v>0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0</v>
          </cell>
          <cell r="DK366">
            <v>0</v>
          </cell>
          <cell r="DL366">
            <v>0</v>
          </cell>
          <cell r="DM366">
            <v>0</v>
          </cell>
          <cell r="DN366">
            <v>0</v>
          </cell>
          <cell r="DO366">
            <v>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</row>
        <row r="367">
          <cell r="C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T367">
            <v>0</v>
          </cell>
          <cell r="CU367">
            <v>0</v>
          </cell>
          <cell r="CV367">
            <v>0</v>
          </cell>
          <cell r="CW367">
            <v>0</v>
          </cell>
          <cell r="CX367">
            <v>0</v>
          </cell>
          <cell r="CY367">
            <v>0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0</v>
          </cell>
          <cell r="DK367">
            <v>0</v>
          </cell>
          <cell r="DL367">
            <v>0</v>
          </cell>
          <cell r="DM367">
            <v>0</v>
          </cell>
          <cell r="DN367">
            <v>0</v>
          </cell>
          <cell r="DO367">
            <v>0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</row>
        <row r="368">
          <cell r="C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R368">
            <v>0</v>
          </cell>
          <cell r="CS368">
            <v>0</v>
          </cell>
          <cell r="CT368">
            <v>0</v>
          </cell>
          <cell r="CU368">
            <v>0</v>
          </cell>
          <cell r="CV368">
            <v>0</v>
          </cell>
          <cell r="CW368">
            <v>0</v>
          </cell>
          <cell r="CX368">
            <v>0</v>
          </cell>
          <cell r="CY368">
            <v>0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0</v>
          </cell>
          <cell r="DK368">
            <v>0</v>
          </cell>
          <cell r="DL368">
            <v>0</v>
          </cell>
          <cell r="DM368">
            <v>0</v>
          </cell>
          <cell r="DN368">
            <v>0</v>
          </cell>
          <cell r="DO368">
            <v>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</row>
        <row r="369">
          <cell r="C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R369">
            <v>0</v>
          </cell>
          <cell r="CS369">
            <v>0</v>
          </cell>
          <cell r="CT369">
            <v>0</v>
          </cell>
          <cell r="CU369">
            <v>0</v>
          </cell>
          <cell r="CV369">
            <v>0</v>
          </cell>
          <cell r="CW369">
            <v>0</v>
          </cell>
          <cell r="CX369">
            <v>0</v>
          </cell>
          <cell r="CY369">
            <v>0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0</v>
          </cell>
          <cell r="DK369">
            <v>0</v>
          </cell>
          <cell r="DL369">
            <v>0</v>
          </cell>
          <cell r="DM369">
            <v>0</v>
          </cell>
          <cell r="DN369">
            <v>0</v>
          </cell>
          <cell r="DO369">
            <v>0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</row>
        <row r="370">
          <cell r="C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R370">
            <v>0</v>
          </cell>
          <cell r="CS370">
            <v>0</v>
          </cell>
          <cell r="CT370">
            <v>0</v>
          </cell>
          <cell r="CU370">
            <v>0</v>
          </cell>
          <cell r="CV370">
            <v>0</v>
          </cell>
          <cell r="CW370">
            <v>0</v>
          </cell>
          <cell r="CX370">
            <v>0</v>
          </cell>
          <cell r="CY370">
            <v>0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0</v>
          </cell>
          <cell r="DK370">
            <v>0</v>
          </cell>
          <cell r="DL370">
            <v>0</v>
          </cell>
          <cell r="DM370">
            <v>0</v>
          </cell>
          <cell r="DN370">
            <v>0</v>
          </cell>
          <cell r="DO370">
            <v>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</row>
        <row r="371">
          <cell r="C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S371">
            <v>0</v>
          </cell>
          <cell r="CT371">
            <v>0</v>
          </cell>
          <cell r="CU371">
            <v>0</v>
          </cell>
          <cell r="CV371">
            <v>0</v>
          </cell>
          <cell r="CW371">
            <v>0</v>
          </cell>
          <cell r="CX371">
            <v>0</v>
          </cell>
          <cell r="CY371">
            <v>0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0</v>
          </cell>
          <cell r="DK371">
            <v>0</v>
          </cell>
          <cell r="DL371">
            <v>0</v>
          </cell>
          <cell r="DM371">
            <v>0</v>
          </cell>
          <cell r="DN371">
            <v>0</v>
          </cell>
          <cell r="DO371">
            <v>0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</row>
        <row r="373">
          <cell r="A373" t="str">
            <v>Total IRP Resources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S373">
            <v>0</v>
          </cell>
          <cell r="CT373">
            <v>0</v>
          </cell>
          <cell r="CU373">
            <v>0</v>
          </cell>
          <cell r="CV373">
            <v>0</v>
          </cell>
          <cell r="CW373">
            <v>0</v>
          </cell>
          <cell r="CX373">
            <v>0</v>
          </cell>
          <cell r="CY373">
            <v>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0</v>
          </cell>
          <cell r="DK373">
            <v>0</v>
          </cell>
          <cell r="DL373">
            <v>0</v>
          </cell>
          <cell r="DM373">
            <v>0</v>
          </cell>
          <cell r="DN373">
            <v>0</v>
          </cell>
          <cell r="DO373">
            <v>0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</row>
        <row r="375">
          <cell r="A375" t="str">
            <v>Growth Station Resources</v>
          </cell>
        </row>
        <row r="376">
          <cell r="C376" t="str">
            <v>Growth Station - E - Southwest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R376">
            <v>0</v>
          </cell>
          <cell r="CS376">
            <v>0</v>
          </cell>
          <cell r="CT376">
            <v>0</v>
          </cell>
          <cell r="CU376">
            <v>0</v>
          </cell>
          <cell r="CV376">
            <v>0</v>
          </cell>
          <cell r="CW376">
            <v>0</v>
          </cell>
          <cell r="CX376">
            <v>0</v>
          </cell>
          <cell r="CY376">
            <v>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0</v>
          </cell>
          <cell r="DK376">
            <v>0</v>
          </cell>
          <cell r="DL376">
            <v>0</v>
          </cell>
          <cell r="DM376">
            <v>0</v>
          </cell>
          <cell r="DN376">
            <v>0</v>
          </cell>
          <cell r="DO376">
            <v>0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</row>
        <row r="377">
          <cell r="C377" t="str">
            <v>Growth Station - E - Utah North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0</v>
          </cell>
          <cell r="CX377">
            <v>0</v>
          </cell>
          <cell r="CY377">
            <v>0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DG377">
            <v>0</v>
          </cell>
          <cell r="DH377">
            <v>0</v>
          </cell>
          <cell r="DI377">
            <v>0</v>
          </cell>
          <cell r="DJ377">
            <v>0</v>
          </cell>
          <cell r="DK377">
            <v>0</v>
          </cell>
          <cell r="DL377">
            <v>0</v>
          </cell>
          <cell r="DM377">
            <v>0</v>
          </cell>
          <cell r="DN377">
            <v>0</v>
          </cell>
          <cell r="DO377">
            <v>0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</row>
        <row r="378">
          <cell r="C378" t="str">
            <v>Growth Station - E - Utah South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R378">
            <v>0</v>
          </cell>
          <cell r="CS378">
            <v>0</v>
          </cell>
          <cell r="CT378">
            <v>0</v>
          </cell>
          <cell r="CU378">
            <v>0</v>
          </cell>
          <cell r="CV378">
            <v>0</v>
          </cell>
          <cell r="CW378">
            <v>0</v>
          </cell>
          <cell r="CX378">
            <v>0</v>
          </cell>
          <cell r="CY378">
            <v>0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0</v>
          </cell>
          <cell r="DK378">
            <v>0</v>
          </cell>
          <cell r="DL378">
            <v>0</v>
          </cell>
          <cell r="DM378">
            <v>0</v>
          </cell>
          <cell r="DN378">
            <v>0</v>
          </cell>
          <cell r="DO378">
            <v>0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</row>
        <row r="379">
          <cell r="C379" t="str">
            <v>Growth Station - E - Wyoming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R379">
            <v>0</v>
          </cell>
          <cell r="CS379">
            <v>0</v>
          </cell>
          <cell r="CT379">
            <v>0</v>
          </cell>
          <cell r="CU379">
            <v>0</v>
          </cell>
          <cell r="CV379">
            <v>0</v>
          </cell>
          <cell r="CW379">
            <v>0</v>
          </cell>
          <cell r="CX379">
            <v>0</v>
          </cell>
          <cell r="CY379">
            <v>0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0</v>
          </cell>
          <cell r="DK379">
            <v>0</v>
          </cell>
          <cell r="DL379">
            <v>0</v>
          </cell>
          <cell r="DM379">
            <v>0</v>
          </cell>
          <cell r="DN379">
            <v>0</v>
          </cell>
          <cell r="DO379">
            <v>0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</row>
        <row r="380">
          <cell r="C380" t="str">
            <v>Growth Station - W - Jim Bridger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-5647.75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0</v>
          </cell>
          <cell r="CX380">
            <v>0</v>
          </cell>
          <cell r="CY380">
            <v>0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0</v>
          </cell>
          <cell r="DK380">
            <v>0</v>
          </cell>
          <cell r="DL380">
            <v>0</v>
          </cell>
          <cell r="DM380">
            <v>0</v>
          </cell>
          <cell r="DN380">
            <v>0</v>
          </cell>
          <cell r="DO380">
            <v>0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0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</row>
        <row r="381">
          <cell r="C381" t="str">
            <v>Growth Station - W - Mid Columbia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R381">
            <v>0</v>
          </cell>
          <cell r="CS381">
            <v>0</v>
          </cell>
          <cell r="CT381">
            <v>0</v>
          </cell>
          <cell r="CU381">
            <v>0</v>
          </cell>
          <cell r="CV381">
            <v>0</v>
          </cell>
          <cell r="CW381">
            <v>0</v>
          </cell>
          <cell r="CX381">
            <v>0</v>
          </cell>
          <cell r="CY381">
            <v>0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0</v>
          </cell>
          <cell r="DK381">
            <v>0</v>
          </cell>
          <cell r="DL381">
            <v>0</v>
          </cell>
          <cell r="DM381">
            <v>0</v>
          </cell>
          <cell r="DN381">
            <v>0</v>
          </cell>
          <cell r="DO381">
            <v>0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</row>
        <row r="382">
          <cell r="C382" t="str">
            <v>Growth Station - W - Oregon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0</v>
          </cell>
          <cell r="DK382">
            <v>0</v>
          </cell>
          <cell r="DL382">
            <v>0</v>
          </cell>
          <cell r="DM382">
            <v>0</v>
          </cell>
          <cell r="DN382">
            <v>0</v>
          </cell>
          <cell r="DO382">
            <v>0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</row>
        <row r="384">
          <cell r="A384" t="str">
            <v>Total Growth Station Resources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-5647.75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0</v>
          </cell>
          <cell r="CX384">
            <v>0</v>
          </cell>
          <cell r="CY384">
            <v>0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0</v>
          </cell>
          <cell r="DK384">
            <v>0</v>
          </cell>
          <cell r="DL384">
            <v>0</v>
          </cell>
          <cell r="DM384">
            <v>0</v>
          </cell>
          <cell r="DN384">
            <v>0</v>
          </cell>
          <cell r="DO384">
            <v>0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</row>
        <row r="385">
          <cell r="F385" t="str">
            <v>=</v>
          </cell>
          <cell r="G385" t="str">
            <v>=</v>
          </cell>
          <cell r="H385" t="str">
            <v>=</v>
          </cell>
          <cell r="I385" t="str">
            <v>=</v>
          </cell>
          <cell r="J385" t="str">
            <v>=</v>
          </cell>
          <cell r="K385" t="str">
            <v>=</v>
          </cell>
          <cell r="L385" t="str">
            <v>=</v>
          </cell>
          <cell r="M385" t="str">
            <v>=</v>
          </cell>
          <cell r="N385" t="str">
            <v>=</v>
          </cell>
          <cell r="O385" t="str">
            <v>=</v>
          </cell>
          <cell r="P385" t="str">
            <v>=</v>
          </cell>
          <cell r="Q385" t="str">
            <v>=</v>
          </cell>
          <cell r="R385" t="str">
            <v>=</v>
          </cell>
          <cell r="S385" t="str">
            <v>=</v>
          </cell>
          <cell r="T385" t="str">
            <v>=</v>
          </cell>
          <cell r="U385" t="str">
            <v>=</v>
          </cell>
          <cell r="V385" t="str">
            <v>=</v>
          </cell>
          <cell r="W385" t="str">
            <v>=</v>
          </cell>
          <cell r="X385" t="str">
            <v>=</v>
          </cell>
          <cell r="Y385" t="str">
            <v>=</v>
          </cell>
          <cell r="Z385" t="str">
            <v>=</v>
          </cell>
          <cell r="AA385" t="str">
            <v>=</v>
          </cell>
          <cell r="AB385" t="str">
            <v>=</v>
          </cell>
          <cell r="AC385" t="str">
            <v>=</v>
          </cell>
          <cell r="AD385" t="str">
            <v>=</v>
          </cell>
          <cell r="AE385" t="str">
            <v>=</v>
          </cell>
          <cell r="AF385" t="str">
            <v>=</v>
          </cell>
          <cell r="AG385" t="str">
            <v>=</v>
          </cell>
          <cell r="AH385" t="str">
            <v>=</v>
          </cell>
          <cell r="AI385" t="str">
            <v>=</v>
          </cell>
          <cell r="AJ385" t="str">
            <v>=</v>
          </cell>
          <cell r="AK385" t="str">
            <v>=</v>
          </cell>
          <cell r="AL385" t="str">
            <v>=</v>
          </cell>
          <cell r="AM385" t="str">
            <v>=</v>
          </cell>
          <cell r="AN385" t="str">
            <v>=</v>
          </cell>
          <cell r="AO385" t="str">
            <v>=</v>
          </cell>
          <cell r="AP385" t="str">
            <v>=</v>
          </cell>
          <cell r="AQ385" t="str">
            <v>=</v>
          </cell>
          <cell r="AR385" t="str">
            <v>=</v>
          </cell>
          <cell r="AS385" t="str">
            <v>=</v>
          </cell>
          <cell r="AT385" t="str">
            <v>=</v>
          </cell>
          <cell r="AU385" t="str">
            <v>=</v>
          </cell>
          <cell r="AV385" t="str">
            <v>=</v>
          </cell>
          <cell r="AW385" t="str">
            <v>=</v>
          </cell>
          <cell r="AX385" t="str">
            <v>=</v>
          </cell>
          <cell r="AY385" t="str">
            <v>=</v>
          </cell>
          <cell r="AZ385" t="str">
            <v>=</v>
          </cell>
          <cell r="BA385" t="str">
            <v>=</v>
          </cell>
          <cell r="BB385" t="str">
            <v>=</v>
          </cell>
          <cell r="BC385" t="str">
            <v>=</v>
          </cell>
          <cell r="BD385" t="str">
            <v>=</v>
          </cell>
          <cell r="BE385" t="str">
            <v>=</v>
          </cell>
          <cell r="BF385" t="str">
            <v>=</v>
          </cell>
          <cell r="BG385" t="str">
            <v>=</v>
          </cell>
          <cell r="BH385" t="str">
            <v>=</v>
          </cell>
          <cell r="BI385" t="str">
            <v>=</v>
          </cell>
          <cell r="BJ385" t="str">
            <v>=</v>
          </cell>
          <cell r="BK385" t="str">
            <v>=</v>
          </cell>
          <cell r="BL385" t="str">
            <v>=</v>
          </cell>
          <cell r="BM385" t="str">
            <v>=</v>
          </cell>
          <cell r="BN385" t="str">
            <v>=</v>
          </cell>
          <cell r="BO385" t="str">
            <v>=</v>
          </cell>
          <cell r="BP385" t="str">
            <v>=</v>
          </cell>
          <cell r="BQ385" t="str">
            <v>=</v>
          </cell>
          <cell r="BR385" t="str">
            <v>=</v>
          </cell>
          <cell r="BS385" t="str">
            <v>=</v>
          </cell>
          <cell r="BT385" t="str">
            <v>=</v>
          </cell>
          <cell r="BU385" t="str">
            <v>=</v>
          </cell>
          <cell r="BV385" t="str">
            <v>=</v>
          </cell>
          <cell r="BW385" t="str">
            <v>=</v>
          </cell>
          <cell r="BX385" t="str">
            <v>=</v>
          </cell>
          <cell r="BY385" t="str">
            <v>=</v>
          </cell>
          <cell r="BZ385" t="str">
            <v>=</v>
          </cell>
          <cell r="CA385" t="str">
            <v>=</v>
          </cell>
          <cell r="CB385" t="str">
            <v>=</v>
          </cell>
          <cell r="CC385" t="str">
            <v>=</v>
          </cell>
          <cell r="CD385" t="str">
            <v>=</v>
          </cell>
          <cell r="CE385" t="str">
            <v>=</v>
          </cell>
          <cell r="CF385" t="str">
            <v>=</v>
          </cell>
          <cell r="CG385" t="str">
            <v>=</v>
          </cell>
          <cell r="CH385" t="str">
            <v>=</v>
          </cell>
          <cell r="CI385" t="str">
            <v>=</v>
          </cell>
          <cell r="CJ385" t="str">
            <v>=</v>
          </cell>
          <cell r="CK385" t="str">
            <v>=</v>
          </cell>
          <cell r="CL385" t="str">
            <v>=</v>
          </cell>
          <cell r="CM385" t="str">
            <v>=</v>
          </cell>
          <cell r="CN385" t="str">
            <v>=</v>
          </cell>
          <cell r="CO385" t="str">
            <v>=</v>
          </cell>
          <cell r="CP385" t="str">
            <v>=</v>
          </cell>
          <cell r="CQ385" t="str">
            <v>=</v>
          </cell>
          <cell r="CR385" t="str">
            <v>=</v>
          </cell>
          <cell r="CS385" t="str">
            <v>=</v>
          </cell>
          <cell r="CT385" t="str">
            <v>=</v>
          </cell>
          <cell r="CU385" t="str">
            <v>=</v>
          </cell>
          <cell r="CV385" t="str">
            <v>=</v>
          </cell>
          <cell r="CW385" t="str">
            <v>=</v>
          </cell>
          <cell r="CX385" t="str">
            <v>=</v>
          </cell>
          <cell r="CY385" t="str">
            <v>=</v>
          </cell>
          <cell r="CZ385" t="str">
            <v>=</v>
          </cell>
          <cell r="DA385" t="str">
            <v>=</v>
          </cell>
          <cell r="DB385" t="str">
            <v>=</v>
          </cell>
          <cell r="DC385" t="str">
            <v>=</v>
          </cell>
          <cell r="DD385" t="str">
            <v>=</v>
          </cell>
          <cell r="DE385" t="str">
            <v>=</v>
          </cell>
          <cell r="DF385" t="str">
            <v>=</v>
          </cell>
          <cell r="DG385" t="str">
            <v>=</v>
          </cell>
          <cell r="DH385" t="str">
            <v>=</v>
          </cell>
          <cell r="DI385" t="str">
            <v>=</v>
          </cell>
          <cell r="DJ385" t="str">
            <v>=</v>
          </cell>
          <cell r="DK385" t="str">
            <v>=</v>
          </cell>
          <cell r="DL385" t="str">
            <v>=</v>
          </cell>
          <cell r="DM385" t="str">
            <v>=</v>
          </cell>
          <cell r="DN385" t="str">
            <v>=</v>
          </cell>
          <cell r="DO385" t="str">
            <v>=</v>
          </cell>
          <cell r="DP385" t="str">
            <v>=</v>
          </cell>
          <cell r="DQ385" t="str">
            <v>=</v>
          </cell>
          <cell r="DR385" t="str">
            <v>=</v>
          </cell>
          <cell r="DS385" t="str">
            <v>=</v>
          </cell>
          <cell r="DT385" t="str">
            <v>=</v>
          </cell>
          <cell r="DU385" t="str">
            <v>=</v>
          </cell>
          <cell r="DV385" t="str">
            <v>=</v>
          </cell>
          <cell r="DW385" t="str">
            <v>=</v>
          </cell>
          <cell r="DX385" t="str">
            <v>=</v>
          </cell>
          <cell r="DY385" t="str">
            <v>=</v>
          </cell>
          <cell r="DZ385" t="str">
            <v>=</v>
          </cell>
          <cell r="EA385" t="str">
            <v>=</v>
          </cell>
          <cell r="EB385" t="str">
            <v>=</v>
          </cell>
          <cell r="EC385" t="str">
            <v>=</v>
          </cell>
          <cell r="ED385" t="str">
            <v>=</v>
          </cell>
        </row>
        <row r="386">
          <cell r="A386" t="str">
            <v>Net Power Cost</v>
          </cell>
          <cell r="F386">
            <v>-349613.76548928022</v>
          </cell>
          <cell r="G386">
            <v>-477672.02647142112</v>
          </cell>
          <cell r="H386">
            <v>-459777.53280293941</v>
          </cell>
          <cell r="I386">
            <v>-385004.68610313535</v>
          </cell>
          <cell r="J386">
            <v>-347025.23373423517</v>
          </cell>
          <cell r="K386">
            <v>-443544.3817563355</v>
          </cell>
          <cell r="L386">
            <v>-929406.44197371602</v>
          </cell>
          <cell r="M386">
            <v>-997773.17176020145</v>
          </cell>
          <cell r="N386">
            <v>-746624.78039285541</v>
          </cell>
          <cell r="O386">
            <v>-463428.3875041604</v>
          </cell>
          <cell r="P386">
            <v>-462512.07453858852</v>
          </cell>
          <cell r="Q386">
            <v>-651956.53405892849</v>
          </cell>
          <cell r="R386" t="e">
            <v>#N/A</v>
          </cell>
          <cell r="S386" t="e">
            <v>#N/A</v>
          </cell>
          <cell r="T386" t="e">
            <v>#N/A</v>
          </cell>
          <cell r="U386" t="e">
            <v>#N/A</v>
          </cell>
          <cell r="V386" t="e">
            <v>#N/A</v>
          </cell>
          <cell r="W386" t="e">
            <v>#N/A</v>
          </cell>
          <cell r="X386" t="e">
            <v>#N/A</v>
          </cell>
          <cell r="Y386" t="e">
            <v>#N/A</v>
          </cell>
          <cell r="Z386" t="e">
            <v>#N/A</v>
          </cell>
          <cell r="AA386" t="e">
            <v>#N/A</v>
          </cell>
          <cell r="AB386" t="e">
            <v>#N/A</v>
          </cell>
          <cell r="AC386" t="e">
            <v>#N/A</v>
          </cell>
          <cell r="AD386" t="e">
            <v>#N/A</v>
          </cell>
          <cell r="AE386" t="e">
            <v>#N/A</v>
          </cell>
          <cell r="AF386" t="e">
            <v>#N/A</v>
          </cell>
          <cell r="AG386" t="e">
            <v>#N/A</v>
          </cell>
          <cell r="AH386" t="e">
            <v>#N/A</v>
          </cell>
          <cell r="AI386" t="e">
            <v>#N/A</v>
          </cell>
          <cell r="AJ386" t="e">
            <v>#N/A</v>
          </cell>
          <cell r="AK386" t="e">
            <v>#N/A</v>
          </cell>
          <cell r="AL386" t="e">
            <v>#N/A</v>
          </cell>
          <cell r="AM386" t="e">
            <v>#N/A</v>
          </cell>
          <cell r="AN386" t="e">
            <v>#N/A</v>
          </cell>
          <cell r="AO386" t="e">
            <v>#N/A</v>
          </cell>
          <cell r="AP386" t="e">
            <v>#N/A</v>
          </cell>
          <cell r="AQ386" t="e">
            <v>#N/A</v>
          </cell>
          <cell r="AR386" t="e">
            <v>#N/A</v>
          </cell>
          <cell r="AS386" t="e">
            <v>#N/A</v>
          </cell>
          <cell r="AT386" t="e">
            <v>#N/A</v>
          </cell>
          <cell r="AU386" t="e">
            <v>#N/A</v>
          </cell>
          <cell r="AV386" t="e">
            <v>#N/A</v>
          </cell>
          <cell r="AW386" t="e">
            <v>#N/A</v>
          </cell>
          <cell r="AX386" t="e">
            <v>#N/A</v>
          </cell>
          <cell r="AY386" t="e">
            <v>#N/A</v>
          </cell>
          <cell r="AZ386" t="e">
            <v>#N/A</v>
          </cell>
          <cell r="BA386" t="e">
            <v>#N/A</v>
          </cell>
          <cell r="BB386" t="e">
            <v>#N/A</v>
          </cell>
          <cell r="BC386" t="e">
            <v>#N/A</v>
          </cell>
          <cell r="BD386" t="e">
            <v>#N/A</v>
          </cell>
          <cell r="BE386" t="e">
            <v>#N/A</v>
          </cell>
          <cell r="BF386" t="e">
            <v>#N/A</v>
          </cell>
          <cell r="BG386" t="e">
            <v>#N/A</v>
          </cell>
          <cell r="BH386" t="e">
            <v>#N/A</v>
          </cell>
          <cell r="BI386" t="e">
            <v>#N/A</v>
          </cell>
          <cell r="BJ386" t="e">
            <v>#N/A</v>
          </cell>
          <cell r="BK386" t="e">
            <v>#N/A</v>
          </cell>
          <cell r="BL386" t="e">
            <v>#N/A</v>
          </cell>
          <cell r="BM386" t="e">
            <v>#N/A</v>
          </cell>
          <cell r="BN386" t="e">
            <v>#N/A</v>
          </cell>
          <cell r="BO386" t="e">
            <v>#N/A</v>
          </cell>
          <cell r="BP386" t="e">
            <v>#N/A</v>
          </cell>
          <cell r="BQ386" t="e">
            <v>#N/A</v>
          </cell>
          <cell r="BR386" t="e">
            <v>#N/A</v>
          </cell>
          <cell r="BS386" t="e">
            <v>#N/A</v>
          </cell>
          <cell r="BT386" t="e">
            <v>#N/A</v>
          </cell>
          <cell r="BU386" t="e">
            <v>#N/A</v>
          </cell>
          <cell r="BV386" t="e">
            <v>#N/A</v>
          </cell>
          <cell r="BW386" t="e">
            <v>#N/A</v>
          </cell>
          <cell r="BX386" t="e">
            <v>#N/A</v>
          </cell>
          <cell r="BY386" t="e">
            <v>#N/A</v>
          </cell>
          <cell r="BZ386" t="e">
            <v>#N/A</v>
          </cell>
          <cell r="CA386" t="e">
            <v>#N/A</v>
          </cell>
          <cell r="CB386" t="e">
            <v>#N/A</v>
          </cell>
          <cell r="CC386" t="e">
            <v>#N/A</v>
          </cell>
          <cell r="CD386" t="e">
            <v>#N/A</v>
          </cell>
          <cell r="CE386" t="e">
            <v>#N/A</v>
          </cell>
          <cell r="CF386" t="e">
            <v>#N/A</v>
          </cell>
          <cell r="CG386" t="e">
            <v>#N/A</v>
          </cell>
          <cell r="CH386" t="e">
            <v>#N/A</v>
          </cell>
          <cell r="CI386" t="e">
            <v>#N/A</v>
          </cell>
          <cell r="CJ386" t="e">
            <v>#N/A</v>
          </cell>
          <cell r="CK386" t="e">
            <v>#N/A</v>
          </cell>
          <cell r="CL386" t="e">
            <v>#N/A</v>
          </cell>
          <cell r="CM386" t="e">
            <v>#N/A</v>
          </cell>
          <cell r="CN386" t="e">
            <v>#N/A</v>
          </cell>
          <cell r="CO386" t="e">
            <v>#N/A</v>
          </cell>
          <cell r="CP386" t="e">
            <v>#N/A</v>
          </cell>
          <cell r="CQ386" t="e">
            <v>#N/A</v>
          </cell>
          <cell r="CR386" t="e">
            <v>#N/A</v>
          </cell>
          <cell r="CS386" t="e">
            <v>#N/A</v>
          </cell>
          <cell r="CT386" t="e">
            <v>#N/A</v>
          </cell>
          <cell r="CU386" t="e">
            <v>#N/A</v>
          </cell>
          <cell r="CV386" t="e">
            <v>#N/A</v>
          </cell>
          <cell r="CW386" t="e">
            <v>#N/A</v>
          </cell>
          <cell r="CX386" t="e">
            <v>#N/A</v>
          </cell>
          <cell r="CY386" t="e">
            <v>#N/A</v>
          </cell>
          <cell r="CZ386" t="e">
            <v>#N/A</v>
          </cell>
          <cell r="DA386" t="e">
            <v>#N/A</v>
          </cell>
          <cell r="DB386" t="e">
            <v>#N/A</v>
          </cell>
          <cell r="DC386" t="e">
            <v>#N/A</v>
          </cell>
          <cell r="DD386" t="e">
            <v>#N/A</v>
          </cell>
          <cell r="DE386" t="e">
            <v>#N/A</v>
          </cell>
          <cell r="DF386" t="e">
            <v>#N/A</v>
          </cell>
          <cell r="DG386" t="e">
            <v>#N/A</v>
          </cell>
          <cell r="DH386" t="e">
            <v>#N/A</v>
          </cell>
          <cell r="DI386" t="e">
            <v>#N/A</v>
          </cell>
          <cell r="DJ386" t="e">
            <v>#N/A</v>
          </cell>
          <cell r="DK386" t="e">
            <v>#N/A</v>
          </cell>
          <cell r="DL386" t="e">
            <v>#N/A</v>
          </cell>
          <cell r="DM386" t="e">
            <v>#N/A</v>
          </cell>
          <cell r="DN386" t="e">
            <v>#N/A</v>
          </cell>
          <cell r="DO386" t="e">
            <v>#N/A</v>
          </cell>
          <cell r="DP386" t="e">
            <v>#N/A</v>
          </cell>
          <cell r="DQ386" t="e">
            <v>#N/A</v>
          </cell>
          <cell r="DR386" t="e">
            <v>#N/A</v>
          </cell>
          <cell r="DS386" t="e">
            <v>#N/A</v>
          </cell>
          <cell r="DT386" t="e">
            <v>#N/A</v>
          </cell>
          <cell r="DU386" t="e">
            <v>#N/A</v>
          </cell>
          <cell r="DV386" t="e">
            <v>#N/A</v>
          </cell>
          <cell r="DW386" t="e">
            <v>#N/A</v>
          </cell>
          <cell r="DX386" t="e">
            <v>#N/A</v>
          </cell>
          <cell r="DY386" t="e">
            <v>#N/A</v>
          </cell>
          <cell r="DZ386" t="e">
            <v>#N/A</v>
          </cell>
          <cell r="EA386" t="e">
            <v>#N/A</v>
          </cell>
          <cell r="EB386" t="e">
            <v>#N/A</v>
          </cell>
          <cell r="EC386" t="e">
            <v>#N/A</v>
          </cell>
          <cell r="ED386" t="e">
            <v>#N/A</v>
          </cell>
        </row>
        <row r="387">
          <cell r="F387" t="str">
            <v>=</v>
          </cell>
          <cell r="G387" t="str">
            <v>=</v>
          </cell>
          <cell r="H387" t="str">
            <v>=</v>
          </cell>
          <cell r="I387" t="str">
            <v>=</v>
          </cell>
          <cell r="J387" t="str">
            <v>=</v>
          </cell>
          <cell r="K387" t="str">
            <v>=</v>
          </cell>
          <cell r="L387" t="str">
            <v>=</v>
          </cell>
          <cell r="M387" t="str">
            <v>=</v>
          </cell>
          <cell r="N387" t="str">
            <v>=</v>
          </cell>
          <cell r="O387" t="str">
            <v>=</v>
          </cell>
          <cell r="P387" t="str">
            <v>=</v>
          </cell>
          <cell r="Q387" t="str">
            <v>=</v>
          </cell>
          <cell r="R387" t="str">
            <v>=</v>
          </cell>
          <cell r="S387" t="str">
            <v>=</v>
          </cell>
          <cell r="T387" t="str">
            <v>=</v>
          </cell>
          <cell r="U387" t="str">
            <v>=</v>
          </cell>
          <cell r="V387" t="str">
            <v>=</v>
          </cell>
          <cell r="W387" t="str">
            <v>=</v>
          </cell>
          <cell r="X387" t="str">
            <v>=</v>
          </cell>
          <cell r="Y387" t="str">
            <v>=</v>
          </cell>
          <cell r="Z387" t="str">
            <v>=</v>
          </cell>
          <cell r="AA387" t="str">
            <v>=</v>
          </cell>
          <cell r="AB387" t="str">
            <v>=</v>
          </cell>
          <cell r="AC387" t="str">
            <v>=</v>
          </cell>
          <cell r="AD387" t="str">
            <v>=</v>
          </cell>
          <cell r="AE387" t="str">
            <v>=</v>
          </cell>
          <cell r="AF387" t="str">
            <v>=</v>
          </cell>
          <cell r="AG387" t="str">
            <v>=</v>
          </cell>
          <cell r="AH387" t="str">
            <v>=</v>
          </cell>
          <cell r="AI387" t="str">
            <v>=</v>
          </cell>
          <cell r="AJ387" t="str">
            <v>=</v>
          </cell>
          <cell r="AK387" t="str">
            <v>=</v>
          </cell>
          <cell r="AL387" t="str">
            <v>=</v>
          </cell>
          <cell r="AM387" t="str">
            <v>=</v>
          </cell>
          <cell r="AN387" t="str">
            <v>=</v>
          </cell>
          <cell r="AO387" t="str">
            <v>=</v>
          </cell>
          <cell r="AP387" t="str">
            <v>=</v>
          </cell>
          <cell r="AQ387" t="str">
            <v>=</v>
          </cell>
          <cell r="AR387" t="str">
            <v>=</v>
          </cell>
          <cell r="AS387" t="str">
            <v>=</v>
          </cell>
          <cell r="AT387" t="str">
            <v>=</v>
          </cell>
          <cell r="AU387" t="str">
            <v>=</v>
          </cell>
          <cell r="AV387" t="str">
            <v>=</v>
          </cell>
          <cell r="AW387" t="str">
            <v>=</v>
          </cell>
          <cell r="AX387" t="str">
            <v>=</v>
          </cell>
          <cell r="AY387" t="str">
            <v>=</v>
          </cell>
          <cell r="AZ387" t="str">
            <v>=</v>
          </cell>
          <cell r="BA387" t="str">
            <v>=</v>
          </cell>
          <cell r="BB387" t="str">
            <v>=</v>
          </cell>
          <cell r="BC387" t="str">
            <v>=</v>
          </cell>
          <cell r="BD387" t="str">
            <v>=</v>
          </cell>
          <cell r="BE387" t="str">
            <v>=</v>
          </cell>
          <cell r="BF387" t="str">
            <v>=</v>
          </cell>
          <cell r="BG387" t="str">
            <v>=</v>
          </cell>
          <cell r="BH387" t="str">
            <v>=</v>
          </cell>
          <cell r="BI387" t="str">
            <v>=</v>
          </cell>
          <cell r="BJ387" t="str">
            <v>=</v>
          </cell>
          <cell r="BK387" t="str">
            <v>=</v>
          </cell>
          <cell r="BL387" t="str">
            <v>=</v>
          </cell>
          <cell r="BM387" t="str">
            <v>=</v>
          </cell>
          <cell r="BN387" t="str">
            <v>=</v>
          </cell>
          <cell r="BO387" t="str">
            <v>=</v>
          </cell>
          <cell r="BP387" t="str">
            <v>=</v>
          </cell>
          <cell r="BQ387" t="str">
            <v>=</v>
          </cell>
          <cell r="BR387" t="str">
            <v>=</v>
          </cell>
          <cell r="BS387" t="str">
            <v>=</v>
          </cell>
          <cell r="BT387" t="str">
            <v>=</v>
          </cell>
          <cell r="BU387" t="str">
            <v>=</v>
          </cell>
          <cell r="BV387" t="str">
            <v>=</v>
          </cell>
          <cell r="BW387" t="str">
            <v>=</v>
          </cell>
          <cell r="BX387" t="str">
            <v>=</v>
          </cell>
          <cell r="BY387" t="str">
            <v>=</v>
          </cell>
          <cell r="BZ387" t="str">
            <v>=</v>
          </cell>
          <cell r="CA387" t="str">
            <v>=</v>
          </cell>
          <cell r="CB387" t="str">
            <v>=</v>
          </cell>
          <cell r="CC387" t="str">
            <v>=</v>
          </cell>
          <cell r="CD387" t="str">
            <v>=</v>
          </cell>
          <cell r="CE387" t="str">
            <v>=</v>
          </cell>
          <cell r="CF387" t="str">
            <v>=</v>
          </cell>
          <cell r="CG387" t="str">
            <v>=</v>
          </cell>
          <cell r="CH387" t="str">
            <v>=</v>
          </cell>
          <cell r="CI387" t="str">
            <v>=</v>
          </cell>
          <cell r="CJ387" t="str">
            <v>=</v>
          </cell>
          <cell r="CK387" t="str">
            <v>=</v>
          </cell>
          <cell r="CL387" t="str">
            <v>=</v>
          </cell>
          <cell r="CM387" t="str">
            <v>=</v>
          </cell>
          <cell r="CN387" t="str">
            <v>=</v>
          </cell>
          <cell r="CO387" t="str">
            <v>=</v>
          </cell>
          <cell r="CP387" t="str">
            <v>=</v>
          </cell>
          <cell r="CQ387" t="str">
            <v>=</v>
          </cell>
          <cell r="CR387" t="str">
            <v>=</v>
          </cell>
          <cell r="CS387" t="str">
            <v>=</v>
          </cell>
          <cell r="CT387" t="str">
            <v>=</v>
          </cell>
          <cell r="CU387" t="str">
            <v>=</v>
          </cell>
          <cell r="CV387" t="str">
            <v>=</v>
          </cell>
          <cell r="CW387" t="str">
            <v>=</v>
          </cell>
          <cell r="CX387" t="str">
            <v>=</v>
          </cell>
          <cell r="CY387" t="str">
            <v>=</v>
          </cell>
          <cell r="CZ387" t="str">
            <v>=</v>
          </cell>
          <cell r="DA387" t="str">
            <v>=</v>
          </cell>
          <cell r="DB387" t="str">
            <v>=</v>
          </cell>
          <cell r="DC387" t="str">
            <v>=</v>
          </cell>
          <cell r="DD387" t="str">
            <v>=</v>
          </cell>
          <cell r="DE387" t="str">
            <v>=</v>
          </cell>
          <cell r="DF387" t="str">
            <v>=</v>
          </cell>
          <cell r="DG387" t="str">
            <v>=</v>
          </cell>
          <cell r="DH387" t="str">
            <v>=</v>
          </cell>
          <cell r="DI387" t="str">
            <v>=</v>
          </cell>
          <cell r="DJ387" t="str">
            <v>=</v>
          </cell>
          <cell r="DK387" t="str">
            <v>=</v>
          </cell>
          <cell r="DL387" t="str">
            <v>=</v>
          </cell>
          <cell r="DM387" t="str">
            <v>=</v>
          </cell>
          <cell r="DN387" t="str">
            <v>=</v>
          </cell>
          <cell r="DO387" t="str">
            <v>=</v>
          </cell>
          <cell r="DP387" t="str">
            <v>=</v>
          </cell>
          <cell r="DQ387" t="str">
            <v>=</v>
          </cell>
          <cell r="DR387" t="str">
            <v>=</v>
          </cell>
          <cell r="DS387" t="str">
            <v>=</v>
          </cell>
          <cell r="DT387" t="str">
            <v>=</v>
          </cell>
          <cell r="DU387" t="str">
            <v>=</v>
          </cell>
          <cell r="DV387" t="str">
            <v>=</v>
          </cell>
          <cell r="DW387" t="str">
            <v>=</v>
          </cell>
          <cell r="DX387" t="str">
            <v>=</v>
          </cell>
          <cell r="DY387" t="str">
            <v>=</v>
          </cell>
          <cell r="DZ387" t="str">
            <v>=</v>
          </cell>
          <cell r="EA387" t="str">
            <v>=</v>
          </cell>
          <cell r="EB387" t="str">
            <v>=</v>
          </cell>
          <cell r="EC387" t="str">
            <v>=</v>
          </cell>
          <cell r="ED387" t="str">
            <v>=</v>
          </cell>
        </row>
        <row r="388">
          <cell r="A388" t="str">
            <v>Net Power Cost/Net System Load</v>
          </cell>
          <cell r="C388" t="str">
            <v>Net Power Cost/Net System Load</v>
          </cell>
          <cell r="F388">
            <v>-6.4869479448912415E-2</v>
          </cell>
          <cell r="G388">
            <v>-0.10029514676912754</v>
          </cell>
          <cell r="H388">
            <v>-9.2589239417396385E-2</v>
          </cell>
          <cell r="I388">
            <v>-8.2080200713424034E-2</v>
          </cell>
          <cell r="J388">
            <v>-7.1349399218156861E-2</v>
          </cell>
          <cell r="K388">
            <v>-8.5221410065685177E-2</v>
          </cell>
          <cell r="L388">
            <v>-0.15778715841258162</v>
          </cell>
          <cell r="M388">
            <v>-0.17385254841350672</v>
          </cell>
          <cell r="N388">
            <v>-0.14949538929906403</v>
          </cell>
          <cell r="O388">
            <v>-9.5153029912093956E-2</v>
          </cell>
          <cell r="P388">
            <v>-9.2590947753333097E-2</v>
          </cell>
          <cell r="Q388">
            <v>-0.11805439719081434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</v>
          </cell>
          <cell r="CS388">
            <v>0</v>
          </cell>
          <cell r="CT388">
            <v>0</v>
          </cell>
          <cell r="CU388">
            <v>0</v>
          </cell>
          <cell r="CV388">
            <v>0</v>
          </cell>
          <cell r="CW388">
            <v>0</v>
          </cell>
          <cell r="CX388">
            <v>0</v>
          </cell>
          <cell r="CY388">
            <v>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0</v>
          </cell>
          <cell r="DK388">
            <v>0</v>
          </cell>
          <cell r="DL388">
            <v>0</v>
          </cell>
          <cell r="DM388">
            <v>0</v>
          </cell>
          <cell r="DN388">
            <v>0</v>
          </cell>
          <cell r="DO388">
            <v>0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</row>
        <row r="389">
          <cell r="C389">
            <v>0</v>
          </cell>
          <cell r="F389">
            <v>22.113457652705897</v>
          </cell>
          <cell r="G389">
            <v>33.450422021808201</v>
          </cell>
          <cell r="H389">
            <v>29.08143787494873</v>
          </cell>
          <cell r="I389">
            <v>25.163704974061133</v>
          </cell>
          <cell r="J389">
            <v>21.949730153968069</v>
          </cell>
          <cell r="K389">
            <v>28.989828872963106</v>
          </cell>
          <cell r="L389">
            <v>58.785986209596203</v>
          </cell>
          <cell r="M389">
            <v>63.110257543339749</v>
          </cell>
          <cell r="N389">
            <v>48.799005254434995</v>
          </cell>
          <cell r="O389">
            <v>29.312358475911473</v>
          </cell>
          <cell r="P389">
            <v>30.229547355463303</v>
          </cell>
          <cell r="Q389">
            <v>41.236972426244684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R389">
            <v>0</v>
          </cell>
          <cell r="CS389">
            <v>0</v>
          </cell>
          <cell r="CT389">
            <v>0</v>
          </cell>
          <cell r="CU389">
            <v>0</v>
          </cell>
          <cell r="CV389">
            <v>0</v>
          </cell>
          <cell r="CW389">
            <v>0</v>
          </cell>
          <cell r="CX389">
            <v>0</v>
          </cell>
          <cell r="CY389">
            <v>0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0</v>
          </cell>
          <cell r="DK389">
            <v>0</v>
          </cell>
          <cell r="DL389">
            <v>0</v>
          </cell>
          <cell r="DM389">
            <v>0</v>
          </cell>
          <cell r="DN389">
            <v>0</v>
          </cell>
          <cell r="DO389">
            <v>0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R390">
            <v>0</v>
          </cell>
          <cell r="CS390">
            <v>0</v>
          </cell>
          <cell r="CT390">
            <v>0</v>
          </cell>
          <cell r="CU390">
            <v>0</v>
          </cell>
          <cell r="CV390">
            <v>0</v>
          </cell>
          <cell r="CW390">
            <v>0</v>
          </cell>
          <cell r="CX390">
            <v>0</v>
          </cell>
          <cell r="CY390">
            <v>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0</v>
          </cell>
          <cell r="DK390">
            <v>0</v>
          </cell>
          <cell r="DL390">
            <v>0</v>
          </cell>
          <cell r="DM390">
            <v>0</v>
          </cell>
          <cell r="DN390">
            <v>0</v>
          </cell>
          <cell r="DO390">
            <v>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</row>
        <row r="391">
          <cell r="A391" t="str">
            <v>Adjustments to Load</v>
          </cell>
        </row>
        <row r="392">
          <cell r="C392" t="str">
            <v>Station Service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R392">
            <v>0</v>
          </cell>
          <cell r="CS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0</v>
          </cell>
          <cell r="DK392">
            <v>0</v>
          </cell>
          <cell r="DL392">
            <v>0</v>
          </cell>
          <cell r="DM392">
            <v>0</v>
          </cell>
          <cell r="DN392">
            <v>0</v>
          </cell>
          <cell r="DO392">
            <v>0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</row>
        <row r="393">
          <cell r="C393" t="str">
            <v>MagCorp Curtailment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R393">
            <v>0</v>
          </cell>
          <cell r="CS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0</v>
          </cell>
          <cell r="CX393">
            <v>0</v>
          </cell>
          <cell r="CY393">
            <v>0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0</v>
          </cell>
          <cell r="DK393">
            <v>0</v>
          </cell>
          <cell r="DL393">
            <v>0</v>
          </cell>
          <cell r="DM393">
            <v>0</v>
          </cell>
          <cell r="DN393">
            <v>0</v>
          </cell>
          <cell r="DO393">
            <v>0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</row>
        <row r="394">
          <cell r="C394" t="str">
            <v>Monsanto Curtailment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H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R394">
            <v>0</v>
          </cell>
          <cell r="CS394">
            <v>0</v>
          </cell>
          <cell r="CT394">
            <v>0</v>
          </cell>
          <cell r="CU394">
            <v>0</v>
          </cell>
          <cell r="CV394">
            <v>0</v>
          </cell>
          <cell r="CW394">
            <v>0</v>
          </cell>
          <cell r="CX394">
            <v>0</v>
          </cell>
          <cell r="CY394">
            <v>0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0</v>
          </cell>
          <cell r="DK394">
            <v>0</v>
          </cell>
          <cell r="DL394">
            <v>0</v>
          </cell>
          <cell r="DM394">
            <v>0</v>
          </cell>
          <cell r="DN394">
            <v>0</v>
          </cell>
          <cell r="DO394">
            <v>0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</row>
        <row r="395">
          <cell r="C395" t="str">
            <v>Utah Private Generation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H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R395">
            <v>0</v>
          </cell>
          <cell r="CS395">
            <v>0</v>
          </cell>
          <cell r="CT395">
            <v>0</v>
          </cell>
          <cell r="CU395">
            <v>0</v>
          </cell>
          <cell r="CV395">
            <v>0</v>
          </cell>
          <cell r="CW395">
            <v>0</v>
          </cell>
          <cell r="CX395">
            <v>0</v>
          </cell>
          <cell r="CY395">
            <v>0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0</v>
          </cell>
          <cell r="DK395">
            <v>0</v>
          </cell>
          <cell r="DL395">
            <v>0</v>
          </cell>
          <cell r="DM395">
            <v>0</v>
          </cell>
          <cell r="DN395">
            <v>0</v>
          </cell>
          <cell r="DO395">
            <v>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</row>
        <row r="396">
          <cell r="C396" t="str">
            <v>Line Loss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R396">
            <v>0</v>
          </cell>
          <cell r="CS396">
            <v>0</v>
          </cell>
          <cell r="CT396">
            <v>0</v>
          </cell>
          <cell r="CU396">
            <v>0</v>
          </cell>
          <cell r="CV396">
            <v>0</v>
          </cell>
          <cell r="CW396">
            <v>0</v>
          </cell>
          <cell r="CX396">
            <v>0</v>
          </cell>
          <cell r="CY396">
            <v>0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0</v>
          </cell>
          <cell r="DK396">
            <v>0</v>
          </cell>
          <cell r="DL396">
            <v>0</v>
          </cell>
          <cell r="DM396">
            <v>0</v>
          </cell>
          <cell r="DN396">
            <v>0</v>
          </cell>
          <cell r="DO396">
            <v>0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0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H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R397">
            <v>0</v>
          </cell>
          <cell r="CS397">
            <v>0</v>
          </cell>
          <cell r="CT397">
            <v>0</v>
          </cell>
          <cell r="CU397">
            <v>0</v>
          </cell>
          <cell r="CV397">
            <v>0</v>
          </cell>
          <cell r="CW397">
            <v>0</v>
          </cell>
          <cell r="CX397">
            <v>0</v>
          </cell>
          <cell r="CY397">
            <v>0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0</v>
          </cell>
          <cell r="DK397">
            <v>0</v>
          </cell>
          <cell r="DL397">
            <v>0</v>
          </cell>
          <cell r="DM397">
            <v>0</v>
          </cell>
          <cell r="DN397">
            <v>0</v>
          </cell>
          <cell r="DO397">
            <v>0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</row>
        <row r="399">
          <cell r="C399" t="str">
            <v>System Load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0</v>
          </cell>
          <cell r="DK399">
            <v>0</v>
          </cell>
          <cell r="DL399">
            <v>0</v>
          </cell>
          <cell r="DM399">
            <v>0</v>
          </cell>
          <cell r="DN399">
            <v>0</v>
          </cell>
          <cell r="DO399">
            <v>0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</row>
        <row r="400">
          <cell r="A400" t="str">
            <v>Net System Load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R400">
            <v>0</v>
          </cell>
          <cell r="CS400">
            <v>0</v>
          </cell>
          <cell r="CT400">
            <v>0</v>
          </cell>
          <cell r="CU400">
            <v>0</v>
          </cell>
          <cell r="CV400">
            <v>0</v>
          </cell>
          <cell r="CW400">
            <v>0</v>
          </cell>
          <cell r="CX400">
            <v>0</v>
          </cell>
          <cell r="CY400">
            <v>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0</v>
          </cell>
          <cell r="DK400">
            <v>0</v>
          </cell>
          <cell r="DL400">
            <v>0</v>
          </cell>
          <cell r="DM400">
            <v>0</v>
          </cell>
          <cell r="DN400">
            <v>0</v>
          </cell>
          <cell r="DO400">
            <v>0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</row>
        <row r="402">
          <cell r="A402" t="str">
            <v>Special Sales For Resale</v>
          </cell>
        </row>
        <row r="404">
          <cell r="C404" t="str">
            <v>Black Hills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R404">
            <v>0</v>
          </cell>
          <cell r="CS404">
            <v>0</v>
          </cell>
          <cell r="CT404">
            <v>0</v>
          </cell>
          <cell r="CU404">
            <v>0</v>
          </cell>
          <cell r="CV404">
            <v>0</v>
          </cell>
          <cell r="CW404">
            <v>0</v>
          </cell>
          <cell r="CX404">
            <v>0</v>
          </cell>
          <cell r="CY404">
            <v>0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0</v>
          </cell>
          <cell r="DK404">
            <v>0</v>
          </cell>
          <cell r="DL404">
            <v>0</v>
          </cell>
          <cell r="DM404">
            <v>0</v>
          </cell>
          <cell r="DN404">
            <v>0</v>
          </cell>
          <cell r="DO404">
            <v>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</row>
        <row r="405">
          <cell r="C405" t="str">
            <v>BPA Wind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H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R405">
            <v>0</v>
          </cell>
          <cell r="CS405">
            <v>0</v>
          </cell>
          <cell r="CT405">
            <v>0</v>
          </cell>
          <cell r="CU405">
            <v>0</v>
          </cell>
          <cell r="CV405">
            <v>0</v>
          </cell>
          <cell r="CW405">
            <v>0</v>
          </cell>
          <cell r="CX405">
            <v>0</v>
          </cell>
          <cell r="CY405">
            <v>0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0</v>
          </cell>
          <cell r="DK405">
            <v>0</v>
          </cell>
          <cell r="DL405">
            <v>0</v>
          </cell>
          <cell r="DM405">
            <v>0</v>
          </cell>
          <cell r="DN405">
            <v>0</v>
          </cell>
          <cell r="DO405">
            <v>0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</row>
        <row r="406">
          <cell r="C406" t="str">
            <v>East Area Sales (WCA Sale)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R406">
            <v>0</v>
          </cell>
          <cell r="CS406">
            <v>0</v>
          </cell>
          <cell r="CT406">
            <v>0</v>
          </cell>
          <cell r="CU406">
            <v>0</v>
          </cell>
          <cell r="CV406">
            <v>0</v>
          </cell>
          <cell r="CW406">
            <v>0</v>
          </cell>
          <cell r="CX406">
            <v>0</v>
          </cell>
          <cell r="CY406">
            <v>0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0</v>
          </cell>
          <cell r="DK406">
            <v>0</v>
          </cell>
          <cell r="DL406">
            <v>0</v>
          </cell>
          <cell r="DM406">
            <v>0</v>
          </cell>
          <cell r="DN406">
            <v>0</v>
          </cell>
          <cell r="DO406">
            <v>0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</row>
        <row r="407">
          <cell r="C407" t="str">
            <v>Hurricane Sale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R407">
            <v>0</v>
          </cell>
          <cell r="CS407">
            <v>0</v>
          </cell>
          <cell r="CT407">
            <v>0</v>
          </cell>
          <cell r="CU407">
            <v>0</v>
          </cell>
          <cell r="CV407">
            <v>0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K407">
            <v>0</v>
          </cell>
          <cell r="DL407">
            <v>0</v>
          </cell>
          <cell r="DM407">
            <v>0</v>
          </cell>
          <cell r="DN407">
            <v>0</v>
          </cell>
          <cell r="DO407">
            <v>0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</row>
        <row r="408">
          <cell r="C408" t="str">
            <v>LADWP (IPP Layoff)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R408">
            <v>0</v>
          </cell>
          <cell r="CS408">
            <v>0</v>
          </cell>
          <cell r="CT408">
            <v>0</v>
          </cell>
          <cell r="CU408">
            <v>0</v>
          </cell>
          <cell r="CV408">
            <v>0</v>
          </cell>
          <cell r="CW408">
            <v>0</v>
          </cell>
          <cell r="CX408">
            <v>0</v>
          </cell>
          <cell r="CY408">
            <v>0</v>
          </cell>
          <cell r="CZ408">
            <v>0</v>
          </cell>
          <cell r="DA408">
            <v>0</v>
          </cell>
          <cell r="DB408">
            <v>0</v>
          </cell>
          <cell r="DC408">
            <v>0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0</v>
          </cell>
          <cell r="DK408">
            <v>0</v>
          </cell>
          <cell r="DL408">
            <v>0</v>
          </cell>
          <cell r="DM408">
            <v>0</v>
          </cell>
          <cell r="DN408">
            <v>0</v>
          </cell>
          <cell r="DO408">
            <v>0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</row>
        <row r="409">
          <cell r="C409" t="str">
            <v>Shell Sale 2013-2014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R409">
            <v>0</v>
          </cell>
          <cell r="CS409">
            <v>0</v>
          </cell>
          <cell r="CT409">
            <v>0</v>
          </cell>
          <cell r="CU409">
            <v>0</v>
          </cell>
          <cell r="CV409">
            <v>0</v>
          </cell>
          <cell r="CW409">
            <v>0</v>
          </cell>
          <cell r="CX409">
            <v>0</v>
          </cell>
          <cell r="CY409">
            <v>0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0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0</v>
          </cell>
          <cell r="DK409">
            <v>0</v>
          </cell>
          <cell r="DL409">
            <v>0</v>
          </cell>
          <cell r="DM409">
            <v>0</v>
          </cell>
          <cell r="DN409">
            <v>0</v>
          </cell>
          <cell r="DO409">
            <v>0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</row>
        <row r="410">
          <cell r="C410" t="str">
            <v>SMUD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R410">
            <v>0</v>
          </cell>
          <cell r="CS410">
            <v>0</v>
          </cell>
          <cell r="CT410">
            <v>0</v>
          </cell>
          <cell r="CU410">
            <v>0</v>
          </cell>
          <cell r="CV410">
            <v>0</v>
          </cell>
          <cell r="CW410">
            <v>0</v>
          </cell>
          <cell r="CX410">
            <v>0</v>
          </cell>
          <cell r="CY410">
            <v>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0</v>
          </cell>
          <cell r="DK410">
            <v>0</v>
          </cell>
          <cell r="DL410">
            <v>0</v>
          </cell>
          <cell r="DM410">
            <v>0</v>
          </cell>
          <cell r="DN410">
            <v>0</v>
          </cell>
          <cell r="DO410">
            <v>0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</row>
        <row r="411">
          <cell r="C411" t="str">
            <v>UMPA II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R411">
            <v>0</v>
          </cell>
          <cell r="CS411">
            <v>0</v>
          </cell>
          <cell r="CT411">
            <v>0</v>
          </cell>
          <cell r="CU411">
            <v>0</v>
          </cell>
          <cell r="CV411">
            <v>0</v>
          </cell>
          <cell r="CW411">
            <v>0</v>
          </cell>
          <cell r="CX411">
            <v>0</v>
          </cell>
          <cell r="CY411">
            <v>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0</v>
          </cell>
          <cell r="DK411">
            <v>0</v>
          </cell>
          <cell r="DL411">
            <v>0</v>
          </cell>
          <cell r="DM411">
            <v>0</v>
          </cell>
          <cell r="DN411">
            <v>0</v>
          </cell>
          <cell r="DO411">
            <v>0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R413">
            <v>0</v>
          </cell>
          <cell r="CS413">
            <v>0</v>
          </cell>
          <cell r="CT413">
            <v>0</v>
          </cell>
          <cell r="CU413">
            <v>0</v>
          </cell>
          <cell r="CV413">
            <v>0</v>
          </cell>
          <cell r="CW413">
            <v>0</v>
          </cell>
          <cell r="CX413">
            <v>0</v>
          </cell>
          <cell r="CY413">
            <v>0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0</v>
          </cell>
          <cell r="DK413">
            <v>0</v>
          </cell>
          <cell r="DL413">
            <v>0</v>
          </cell>
          <cell r="DM413">
            <v>0</v>
          </cell>
          <cell r="DN413">
            <v>0</v>
          </cell>
          <cell r="DO413">
            <v>0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</row>
        <row r="416">
          <cell r="C416" t="str">
            <v>COB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H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R416">
            <v>0</v>
          </cell>
          <cell r="CS416">
            <v>0</v>
          </cell>
          <cell r="CT416">
            <v>0</v>
          </cell>
          <cell r="CU416">
            <v>0</v>
          </cell>
          <cell r="CV416">
            <v>0</v>
          </cell>
          <cell r="CW416">
            <v>0</v>
          </cell>
          <cell r="CX416">
            <v>0</v>
          </cell>
          <cell r="CY416">
            <v>0</v>
          </cell>
          <cell r="CZ416">
            <v>0</v>
          </cell>
          <cell r="DA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0</v>
          </cell>
          <cell r="DK416">
            <v>0</v>
          </cell>
          <cell r="DL416">
            <v>0</v>
          </cell>
          <cell r="DM416">
            <v>0</v>
          </cell>
          <cell r="DN416">
            <v>0</v>
          </cell>
          <cell r="DO416">
            <v>0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</row>
        <row r="417">
          <cell r="C417" t="str">
            <v>Four Corners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R417">
            <v>0</v>
          </cell>
          <cell r="CS417">
            <v>0</v>
          </cell>
          <cell r="CT417">
            <v>0</v>
          </cell>
          <cell r="CU417">
            <v>0</v>
          </cell>
          <cell r="CV417">
            <v>0</v>
          </cell>
          <cell r="CW417">
            <v>0</v>
          </cell>
          <cell r="CX417">
            <v>0</v>
          </cell>
          <cell r="CY417">
            <v>0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0</v>
          </cell>
          <cell r="DK417">
            <v>0</v>
          </cell>
          <cell r="DL417">
            <v>0</v>
          </cell>
          <cell r="DM417">
            <v>0</v>
          </cell>
          <cell r="DN417">
            <v>0</v>
          </cell>
          <cell r="DO417">
            <v>0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0</v>
          </cell>
          <cell r="EC417">
            <v>0</v>
          </cell>
          <cell r="ED417">
            <v>0</v>
          </cell>
        </row>
        <row r="418">
          <cell r="C418" t="str">
            <v>Mid Columbia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H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  <cell r="CU418">
            <v>0</v>
          </cell>
          <cell r="CV418">
            <v>0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0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0</v>
          </cell>
          <cell r="DK418">
            <v>0</v>
          </cell>
          <cell r="DL418">
            <v>0</v>
          </cell>
          <cell r="DM418">
            <v>0</v>
          </cell>
          <cell r="DN418">
            <v>0</v>
          </cell>
          <cell r="DO418">
            <v>0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0</v>
          </cell>
          <cell r="EB418">
            <v>0</v>
          </cell>
          <cell r="EC418">
            <v>0</v>
          </cell>
          <cell r="ED418">
            <v>0</v>
          </cell>
        </row>
        <row r="419">
          <cell r="C419" t="str">
            <v>Mona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R419">
            <v>0</v>
          </cell>
          <cell r="CS419">
            <v>0</v>
          </cell>
          <cell r="CT419">
            <v>0</v>
          </cell>
          <cell r="CU419">
            <v>0</v>
          </cell>
          <cell r="CV419">
            <v>0</v>
          </cell>
          <cell r="CW419">
            <v>0</v>
          </cell>
          <cell r="CX419">
            <v>0</v>
          </cell>
          <cell r="CY419">
            <v>0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0</v>
          </cell>
          <cell r="DK419">
            <v>0</v>
          </cell>
          <cell r="DL419">
            <v>0</v>
          </cell>
          <cell r="DM419">
            <v>0</v>
          </cell>
          <cell r="DN419">
            <v>0</v>
          </cell>
          <cell r="DO419">
            <v>0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</row>
        <row r="420">
          <cell r="C420" t="str">
            <v>Palo Verde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R420">
            <v>0</v>
          </cell>
          <cell r="CS420">
            <v>0</v>
          </cell>
          <cell r="CT420">
            <v>0</v>
          </cell>
          <cell r="CU420">
            <v>0</v>
          </cell>
          <cell r="CV420">
            <v>0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K420">
            <v>0</v>
          </cell>
          <cell r="DL420">
            <v>0</v>
          </cell>
          <cell r="DM420">
            <v>0</v>
          </cell>
          <cell r="DN420">
            <v>0</v>
          </cell>
          <cell r="DO420">
            <v>0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</row>
        <row r="421">
          <cell r="C421" t="str">
            <v>SP15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R421">
            <v>0</v>
          </cell>
          <cell r="CS421">
            <v>0</v>
          </cell>
          <cell r="CT421">
            <v>0</v>
          </cell>
          <cell r="CU421">
            <v>0</v>
          </cell>
          <cell r="CV421">
            <v>0</v>
          </cell>
          <cell r="CW421">
            <v>0</v>
          </cell>
          <cell r="CX421">
            <v>0</v>
          </cell>
          <cell r="CY421">
            <v>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0</v>
          </cell>
          <cell r="DK421">
            <v>0</v>
          </cell>
          <cell r="DL421">
            <v>0</v>
          </cell>
          <cell r="DM421">
            <v>0</v>
          </cell>
          <cell r="DN421">
            <v>0</v>
          </cell>
          <cell r="DO421">
            <v>0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</row>
        <row r="422">
          <cell r="C422" t="str">
            <v>STF Index Trades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R422">
            <v>0</v>
          </cell>
          <cell r="CS422">
            <v>0</v>
          </cell>
          <cell r="CT422">
            <v>0</v>
          </cell>
          <cell r="CU422">
            <v>0</v>
          </cell>
          <cell r="CV422">
            <v>0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K422">
            <v>0</v>
          </cell>
          <cell r="DL422">
            <v>0</v>
          </cell>
          <cell r="DM422">
            <v>0</v>
          </cell>
          <cell r="DN422">
            <v>0</v>
          </cell>
          <cell r="DO422">
            <v>0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R424">
            <v>0</v>
          </cell>
          <cell r="CS424">
            <v>0</v>
          </cell>
          <cell r="CT424">
            <v>0</v>
          </cell>
          <cell r="CU424">
            <v>0</v>
          </cell>
          <cell r="CV424">
            <v>0</v>
          </cell>
          <cell r="CW424">
            <v>0</v>
          </cell>
          <cell r="CX424">
            <v>0</v>
          </cell>
          <cell r="CY424">
            <v>0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0</v>
          </cell>
          <cell r="DK424">
            <v>0</v>
          </cell>
          <cell r="DL424">
            <v>0</v>
          </cell>
          <cell r="DM424">
            <v>0</v>
          </cell>
          <cell r="DN424">
            <v>0</v>
          </cell>
          <cell r="DO424">
            <v>0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</row>
        <row r="427">
          <cell r="C427" t="str">
            <v>COB</v>
          </cell>
          <cell r="F427">
            <v>0</v>
          </cell>
          <cell r="G427">
            <v>0</v>
          </cell>
          <cell r="H427">
            <v>20.63300000000163</v>
          </cell>
          <cell r="I427">
            <v>0</v>
          </cell>
          <cell r="J427">
            <v>0</v>
          </cell>
          <cell r="K427">
            <v>0</v>
          </cell>
          <cell r="L427">
            <v>2.5299999999988358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R427">
            <v>0</v>
          </cell>
          <cell r="CS427">
            <v>0</v>
          </cell>
          <cell r="CT427">
            <v>0</v>
          </cell>
          <cell r="CU427">
            <v>0</v>
          </cell>
          <cell r="CV427">
            <v>0</v>
          </cell>
          <cell r="CW427">
            <v>0</v>
          </cell>
          <cell r="CX427">
            <v>0</v>
          </cell>
          <cell r="CY427">
            <v>0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  <cell r="DG427">
            <v>0</v>
          </cell>
          <cell r="DH427">
            <v>0</v>
          </cell>
          <cell r="DI427">
            <v>0</v>
          </cell>
          <cell r="DJ427">
            <v>0</v>
          </cell>
          <cell r="DK427">
            <v>0</v>
          </cell>
          <cell r="DL427">
            <v>0</v>
          </cell>
          <cell r="DM427">
            <v>0</v>
          </cell>
          <cell r="DN427">
            <v>0</v>
          </cell>
          <cell r="DO427">
            <v>0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</row>
        <row r="428">
          <cell r="C428" t="str">
            <v>Four Corners</v>
          </cell>
          <cell r="F428">
            <v>293.86999999999534</v>
          </cell>
          <cell r="G428">
            <v>519.21899999999732</v>
          </cell>
          <cell r="H428">
            <v>497.42999999999302</v>
          </cell>
          <cell r="I428">
            <v>501.91000000000349</v>
          </cell>
          <cell r="J428">
            <v>252.34999999999127</v>
          </cell>
          <cell r="K428">
            <v>0</v>
          </cell>
          <cell r="L428">
            <v>20.936999999998079</v>
          </cell>
          <cell r="M428">
            <v>20.633999999998196</v>
          </cell>
          <cell r="N428">
            <v>36.19999999999709</v>
          </cell>
          <cell r="O428">
            <v>61.89000000001397</v>
          </cell>
          <cell r="P428">
            <v>1340.3700000000244</v>
          </cell>
          <cell r="Q428">
            <v>1545.5449999999983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R428">
            <v>0</v>
          </cell>
          <cell r="CS428">
            <v>0</v>
          </cell>
          <cell r="CT428">
            <v>0</v>
          </cell>
          <cell r="CU428">
            <v>0</v>
          </cell>
          <cell r="CV428">
            <v>0</v>
          </cell>
          <cell r="CW428">
            <v>0</v>
          </cell>
          <cell r="CX428">
            <v>0</v>
          </cell>
          <cell r="CY428">
            <v>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0</v>
          </cell>
          <cell r="DK428">
            <v>0</v>
          </cell>
          <cell r="DL428">
            <v>0</v>
          </cell>
          <cell r="DM428">
            <v>0</v>
          </cell>
          <cell r="DN428">
            <v>0</v>
          </cell>
          <cell r="DO428">
            <v>0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</row>
        <row r="429">
          <cell r="C429" t="str">
            <v>Mid Columbia</v>
          </cell>
          <cell r="F429">
            <v>0</v>
          </cell>
          <cell r="G429">
            <v>117.26000000000931</v>
          </cell>
          <cell r="H429">
            <v>736.86000000001513</v>
          </cell>
          <cell r="I429">
            <v>1354.4200000000128</v>
          </cell>
          <cell r="J429">
            <v>1172.1600000000035</v>
          </cell>
          <cell r="K429">
            <v>1102.1599999999744</v>
          </cell>
          <cell r="L429">
            <v>3149.1600000000326</v>
          </cell>
          <cell r="M429">
            <v>903.02999999999884</v>
          </cell>
          <cell r="N429">
            <v>951.58999999999651</v>
          </cell>
          <cell r="O429">
            <v>557.57999999998719</v>
          </cell>
          <cell r="P429">
            <v>26.630000000004657</v>
          </cell>
          <cell r="Q429">
            <v>52.985000000000582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R429">
            <v>0</v>
          </cell>
          <cell r="CS429">
            <v>0</v>
          </cell>
          <cell r="CT429">
            <v>0</v>
          </cell>
          <cell r="CU429">
            <v>0</v>
          </cell>
          <cell r="CV429">
            <v>0</v>
          </cell>
          <cell r="CW429">
            <v>0</v>
          </cell>
          <cell r="CX429">
            <v>0</v>
          </cell>
          <cell r="CY429">
            <v>0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0</v>
          </cell>
          <cell r="DK429">
            <v>0</v>
          </cell>
          <cell r="DL429">
            <v>0</v>
          </cell>
          <cell r="DM429">
            <v>0</v>
          </cell>
          <cell r="DN429">
            <v>0</v>
          </cell>
          <cell r="DO429">
            <v>0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</row>
        <row r="430">
          <cell r="C430" t="str">
            <v>Mona</v>
          </cell>
          <cell r="F430">
            <v>208.46000000002095</v>
          </cell>
          <cell r="G430">
            <v>578.70499999998719</v>
          </cell>
          <cell r="H430">
            <v>272.70999999999185</v>
          </cell>
          <cell r="I430">
            <v>132.76400000001013</v>
          </cell>
          <cell r="J430">
            <v>142.67600000000675</v>
          </cell>
          <cell r="K430">
            <v>0</v>
          </cell>
          <cell r="L430">
            <v>0</v>
          </cell>
          <cell r="M430">
            <v>0</v>
          </cell>
          <cell r="N430">
            <v>61.889999999984866</v>
          </cell>
          <cell r="O430">
            <v>95.439999999973224</v>
          </cell>
          <cell r="P430">
            <v>374.38499999998021</v>
          </cell>
          <cell r="Q430">
            <v>891.28500000000349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R430">
            <v>0</v>
          </cell>
          <cell r="CS430">
            <v>0</v>
          </cell>
          <cell r="CT430">
            <v>0</v>
          </cell>
          <cell r="CU430">
            <v>0</v>
          </cell>
          <cell r="CV430">
            <v>0</v>
          </cell>
          <cell r="CW430">
            <v>0</v>
          </cell>
          <cell r="CX430">
            <v>0</v>
          </cell>
          <cell r="CY430">
            <v>0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0</v>
          </cell>
          <cell r="DK430">
            <v>0</v>
          </cell>
          <cell r="DL430">
            <v>0</v>
          </cell>
          <cell r="DM430">
            <v>0</v>
          </cell>
          <cell r="DN430">
            <v>0</v>
          </cell>
          <cell r="DO430">
            <v>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</row>
        <row r="431">
          <cell r="C431" t="str">
            <v>Palo Verde</v>
          </cell>
          <cell r="F431">
            <v>5.2099999999918509</v>
          </cell>
          <cell r="G431">
            <v>77.539999999993597</v>
          </cell>
          <cell r="H431">
            <v>320.60000000000582</v>
          </cell>
          <cell r="I431">
            <v>137.9939999999915</v>
          </cell>
          <cell r="J431">
            <v>236.77499999999418</v>
          </cell>
          <cell r="K431">
            <v>0</v>
          </cell>
          <cell r="L431">
            <v>39.355000000010477</v>
          </cell>
          <cell r="M431">
            <v>54.839999999996508</v>
          </cell>
          <cell r="N431">
            <v>0</v>
          </cell>
          <cell r="O431">
            <v>0</v>
          </cell>
          <cell r="P431">
            <v>101.24000000000524</v>
          </cell>
          <cell r="Q431">
            <v>233.21600000000035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R431">
            <v>0</v>
          </cell>
          <cell r="CS431">
            <v>0</v>
          </cell>
          <cell r="CT431">
            <v>0</v>
          </cell>
          <cell r="CU431">
            <v>0</v>
          </cell>
          <cell r="CV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K431">
            <v>0</v>
          </cell>
          <cell r="DL431">
            <v>0</v>
          </cell>
          <cell r="DM431">
            <v>0</v>
          </cell>
          <cell r="DN431">
            <v>0</v>
          </cell>
          <cell r="DO431">
            <v>0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0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</row>
        <row r="432">
          <cell r="C432" t="str">
            <v>SP15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0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R432">
            <v>0</v>
          </cell>
          <cell r="CS432">
            <v>0</v>
          </cell>
          <cell r="CT432">
            <v>0</v>
          </cell>
          <cell r="CU432">
            <v>0</v>
          </cell>
          <cell r="CV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K432">
            <v>0</v>
          </cell>
          <cell r="DL432">
            <v>0</v>
          </cell>
          <cell r="DM432">
            <v>0</v>
          </cell>
          <cell r="DN432">
            <v>0</v>
          </cell>
          <cell r="DO432">
            <v>0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0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</row>
        <row r="433">
          <cell r="C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  <cell r="CC433">
            <v>0</v>
          </cell>
          <cell r="CD433">
            <v>0</v>
          </cell>
          <cell r="CE433">
            <v>0</v>
          </cell>
          <cell r="CF433">
            <v>0</v>
          </cell>
          <cell r="CG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R433">
            <v>0</v>
          </cell>
          <cell r="CS433">
            <v>0</v>
          </cell>
          <cell r="CT433">
            <v>0</v>
          </cell>
          <cell r="CU433">
            <v>0</v>
          </cell>
          <cell r="CV433">
            <v>0</v>
          </cell>
          <cell r="CW433">
            <v>0</v>
          </cell>
          <cell r="CX433">
            <v>0</v>
          </cell>
          <cell r="CY433">
            <v>0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0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0</v>
          </cell>
          <cell r="DK433">
            <v>0</v>
          </cell>
          <cell r="DL433">
            <v>0</v>
          </cell>
          <cell r="DM433">
            <v>0</v>
          </cell>
          <cell r="DN433">
            <v>0</v>
          </cell>
          <cell r="DO433">
            <v>0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0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</row>
        <row r="434">
          <cell r="C434" t="str">
            <v>Trapped Energy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R434">
            <v>0</v>
          </cell>
          <cell r="CS434">
            <v>0</v>
          </cell>
          <cell r="CT434">
            <v>0</v>
          </cell>
          <cell r="CU434">
            <v>0</v>
          </cell>
          <cell r="CV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0</v>
          </cell>
          <cell r="DN434">
            <v>0</v>
          </cell>
          <cell r="DO434">
            <v>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0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</row>
        <row r="435">
          <cell r="F435">
            <v>507.54000000003725</v>
          </cell>
          <cell r="G435">
            <v>1292.7240000000456</v>
          </cell>
          <cell r="H435">
            <v>1848.2330000000657</v>
          </cell>
          <cell r="I435">
            <v>2127.088000000047</v>
          </cell>
          <cell r="J435">
            <v>1803.9610000000102</v>
          </cell>
          <cell r="K435">
            <v>1102.1599999999162</v>
          </cell>
          <cell r="L435">
            <v>3211.98199999996</v>
          </cell>
          <cell r="M435">
            <v>978.50400000007357</v>
          </cell>
          <cell r="N435">
            <v>1049.6799999999348</v>
          </cell>
          <cell r="O435">
            <v>714.9100000000326</v>
          </cell>
          <cell r="P435">
            <v>1842.625</v>
          </cell>
          <cell r="Q435">
            <v>2723.0309999999008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  <cell r="CC435">
            <v>0</v>
          </cell>
          <cell r="CD435">
            <v>0</v>
          </cell>
          <cell r="CE435">
            <v>0</v>
          </cell>
          <cell r="CF435">
            <v>0</v>
          </cell>
          <cell r="CG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R435">
            <v>0</v>
          </cell>
          <cell r="CS435">
            <v>0</v>
          </cell>
          <cell r="CT435">
            <v>0</v>
          </cell>
          <cell r="CU435">
            <v>0</v>
          </cell>
          <cell r="CV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K435">
            <v>0</v>
          </cell>
          <cell r="DL435">
            <v>0</v>
          </cell>
          <cell r="DM435">
            <v>0</v>
          </cell>
          <cell r="DN435">
            <v>0</v>
          </cell>
          <cell r="DO435">
            <v>0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0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</row>
        <row r="437">
          <cell r="A437" t="str">
            <v>Total Special Sales For Resale</v>
          </cell>
          <cell r="F437">
            <v>507.54000000003725</v>
          </cell>
          <cell r="G437">
            <v>1292.7240000000456</v>
          </cell>
          <cell r="H437">
            <v>1848.2330000001239</v>
          </cell>
          <cell r="I437">
            <v>2127.0879999999888</v>
          </cell>
          <cell r="J437">
            <v>1803.9610000000102</v>
          </cell>
          <cell r="K437">
            <v>1102.1599999999162</v>
          </cell>
          <cell r="L437">
            <v>3211.98199999996</v>
          </cell>
          <cell r="M437">
            <v>978.50400000007357</v>
          </cell>
          <cell r="N437">
            <v>1049.6799999999348</v>
          </cell>
          <cell r="O437">
            <v>714.9100000000326</v>
          </cell>
          <cell r="P437">
            <v>1842.625</v>
          </cell>
          <cell r="Q437">
            <v>2723.0309999998426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H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R437">
            <v>0</v>
          </cell>
          <cell r="CS437">
            <v>0</v>
          </cell>
          <cell r="CT437">
            <v>0</v>
          </cell>
          <cell r="CU437">
            <v>0</v>
          </cell>
          <cell r="CV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K437">
            <v>0</v>
          </cell>
          <cell r="DL437">
            <v>0</v>
          </cell>
          <cell r="DM437">
            <v>0</v>
          </cell>
          <cell r="DN437">
            <v>0</v>
          </cell>
          <cell r="DO437">
            <v>0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0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0</v>
          </cell>
          <cell r="ED437">
            <v>0</v>
          </cell>
        </row>
        <row r="438">
          <cell r="F438" t="str">
            <v>=</v>
          </cell>
          <cell r="G438" t="str">
            <v>=</v>
          </cell>
          <cell r="H438" t="str">
            <v>=</v>
          </cell>
          <cell r="I438" t="str">
            <v>=</v>
          </cell>
          <cell r="J438" t="str">
            <v>=</v>
          </cell>
          <cell r="K438" t="str">
            <v>=</v>
          </cell>
          <cell r="L438" t="str">
            <v>=</v>
          </cell>
          <cell r="M438" t="str">
            <v>=</v>
          </cell>
          <cell r="N438" t="str">
            <v>=</v>
          </cell>
          <cell r="O438" t="str">
            <v>=</v>
          </cell>
          <cell r="P438" t="str">
            <v>=</v>
          </cell>
          <cell r="Q438" t="str">
            <v>=</v>
          </cell>
          <cell r="R438" t="str">
            <v>=</v>
          </cell>
          <cell r="S438" t="str">
            <v>=</v>
          </cell>
          <cell r="T438" t="str">
            <v>=</v>
          </cell>
          <cell r="U438" t="str">
            <v>=</v>
          </cell>
          <cell r="V438" t="str">
            <v>=</v>
          </cell>
          <cell r="W438" t="str">
            <v>=</v>
          </cell>
          <cell r="X438" t="str">
            <v>=</v>
          </cell>
          <cell r="Y438" t="str">
            <v>=</v>
          </cell>
          <cell r="Z438" t="str">
            <v>=</v>
          </cell>
          <cell r="AA438" t="str">
            <v>=</v>
          </cell>
          <cell r="AB438" t="str">
            <v>=</v>
          </cell>
          <cell r="AC438" t="str">
            <v>=</v>
          </cell>
          <cell r="AD438" t="str">
            <v>=</v>
          </cell>
          <cell r="AE438" t="str">
            <v>=</v>
          </cell>
          <cell r="AF438" t="str">
            <v>=</v>
          </cell>
          <cell r="AG438" t="str">
            <v>=</v>
          </cell>
          <cell r="AH438" t="str">
            <v>=</v>
          </cell>
          <cell r="AI438" t="str">
            <v>=</v>
          </cell>
          <cell r="AJ438" t="str">
            <v>=</v>
          </cell>
          <cell r="AK438" t="str">
            <v>=</v>
          </cell>
          <cell r="AL438" t="str">
            <v>=</v>
          </cell>
          <cell r="AM438" t="str">
            <v>=</v>
          </cell>
          <cell r="AN438" t="str">
            <v>=</v>
          </cell>
          <cell r="AO438" t="str">
            <v>=</v>
          </cell>
          <cell r="AP438" t="str">
            <v>=</v>
          </cell>
          <cell r="AQ438" t="str">
            <v>=</v>
          </cell>
          <cell r="AR438" t="str">
            <v>=</v>
          </cell>
          <cell r="AS438" t="str">
            <v>=</v>
          </cell>
          <cell r="AT438" t="str">
            <v>=</v>
          </cell>
          <cell r="AU438" t="str">
            <v>=</v>
          </cell>
          <cell r="AV438" t="str">
            <v>=</v>
          </cell>
          <cell r="AW438" t="str">
            <v>=</v>
          </cell>
          <cell r="AX438" t="str">
            <v>=</v>
          </cell>
          <cell r="AY438" t="str">
            <v>=</v>
          </cell>
          <cell r="AZ438" t="str">
            <v>=</v>
          </cell>
          <cell r="BA438" t="str">
            <v>=</v>
          </cell>
          <cell r="BB438" t="str">
            <v>=</v>
          </cell>
          <cell r="BC438" t="str">
            <v>=</v>
          </cell>
          <cell r="BD438" t="str">
            <v>=</v>
          </cell>
          <cell r="BE438" t="str">
            <v>=</v>
          </cell>
          <cell r="BF438" t="str">
            <v>=</v>
          </cell>
          <cell r="BG438" t="str">
            <v>=</v>
          </cell>
          <cell r="BH438" t="str">
            <v>=</v>
          </cell>
          <cell r="BI438" t="str">
            <v>=</v>
          </cell>
          <cell r="BJ438" t="str">
            <v>=</v>
          </cell>
          <cell r="BK438" t="str">
            <v>=</v>
          </cell>
          <cell r="BL438" t="str">
            <v>=</v>
          </cell>
          <cell r="BM438" t="str">
            <v>=</v>
          </cell>
          <cell r="BN438" t="str">
            <v>=</v>
          </cell>
          <cell r="BO438" t="str">
            <v>=</v>
          </cell>
          <cell r="BP438" t="str">
            <v>=</v>
          </cell>
          <cell r="BQ438" t="str">
            <v>=</v>
          </cell>
          <cell r="BR438" t="str">
            <v>=</v>
          </cell>
          <cell r="BS438" t="str">
            <v>=</v>
          </cell>
          <cell r="BT438" t="str">
            <v>=</v>
          </cell>
          <cell r="BU438" t="str">
            <v>=</v>
          </cell>
          <cell r="BV438" t="str">
            <v>=</v>
          </cell>
          <cell r="BW438" t="str">
            <v>=</v>
          </cell>
          <cell r="BX438" t="str">
            <v>=</v>
          </cell>
          <cell r="BY438" t="str">
            <v>=</v>
          </cell>
          <cell r="BZ438" t="str">
            <v>=</v>
          </cell>
          <cell r="CA438" t="str">
            <v>=</v>
          </cell>
          <cell r="CB438" t="str">
            <v>=</v>
          </cell>
          <cell r="CC438" t="str">
            <v>=</v>
          </cell>
          <cell r="CD438" t="str">
            <v>=</v>
          </cell>
          <cell r="CE438" t="str">
            <v>=</v>
          </cell>
          <cell r="CF438" t="str">
            <v>=</v>
          </cell>
          <cell r="CG438" t="str">
            <v>=</v>
          </cell>
          <cell r="CH438" t="str">
            <v>=</v>
          </cell>
          <cell r="CI438" t="str">
            <v>=</v>
          </cell>
          <cell r="CJ438" t="str">
            <v>=</v>
          </cell>
          <cell r="CK438" t="str">
            <v>=</v>
          </cell>
          <cell r="CL438" t="str">
            <v>=</v>
          </cell>
          <cell r="CM438" t="str">
            <v>=</v>
          </cell>
          <cell r="CN438" t="str">
            <v>=</v>
          </cell>
          <cell r="CO438" t="str">
            <v>=</v>
          </cell>
          <cell r="CP438" t="str">
            <v>=</v>
          </cell>
          <cell r="CQ438" t="str">
            <v>=</v>
          </cell>
          <cell r="CR438" t="str">
            <v>=</v>
          </cell>
          <cell r="CS438" t="str">
            <v>=</v>
          </cell>
          <cell r="CT438" t="str">
            <v>=</v>
          </cell>
          <cell r="CU438" t="str">
            <v>=</v>
          </cell>
          <cell r="CV438" t="str">
            <v>=</v>
          </cell>
          <cell r="CW438" t="str">
            <v>=</v>
          </cell>
          <cell r="CX438" t="str">
            <v>=</v>
          </cell>
          <cell r="CY438" t="str">
            <v>=</v>
          </cell>
          <cell r="CZ438" t="str">
            <v>=</v>
          </cell>
          <cell r="DA438" t="str">
            <v>=</v>
          </cell>
          <cell r="DB438" t="str">
            <v>=</v>
          </cell>
          <cell r="DC438" t="str">
            <v>=</v>
          </cell>
          <cell r="DD438" t="str">
            <v>=</v>
          </cell>
          <cell r="DE438" t="str">
            <v>=</v>
          </cell>
          <cell r="DF438" t="str">
            <v>=</v>
          </cell>
          <cell r="DG438" t="str">
            <v>=</v>
          </cell>
          <cell r="DH438" t="str">
            <v>=</v>
          </cell>
          <cell r="DI438" t="str">
            <v>=</v>
          </cell>
          <cell r="DJ438" t="str">
            <v>=</v>
          </cell>
          <cell r="DK438" t="str">
            <v>=</v>
          </cell>
          <cell r="DL438" t="str">
            <v>=</v>
          </cell>
          <cell r="DM438" t="str">
            <v>=</v>
          </cell>
          <cell r="DN438" t="str">
            <v>=</v>
          </cell>
          <cell r="DO438" t="str">
            <v>=</v>
          </cell>
          <cell r="DP438" t="str">
            <v>=</v>
          </cell>
          <cell r="DQ438" t="str">
            <v>=</v>
          </cell>
          <cell r="DR438" t="str">
            <v>=</v>
          </cell>
          <cell r="DS438" t="str">
            <v>=</v>
          </cell>
          <cell r="DT438" t="str">
            <v>=</v>
          </cell>
          <cell r="DU438" t="str">
            <v>=</v>
          </cell>
          <cell r="DV438" t="str">
            <v>=</v>
          </cell>
          <cell r="DW438" t="str">
            <v>=</v>
          </cell>
          <cell r="DX438" t="str">
            <v>=</v>
          </cell>
          <cell r="DY438" t="str">
            <v>=</v>
          </cell>
          <cell r="DZ438" t="str">
            <v>=</v>
          </cell>
          <cell r="EA438" t="str">
            <v>=</v>
          </cell>
          <cell r="EB438" t="str">
            <v>=</v>
          </cell>
          <cell r="EC438" t="str">
            <v>=</v>
          </cell>
          <cell r="ED438" t="str">
            <v>=</v>
          </cell>
        </row>
        <row r="439">
          <cell r="A439" t="str">
            <v>Total Requirements</v>
          </cell>
          <cell r="F439">
            <v>507.54000000003725</v>
          </cell>
          <cell r="G439">
            <v>1292.7240000003949</v>
          </cell>
          <cell r="H439">
            <v>1848.2330000000075</v>
          </cell>
          <cell r="I439">
            <v>2127.0880000004545</v>
          </cell>
          <cell r="J439">
            <v>1803.9610000001267</v>
          </cell>
          <cell r="K439">
            <v>1102.160000000149</v>
          </cell>
          <cell r="L439">
            <v>3211.9819999998435</v>
          </cell>
          <cell r="M439">
            <v>978.50400000065565</v>
          </cell>
          <cell r="N439">
            <v>1049.679999999702</v>
          </cell>
          <cell r="O439">
            <v>714.91000000014901</v>
          </cell>
          <cell r="P439">
            <v>1842.625</v>
          </cell>
          <cell r="Q439">
            <v>2723.0310000004247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R439">
            <v>0</v>
          </cell>
          <cell r="CS439">
            <v>0</v>
          </cell>
          <cell r="CT439">
            <v>0</v>
          </cell>
          <cell r="CU439">
            <v>0</v>
          </cell>
          <cell r="CV439">
            <v>0</v>
          </cell>
          <cell r="CW439">
            <v>0</v>
          </cell>
          <cell r="CX439">
            <v>0</v>
          </cell>
          <cell r="CY439">
            <v>0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0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0</v>
          </cell>
          <cell r="DK439">
            <v>0</v>
          </cell>
          <cell r="DL439">
            <v>0</v>
          </cell>
          <cell r="DM439">
            <v>0</v>
          </cell>
          <cell r="DN439">
            <v>0</v>
          </cell>
          <cell r="DO439">
            <v>0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0</v>
          </cell>
          <cell r="DW439">
            <v>0</v>
          </cell>
          <cell r="DX439">
            <v>0</v>
          </cell>
          <cell r="DY439">
            <v>0</v>
          </cell>
          <cell r="DZ439">
            <v>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</row>
        <row r="440">
          <cell r="F440" t="str">
            <v>=</v>
          </cell>
          <cell r="G440" t="str">
            <v>=</v>
          </cell>
          <cell r="H440" t="str">
            <v>=</v>
          </cell>
          <cell r="I440" t="str">
            <v>=</v>
          </cell>
          <cell r="J440" t="str">
            <v>=</v>
          </cell>
          <cell r="K440" t="str">
            <v>=</v>
          </cell>
          <cell r="L440" t="str">
            <v>=</v>
          </cell>
          <cell r="M440" t="str">
            <v>=</v>
          </cell>
          <cell r="N440" t="str">
            <v>=</v>
          </cell>
          <cell r="O440" t="str">
            <v>=</v>
          </cell>
          <cell r="P440" t="str">
            <v>=</v>
          </cell>
          <cell r="Q440" t="str">
            <v>=</v>
          </cell>
          <cell r="R440" t="str">
            <v>=</v>
          </cell>
          <cell r="S440" t="str">
            <v>=</v>
          </cell>
          <cell r="T440" t="str">
            <v>=</v>
          </cell>
          <cell r="U440" t="str">
            <v>=</v>
          </cell>
          <cell r="V440" t="str">
            <v>=</v>
          </cell>
          <cell r="W440" t="str">
            <v>=</v>
          </cell>
          <cell r="X440" t="str">
            <v>=</v>
          </cell>
          <cell r="Y440" t="str">
            <v>=</v>
          </cell>
          <cell r="Z440" t="str">
            <v>=</v>
          </cell>
          <cell r="AA440" t="str">
            <v>=</v>
          </cell>
          <cell r="AB440" t="str">
            <v>=</v>
          </cell>
          <cell r="AC440" t="str">
            <v>=</v>
          </cell>
          <cell r="AD440" t="str">
            <v>=</v>
          </cell>
          <cell r="AE440" t="str">
            <v>=</v>
          </cell>
          <cell r="AF440" t="str">
            <v>=</v>
          </cell>
          <cell r="AG440" t="str">
            <v>=</v>
          </cell>
          <cell r="AH440" t="str">
            <v>=</v>
          </cell>
          <cell r="AI440" t="str">
            <v>=</v>
          </cell>
          <cell r="AJ440" t="str">
            <v>=</v>
          </cell>
          <cell r="AK440" t="str">
            <v>=</v>
          </cell>
          <cell r="AL440" t="str">
            <v>=</v>
          </cell>
          <cell r="AM440" t="str">
            <v>=</v>
          </cell>
          <cell r="AN440" t="str">
            <v>=</v>
          </cell>
          <cell r="AO440" t="str">
            <v>=</v>
          </cell>
          <cell r="AP440" t="str">
            <v>=</v>
          </cell>
          <cell r="AQ440" t="str">
            <v>=</v>
          </cell>
          <cell r="AR440" t="str">
            <v>=</v>
          </cell>
          <cell r="AS440" t="str">
            <v>=</v>
          </cell>
          <cell r="AT440" t="str">
            <v>=</v>
          </cell>
          <cell r="AU440" t="str">
            <v>=</v>
          </cell>
          <cell r="AV440" t="str">
            <v>=</v>
          </cell>
          <cell r="AW440" t="str">
            <v>=</v>
          </cell>
          <cell r="AX440" t="str">
            <v>=</v>
          </cell>
          <cell r="AY440" t="str">
            <v>=</v>
          </cell>
          <cell r="AZ440" t="str">
            <v>=</v>
          </cell>
          <cell r="BA440" t="str">
            <v>=</v>
          </cell>
          <cell r="BB440" t="str">
            <v>=</v>
          </cell>
          <cell r="BC440" t="str">
            <v>=</v>
          </cell>
          <cell r="BD440" t="str">
            <v>=</v>
          </cell>
          <cell r="BE440" t="str">
            <v>=</v>
          </cell>
          <cell r="BF440" t="str">
            <v>=</v>
          </cell>
          <cell r="BG440" t="str">
            <v>=</v>
          </cell>
          <cell r="BH440" t="str">
            <v>=</v>
          </cell>
          <cell r="BI440" t="str">
            <v>=</v>
          </cell>
          <cell r="BJ440" t="str">
            <v>=</v>
          </cell>
          <cell r="BK440" t="str">
            <v>=</v>
          </cell>
          <cell r="BL440" t="str">
            <v>=</v>
          </cell>
          <cell r="BM440" t="str">
            <v>=</v>
          </cell>
          <cell r="BN440" t="str">
            <v>=</v>
          </cell>
          <cell r="BO440" t="str">
            <v>=</v>
          </cell>
          <cell r="BP440" t="str">
            <v>=</v>
          </cell>
          <cell r="BQ440" t="str">
            <v>=</v>
          </cell>
          <cell r="BR440" t="str">
            <v>=</v>
          </cell>
          <cell r="BS440" t="str">
            <v>=</v>
          </cell>
          <cell r="BT440" t="str">
            <v>=</v>
          </cell>
          <cell r="BU440" t="str">
            <v>=</v>
          </cell>
          <cell r="BV440" t="str">
            <v>=</v>
          </cell>
          <cell r="BW440" t="str">
            <v>=</v>
          </cell>
          <cell r="BX440" t="str">
            <v>=</v>
          </cell>
          <cell r="BY440" t="str">
            <v>=</v>
          </cell>
          <cell r="BZ440" t="str">
            <v>=</v>
          </cell>
          <cell r="CA440" t="str">
            <v>=</v>
          </cell>
          <cell r="CB440" t="str">
            <v>=</v>
          </cell>
          <cell r="CC440" t="str">
            <v>=</v>
          </cell>
          <cell r="CD440" t="str">
            <v>=</v>
          </cell>
          <cell r="CE440" t="str">
            <v>=</v>
          </cell>
          <cell r="CF440" t="str">
            <v>=</v>
          </cell>
          <cell r="CG440" t="str">
            <v>=</v>
          </cell>
          <cell r="CH440" t="str">
            <v>=</v>
          </cell>
          <cell r="CI440" t="str">
            <v>=</v>
          </cell>
          <cell r="CJ440" t="str">
            <v>=</v>
          </cell>
          <cell r="CK440" t="str">
            <v>=</v>
          </cell>
          <cell r="CL440" t="str">
            <v>=</v>
          </cell>
          <cell r="CM440" t="str">
            <v>=</v>
          </cell>
          <cell r="CN440" t="str">
            <v>=</v>
          </cell>
          <cell r="CO440" t="str">
            <v>=</v>
          </cell>
          <cell r="CP440" t="str">
            <v>=</v>
          </cell>
          <cell r="CQ440" t="str">
            <v>=</v>
          </cell>
          <cell r="CR440" t="str">
            <v>=</v>
          </cell>
          <cell r="CS440" t="str">
            <v>=</v>
          </cell>
          <cell r="CT440" t="str">
            <v>=</v>
          </cell>
          <cell r="CU440" t="str">
            <v>=</v>
          </cell>
          <cell r="CV440" t="str">
            <v>=</v>
          </cell>
          <cell r="CW440" t="str">
            <v>=</v>
          </cell>
          <cell r="CX440" t="str">
            <v>=</v>
          </cell>
          <cell r="CY440" t="str">
            <v>=</v>
          </cell>
          <cell r="CZ440" t="str">
            <v>=</v>
          </cell>
          <cell r="DA440" t="str">
            <v>=</v>
          </cell>
          <cell r="DB440" t="str">
            <v>=</v>
          </cell>
          <cell r="DC440" t="str">
            <v>=</v>
          </cell>
          <cell r="DD440" t="str">
            <v>=</v>
          </cell>
          <cell r="DE440" t="str">
            <v>=</v>
          </cell>
          <cell r="DF440" t="str">
            <v>=</v>
          </cell>
          <cell r="DG440" t="str">
            <v>=</v>
          </cell>
          <cell r="DH440" t="str">
            <v>=</v>
          </cell>
          <cell r="DI440" t="str">
            <v>=</v>
          </cell>
          <cell r="DJ440" t="str">
            <v>=</v>
          </cell>
          <cell r="DK440" t="str">
            <v>=</v>
          </cell>
          <cell r="DL440" t="str">
            <v>=</v>
          </cell>
          <cell r="DM440" t="str">
            <v>=</v>
          </cell>
          <cell r="DN440" t="str">
            <v>=</v>
          </cell>
          <cell r="DO440" t="str">
            <v>=</v>
          </cell>
          <cell r="DP440" t="str">
            <v>=</v>
          </cell>
          <cell r="DQ440" t="str">
            <v>=</v>
          </cell>
          <cell r="DR440" t="str">
            <v>=</v>
          </cell>
          <cell r="DS440" t="str">
            <v>=</v>
          </cell>
          <cell r="DT440" t="str">
            <v>=</v>
          </cell>
          <cell r="DU440" t="str">
            <v>=</v>
          </cell>
          <cell r="DV440" t="str">
            <v>=</v>
          </cell>
          <cell r="DW440" t="str">
            <v>=</v>
          </cell>
          <cell r="DX440" t="str">
            <v>=</v>
          </cell>
          <cell r="DY440" t="str">
            <v>=</v>
          </cell>
          <cell r="DZ440" t="str">
            <v>=</v>
          </cell>
          <cell r="EA440" t="str">
            <v>=</v>
          </cell>
          <cell r="EB440" t="str">
            <v>=</v>
          </cell>
          <cell r="EC440" t="str">
            <v>=</v>
          </cell>
          <cell r="ED440" t="str">
            <v>=</v>
          </cell>
        </row>
        <row r="442">
          <cell r="A442" t="str">
            <v>Purchased Power &amp; Net Interchange</v>
          </cell>
        </row>
        <row r="444">
          <cell r="C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P444">
            <v>0</v>
          </cell>
          <cell r="CQ444">
            <v>0</v>
          </cell>
          <cell r="CR444">
            <v>0</v>
          </cell>
          <cell r="CS444">
            <v>0</v>
          </cell>
          <cell r="CT444">
            <v>0</v>
          </cell>
          <cell r="CU444">
            <v>0</v>
          </cell>
          <cell r="CV444">
            <v>0</v>
          </cell>
          <cell r="CW444">
            <v>0</v>
          </cell>
          <cell r="CX444">
            <v>0</v>
          </cell>
          <cell r="CY444">
            <v>0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0</v>
          </cell>
          <cell r="DK444">
            <v>0</v>
          </cell>
          <cell r="DL444">
            <v>0</v>
          </cell>
          <cell r="DM444">
            <v>0</v>
          </cell>
          <cell r="DN444">
            <v>0</v>
          </cell>
          <cell r="DO444">
            <v>0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</row>
        <row r="445">
          <cell r="C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P445">
            <v>0</v>
          </cell>
          <cell r="CQ445">
            <v>0</v>
          </cell>
          <cell r="CR445">
            <v>0</v>
          </cell>
          <cell r="CS445">
            <v>0</v>
          </cell>
          <cell r="CT445">
            <v>0</v>
          </cell>
          <cell r="CU445">
            <v>0</v>
          </cell>
          <cell r="CV445">
            <v>0</v>
          </cell>
          <cell r="CW445">
            <v>0</v>
          </cell>
          <cell r="CX445">
            <v>0</v>
          </cell>
          <cell r="CY445">
            <v>0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0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0</v>
          </cell>
          <cell r="DK445">
            <v>0</v>
          </cell>
          <cell r="DL445">
            <v>0</v>
          </cell>
          <cell r="DM445">
            <v>0</v>
          </cell>
          <cell r="DN445">
            <v>0</v>
          </cell>
          <cell r="DO445">
            <v>0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</row>
        <row r="446">
          <cell r="C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0</v>
          </cell>
          <cell r="CH446">
            <v>0</v>
          </cell>
          <cell r="CI446">
            <v>0</v>
          </cell>
          <cell r="CJ446">
            <v>0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0</v>
          </cell>
          <cell r="CR446">
            <v>0</v>
          </cell>
          <cell r="CS446">
            <v>0</v>
          </cell>
          <cell r="CT446">
            <v>0</v>
          </cell>
          <cell r="CU446">
            <v>0</v>
          </cell>
          <cell r="CV446">
            <v>0</v>
          </cell>
          <cell r="CW446">
            <v>0</v>
          </cell>
          <cell r="CX446">
            <v>0</v>
          </cell>
          <cell r="CY446">
            <v>0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0</v>
          </cell>
          <cell r="DK446">
            <v>0</v>
          </cell>
          <cell r="DL446">
            <v>0</v>
          </cell>
          <cell r="DM446">
            <v>0</v>
          </cell>
          <cell r="DN446">
            <v>0</v>
          </cell>
          <cell r="DO446">
            <v>0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</row>
        <row r="447">
          <cell r="C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  <cell r="CU447">
            <v>0</v>
          </cell>
          <cell r="CV447">
            <v>0</v>
          </cell>
          <cell r="CW447">
            <v>0</v>
          </cell>
          <cell r="CX447">
            <v>0</v>
          </cell>
          <cell r="CY447">
            <v>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0</v>
          </cell>
          <cell r="DK447">
            <v>0</v>
          </cell>
          <cell r="DL447">
            <v>0</v>
          </cell>
          <cell r="DM447">
            <v>0</v>
          </cell>
          <cell r="DN447">
            <v>0</v>
          </cell>
          <cell r="DO447">
            <v>0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</row>
        <row r="448">
          <cell r="C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P448">
            <v>0</v>
          </cell>
          <cell r="CQ448">
            <v>0</v>
          </cell>
          <cell r="CR448">
            <v>0</v>
          </cell>
          <cell r="CS448">
            <v>0</v>
          </cell>
          <cell r="CT448">
            <v>0</v>
          </cell>
          <cell r="CU448">
            <v>0</v>
          </cell>
          <cell r="CV448">
            <v>0</v>
          </cell>
          <cell r="CW448">
            <v>0</v>
          </cell>
          <cell r="CX448">
            <v>0</v>
          </cell>
          <cell r="CY448">
            <v>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0</v>
          </cell>
          <cell r="DK448">
            <v>0</v>
          </cell>
          <cell r="DL448">
            <v>0</v>
          </cell>
          <cell r="DM448">
            <v>0</v>
          </cell>
          <cell r="DN448">
            <v>0</v>
          </cell>
          <cell r="DO448">
            <v>0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0</v>
          </cell>
          <cell r="EB448">
            <v>0</v>
          </cell>
          <cell r="EC448">
            <v>0</v>
          </cell>
          <cell r="ED448">
            <v>0</v>
          </cell>
        </row>
        <row r="449">
          <cell r="C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0</v>
          </cell>
          <cell r="CH449">
            <v>0</v>
          </cell>
          <cell r="CI449">
            <v>0</v>
          </cell>
          <cell r="CJ449">
            <v>0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0</v>
          </cell>
          <cell r="CR449">
            <v>0</v>
          </cell>
          <cell r="CS449">
            <v>0</v>
          </cell>
          <cell r="CT449">
            <v>0</v>
          </cell>
          <cell r="CU449">
            <v>0</v>
          </cell>
          <cell r="CV449">
            <v>0</v>
          </cell>
          <cell r="CW449">
            <v>0</v>
          </cell>
          <cell r="CX449">
            <v>0</v>
          </cell>
          <cell r="CY449">
            <v>0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0</v>
          </cell>
          <cell r="DK449">
            <v>0</v>
          </cell>
          <cell r="DL449">
            <v>0</v>
          </cell>
          <cell r="DM449">
            <v>0</v>
          </cell>
          <cell r="DN449">
            <v>0</v>
          </cell>
          <cell r="DO449">
            <v>0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</row>
        <row r="450">
          <cell r="C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0</v>
          </cell>
          <cell r="CH450">
            <v>0</v>
          </cell>
          <cell r="CI450">
            <v>0</v>
          </cell>
          <cell r="CJ450">
            <v>0</v>
          </cell>
          <cell r="CK450">
            <v>0</v>
          </cell>
          <cell r="CL450">
            <v>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0</v>
          </cell>
          <cell r="CR450">
            <v>0</v>
          </cell>
          <cell r="CS450">
            <v>0</v>
          </cell>
          <cell r="CT450">
            <v>0</v>
          </cell>
          <cell r="CU450">
            <v>0</v>
          </cell>
          <cell r="CV450">
            <v>0</v>
          </cell>
          <cell r="CW450">
            <v>0</v>
          </cell>
          <cell r="CX450">
            <v>0</v>
          </cell>
          <cell r="CY450">
            <v>0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0</v>
          </cell>
          <cell r="DN450">
            <v>0</v>
          </cell>
          <cell r="DO450">
            <v>0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</row>
        <row r="451">
          <cell r="C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H451">
            <v>0</v>
          </cell>
          <cell r="CI451">
            <v>0</v>
          </cell>
          <cell r="CJ451">
            <v>0</v>
          </cell>
          <cell r="CK451">
            <v>0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0</v>
          </cell>
          <cell r="CR451">
            <v>0</v>
          </cell>
          <cell r="CS451">
            <v>0</v>
          </cell>
          <cell r="CT451">
            <v>0</v>
          </cell>
          <cell r="CU451">
            <v>0</v>
          </cell>
          <cell r="CV451">
            <v>0</v>
          </cell>
          <cell r="CW451">
            <v>0</v>
          </cell>
          <cell r="CX451">
            <v>0</v>
          </cell>
          <cell r="CY451">
            <v>0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0</v>
          </cell>
          <cell r="DK451">
            <v>0</v>
          </cell>
          <cell r="DL451">
            <v>0</v>
          </cell>
          <cell r="DM451">
            <v>0</v>
          </cell>
          <cell r="DN451">
            <v>0</v>
          </cell>
          <cell r="DO451">
            <v>0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</row>
        <row r="452">
          <cell r="C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H452">
            <v>0</v>
          </cell>
          <cell r="CI452">
            <v>0</v>
          </cell>
          <cell r="CJ452">
            <v>0</v>
          </cell>
          <cell r="CK452">
            <v>0</v>
          </cell>
          <cell r="CL452">
            <v>0</v>
          </cell>
          <cell r="CM452">
            <v>0</v>
          </cell>
          <cell r="CN452">
            <v>0</v>
          </cell>
          <cell r="CO452">
            <v>0</v>
          </cell>
          <cell r="CP452">
            <v>0</v>
          </cell>
          <cell r="CQ452">
            <v>0</v>
          </cell>
          <cell r="CR452">
            <v>0</v>
          </cell>
          <cell r="CS452">
            <v>0</v>
          </cell>
          <cell r="CT452">
            <v>0</v>
          </cell>
          <cell r="CU452">
            <v>0</v>
          </cell>
          <cell r="CV452">
            <v>0</v>
          </cell>
          <cell r="CW452">
            <v>0</v>
          </cell>
          <cell r="CX452">
            <v>0</v>
          </cell>
          <cell r="CY452">
            <v>0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0</v>
          </cell>
          <cell r="DK452">
            <v>0</v>
          </cell>
          <cell r="DL452">
            <v>0</v>
          </cell>
          <cell r="DM452">
            <v>0</v>
          </cell>
          <cell r="DN452">
            <v>0</v>
          </cell>
          <cell r="DO452">
            <v>0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</row>
        <row r="453">
          <cell r="C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0</v>
          </cell>
          <cell r="CH453">
            <v>0</v>
          </cell>
          <cell r="CI453">
            <v>0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0</v>
          </cell>
          <cell r="CR453">
            <v>0</v>
          </cell>
          <cell r="CS453">
            <v>0</v>
          </cell>
          <cell r="CT453">
            <v>0</v>
          </cell>
          <cell r="CU453">
            <v>0</v>
          </cell>
          <cell r="CV453">
            <v>0</v>
          </cell>
          <cell r="CW453">
            <v>0</v>
          </cell>
          <cell r="CX453">
            <v>0</v>
          </cell>
          <cell r="CY453">
            <v>0</v>
          </cell>
          <cell r="CZ453">
            <v>0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0</v>
          </cell>
          <cell r="DK453">
            <v>0</v>
          </cell>
          <cell r="DL453">
            <v>0</v>
          </cell>
          <cell r="DM453">
            <v>0</v>
          </cell>
          <cell r="DN453">
            <v>0</v>
          </cell>
          <cell r="DO453">
            <v>0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0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</row>
        <row r="454">
          <cell r="C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  <cell r="CC454">
            <v>0</v>
          </cell>
          <cell r="CD454">
            <v>0</v>
          </cell>
          <cell r="CE454">
            <v>0</v>
          </cell>
          <cell r="CF454">
            <v>0</v>
          </cell>
          <cell r="CG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  <cell r="CM454">
            <v>0</v>
          </cell>
          <cell r="CN454">
            <v>0</v>
          </cell>
          <cell r="CO454">
            <v>0</v>
          </cell>
          <cell r="CP454">
            <v>0</v>
          </cell>
          <cell r="CQ454">
            <v>0</v>
          </cell>
          <cell r="CR454">
            <v>0</v>
          </cell>
          <cell r="CS454">
            <v>0</v>
          </cell>
          <cell r="CT454">
            <v>0</v>
          </cell>
          <cell r="CU454">
            <v>0</v>
          </cell>
          <cell r="CV454">
            <v>0</v>
          </cell>
          <cell r="CW454">
            <v>0</v>
          </cell>
          <cell r="CX454">
            <v>0</v>
          </cell>
          <cell r="CY454">
            <v>0</v>
          </cell>
          <cell r="CZ454">
            <v>0</v>
          </cell>
          <cell r="DA454">
            <v>0</v>
          </cell>
          <cell r="DB454">
            <v>0</v>
          </cell>
          <cell r="DC454">
            <v>0</v>
          </cell>
          <cell r="DD454">
            <v>0</v>
          </cell>
          <cell r="DE454">
            <v>0</v>
          </cell>
          <cell r="DF454">
            <v>0</v>
          </cell>
          <cell r="DG454">
            <v>0</v>
          </cell>
          <cell r="DH454">
            <v>0</v>
          </cell>
          <cell r="DI454">
            <v>0</v>
          </cell>
          <cell r="DJ454">
            <v>0</v>
          </cell>
          <cell r="DK454">
            <v>0</v>
          </cell>
          <cell r="DL454">
            <v>0</v>
          </cell>
          <cell r="DM454">
            <v>0</v>
          </cell>
          <cell r="DN454">
            <v>0</v>
          </cell>
          <cell r="DO454">
            <v>0</v>
          </cell>
          <cell r="DP454">
            <v>0</v>
          </cell>
          <cell r="DQ454">
            <v>0</v>
          </cell>
          <cell r="DR454">
            <v>0</v>
          </cell>
          <cell r="DS454">
            <v>0</v>
          </cell>
          <cell r="DT454">
            <v>0</v>
          </cell>
          <cell r="DU454">
            <v>0</v>
          </cell>
          <cell r="DV454">
            <v>0</v>
          </cell>
          <cell r="DW454">
            <v>0</v>
          </cell>
          <cell r="DX454">
            <v>0</v>
          </cell>
          <cell r="DY454">
            <v>0</v>
          </cell>
          <cell r="DZ454">
            <v>0</v>
          </cell>
          <cell r="EA454">
            <v>0</v>
          </cell>
          <cell r="EB454">
            <v>0</v>
          </cell>
          <cell r="EC454">
            <v>0</v>
          </cell>
          <cell r="ED454">
            <v>0</v>
          </cell>
        </row>
        <row r="455">
          <cell r="C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  <cell r="CC455">
            <v>0</v>
          </cell>
          <cell r="CD455">
            <v>0</v>
          </cell>
          <cell r="CE455">
            <v>0</v>
          </cell>
          <cell r="CF455">
            <v>0</v>
          </cell>
          <cell r="CG455">
            <v>0</v>
          </cell>
          <cell r="CH455">
            <v>0</v>
          </cell>
          <cell r="CI455">
            <v>0</v>
          </cell>
          <cell r="CJ455">
            <v>0</v>
          </cell>
          <cell r="CK455">
            <v>0</v>
          </cell>
          <cell r="CL455">
            <v>0</v>
          </cell>
          <cell r="CM455">
            <v>0</v>
          </cell>
          <cell r="CN455">
            <v>0</v>
          </cell>
          <cell r="CO455">
            <v>0</v>
          </cell>
          <cell r="CP455">
            <v>0</v>
          </cell>
          <cell r="CQ455">
            <v>0</v>
          </cell>
          <cell r="CR455">
            <v>0</v>
          </cell>
          <cell r="CS455">
            <v>0</v>
          </cell>
          <cell r="CT455">
            <v>0</v>
          </cell>
          <cell r="CU455">
            <v>0</v>
          </cell>
          <cell r="CV455">
            <v>0</v>
          </cell>
          <cell r="CW455">
            <v>0</v>
          </cell>
          <cell r="CX455">
            <v>0</v>
          </cell>
          <cell r="CY455">
            <v>0</v>
          </cell>
          <cell r="CZ455">
            <v>0</v>
          </cell>
          <cell r="DA455">
            <v>0</v>
          </cell>
          <cell r="DB455">
            <v>0</v>
          </cell>
          <cell r="DC455">
            <v>0</v>
          </cell>
          <cell r="DD455">
            <v>0</v>
          </cell>
          <cell r="DE455">
            <v>0</v>
          </cell>
          <cell r="DF455">
            <v>0</v>
          </cell>
          <cell r="DG455">
            <v>0</v>
          </cell>
          <cell r="DH455">
            <v>0</v>
          </cell>
          <cell r="DI455">
            <v>0</v>
          </cell>
          <cell r="DJ455">
            <v>0</v>
          </cell>
          <cell r="DK455">
            <v>0</v>
          </cell>
          <cell r="DL455">
            <v>0</v>
          </cell>
          <cell r="DM455">
            <v>0</v>
          </cell>
          <cell r="DN455">
            <v>0</v>
          </cell>
          <cell r="DO455">
            <v>0</v>
          </cell>
          <cell r="DP455">
            <v>0</v>
          </cell>
          <cell r="DQ455">
            <v>0</v>
          </cell>
          <cell r="DR455">
            <v>0</v>
          </cell>
          <cell r="DS455">
            <v>0</v>
          </cell>
          <cell r="DT455">
            <v>0</v>
          </cell>
          <cell r="DU455">
            <v>0</v>
          </cell>
          <cell r="DV455">
            <v>0</v>
          </cell>
          <cell r="DW455">
            <v>0</v>
          </cell>
          <cell r="DX455">
            <v>0</v>
          </cell>
          <cell r="DY455">
            <v>0</v>
          </cell>
          <cell r="DZ455">
            <v>0</v>
          </cell>
          <cell r="EA455">
            <v>0</v>
          </cell>
          <cell r="EB455">
            <v>0</v>
          </cell>
          <cell r="EC455">
            <v>0</v>
          </cell>
          <cell r="ED455">
            <v>0</v>
          </cell>
        </row>
        <row r="456">
          <cell r="C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  <cell r="CC456">
            <v>0</v>
          </cell>
          <cell r="CD456">
            <v>0</v>
          </cell>
          <cell r="CE456">
            <v>0</v>
          </cell>
          <cell r="CF456">
            <v>0</v>
          </cell>
          <cell r="CG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0</v>
          </cell>
          <cell r="CM456">
            <v>0</v>
          </cell>
          <cell r="CN456">
            <v>0</v>
          </cell>
          <cell r="CO456">
            <v>0</v>
          </cell>
          <cell r="CP456">
            <v>0</v>
          </cell>
          <cell r="CQ456">
            <v>0</v>
          </cell>
          <cell r="CR456">
            <v>0</v>
          </cell>
          <cell r="CS456">
            <v>0</v>
          </cell>
          <cell r="CT456">
            <v>0</v>
          </cell>
          <cell r="CU456">
            <v>0</v>
          </cell>
          <cell r="CV456">
            <v>0</v>
          </cell>
          <cell r="CW456">
            <v>0</v>
          </cell>
          <cell r="CX456">
            <v>0</v>
          </cell>
          <cell r="CY456">
            <v>0</v>
          </cell>
          <cell r="CZ456">
            <v>0</v>
          </cell>
          <cell r="DA456">
            <v>0</v>
          </cell>
          <cell r="DB456">
            <v>0</v>
          </cell>
          <cell r="DC456">
            <v>0</v>
          </cell>
          <cell r="DD456">
            <v>0</v>
          </cell>
          <cell r="DE456">
            <v>0</v>
          </cell>
          <cell r="DF456">
            <v>0</v>
          </cell>
          <cell r="DG456">
            <v>0</v>
          </cell>
          <cell r="DH456">
            <v>0</v>
          </cell>
          <cell r="DI456">
            <v>0</v>
          </cell>
          <cell r="DJ456">
            <v>0</v>
          </cell>
          <cell r="DK456">
            <v>0</v>
          </cell>
          <cell r="DL456">
            <v>0</v>
          </cell>
          <cell r="DM456">
            <v>0</v>
          </cell>
          <cell r="DN456">
            <v>0</v>
          </cell>
          <cell r="DO456">
            <v>0</v>
          </cell>
          <cell r="DP456">
            <v>0</v>
          </cell>
          <cell r="DQ456">
            <v>0</v>
          </cell>
          <cell r="DR456">
            <v>0</v>
          </cell>
          <cell r="DS456">
            <v>0</v>
          </cell>
          <cell r="DT456">
            <v>0</v>
          </cell>
          <cell r="DU456">
            <v>0</v>
          </cell>
          <cell r="DV456">
            <v>0</v>
          </cell>
          <cell r="DW456">
            <v>0</v>
          </cell>
          <cell r="DX456">
            <v>0</v>
          </cell>
          <cell r="DY456">
            <v>0</v>
          </cell>
          <cell r="DZ456">
            <v>0</v>
          </cell>
          <cell r="EA456">
            <v>0</v>
          </cell>
          <cell r="EB456">
            <v>0</v>
          </cell>
          <cell r="EC456">
            <v>0</v>
          </cell>
          <cell r="ED456">
            <v>0</v>
          </cell>
        </row>
        <row r="457">
          <cell r="C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  <cell r="CC457">
            <v>0</v>
          </cell>
          <cell r="CD457">
            <v>0</v>
          </cell>
          <cell r="CE457">
            <v>0</v>
          </cell>
          <cell r="CF457">
            <v>0</v>
          </cell>
          <cell r="CG457">
            <v>0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0</v>
          </cell>
          <cell r="CM457">
            <v>0</v>
          </cell>
          <cell r="CN457">
            <v>0</v>
          </cell>
          <cell r="CO457">
            <v>0</v>
          </cell>
          <cell r="CP457">
            <v>0</v>
          </cell>
          <cell r="CQ457">
            <v>0</v>
          </cell>
          <cell r="CR457">
            <v>0</v>
          </cell>
          <cell r="CS457">
            <v>0</v>
          </cell>
          <cell r="CT457">
            <v>0</v>
          </cell>
          <cell r="CU457">
            <v>0</v>
          </cell>
          <cell r="CV457">
            <v>0</v>
          </cell>
          <cell r="CW457">
            <v>0</v>
          </cell>
          <cell r="CX457">
            <v>0</v>
          </cell>
          <cell r="CY457">
            <v>0</v>
          </cell>
          <cell r="CZ457">
            <v>0</v>
          </cell>
          <cell r="DA457">
            <v>0</v>
          </cell>
          <cell r="DB457">
            <v>0</v>
          </cell>
          <cell r="DC457">
            <v>0</v>
          </cell>
          <cell r="DD457">
            <v>0</v>
          </cell>
          <cell r="DE457">
            <v>0</v>
          </cell>
          <cell r="DF457">
            <v>0</v>
          </cell>
          <cell r="DG457">
            <v>0</v>
          </cell>
          <cell r="DH457">
            <v>0</v>
          </cell>
          <cell r="DI457">
            <v>0</v>
          </cell>
          <cell r="DJ457">
            <v>0</v>
          </cell>
          <cell r="DK457">
            <v>0</v>
          </cell>
          <cell r="DL457">
            <v>0</v>
          </cell>
          <cell r="DM457">
            <v>0</v>
          </cell>
          <cell r="DN457">
            <v>0</v>
          </cell>
          <cell r="DO457">
            <v>0</v>
          </cell>
          <cell r="DP457">
            <v>0</v>
          </cell>
          <cell r="DQ457">
            <v>0</v>
          </cell>
          <cell r="DR457">
            <v>0</v>
          </cell>
          <cell r="DS457">
            <v>0</v>
          </cell>
          <cell r="DT457">
            <v>0</v>
          </cell>
          <cell r="DU457">
            <v>0</v>
          </cell>
          <cell r="DV457">
            <v>0</v>
          </cell>
          <cell r="DW457">
            <v>0</v>
          </cell>
          <cell r="DX457">
            <v>0</v>
          </cell>
          <cell r="DY457">
            <v>0</v>
          </cell>
          <cell r="DZ457">
            <v>0</v>
          </cell>
          <cell r="EA457">
            <v>0</v>
          </cell>
          <cell r="EB457">
            <v>0</v>
          </cell>
          <cell r="EC457">
            <v>0</v>
          </cell>
          <cell r="ED457">
            <v>0</v>
          </cell>
        </row>
        <row r="458">
          <cell r="C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  <cell r="CC458">
            <v>0</v>
          </cell>
          <cell r="CD458">
            <v>0</v>
          </cell>
          <cell r="CE458">
            <v>0</v>
          </cell>
          <cell r="CF458">
            <v>0</v>
          </cell>
          <cell r="CG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  <cell r="CM458">
            <v>0</v>
          </cell>
          <cell r="CN458">
            <v>0</v>
          </cell>
          <cell r="CO458">
            <v>0</v>
          </cell>
          <cell r="CP458">
            <v>0</v>
          </cell>
          <cell r="CQ458">
            <v>0</v>
          </cell>
          <cell r="CR458">
            <v>0</v>
          </cell>
          <cell r="CS458">
            <v>0</v>
          </cell>
          <cell r="CT458">
            <v>0</v>
          </cell>
          <cell r="CU458">
            <v>0</v>
          </cell>
          <cell r="CV458">
            <v>0</v>
          </cell>
          <cell r="CW458">
            <v>0</v>
          </cell>
          <cell r="CX458">
            <v>0</v>
          </cell>
          <cell r="CY458">
            <v>0</v>
          </cell>
          <cell r="CZ458">
            <v>0</v>
          </cell>
          <cell r="DA458">
            <v>0</v>
          </cell>
          <cell r="DB458">
            <v>0</v>
          </cell>
          <cell r="DC458">
            <v>0</v>
          </cell>
          <cell r="DD458">
            <v>0</v>
          </cell>
          <cell r="DE458">
            <v>0</v>
          </cell>
          <cell r="DF458">
            <v>0</v>
          </cell>
          <cell r="DG458">
            <v>0</v>
          </cell>
          <cell r="DH458">
            <v>0</v>
          </cell>
          <cell r="DI458">
            <v>0</v>
          </cell>
          <cell r="DJ458">
            <v>0</v>
          </cell>
          <cell r="DK458">
            <v>0</v>
          </cell>
          <cell r="DL458">
            <v>0</v>
          </cell>
          <cell r="DM458">
            <v>0</v>
          </cell>
          <cell r="DN458">
            <v>0</v>
          </cell>
          <cell r="DO458">
            <v>0</v>
          </cell>
          <cell r="DP458">
            <v>0</v>
          </cell>
          <cell r="DQ458">
            <v>0</v>
          </cell>
          <cell r="DR458">
            <v>0</v>
          </cell>
          <cell r="DS458">
            <v>0</v>
          </cell>
          <cell r="DT458">
            <v>0</v>
          </cell>
          <cell r="DU458">
            <v>0</v>
          </cell>
          <cell r="DV458">
            <v>0</v>
          </cell>
          <cell r="DW458">
            <v>0</v>
          </cell>
          <cell r="DX458">
            <v>0</v>
          </cell>
          <cell r="DY458">
            <v>0</v>
          </cell>
          <cell r="DZ458">
            <v>0</v>
          </cell>
          <cell r="EA458">
            <v>0</v>
          </cell>
          <cell r="EB458">
            <v>0</v>
          </cell>
          <cell r="EC458">
            <v>0</v>
          </cell>
          <cell r="ED458">
            <v>0</v>
          </cell>
        </row>
        <row r="459">
          <cell r="C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</v>
          </cell>
          <cell r="CC459">
            <v>0</v>
          </cell>
          <cell r="CD459">
            <v>0</v>
          </cell>
          <cell r="CE459">
            <v>0</v>
          </cell>
          <cell r="CF459">
            <v>0</v>
          </cell>
          <cell r="CG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  <cell r="CM459">
            <v>0</v>
          </cell>
          <cell r="CN459">
            <v>0</v>
          </cell>
          <cell r="CO459">
            <v>0</v>
          </cell>
          <cell r="CP459">
            <v>0</v>
          </cell>
          <cell r="CQ459">
            <v>0</v>
          </cell>
          <cell r="CR459">
            <v>0</v>
          </cell>
          <cell r="CS459">
            <v>0</v>
          </cell>
          <cell r="CT459">
            <v>0</v>
          </cell>
          <cell r="CU459">
            <v>0</v>
          </cell>
          <cell r="CV459">
            <v>0</v>
          </cell>
          <cell r="CW459">
            <v>0</v>
          </cell>
          <cell r="CX459">
            <v>0</v>
          </cell>
          <cell r="CY459">
            <v>0</v>
          </cell>
          <cell r="CZ459">
            <v>0</v>
          </cell>
          <cell r="DA459">
            <v>0</v>
          </cell>
          <cell r="DB459">
            <v>0</v>
          </cell>
          <cell r="DC459">
            <v>0</v>
          </cell>
          <cell r="DD459">
            <v>0</v>
          </cell>
          <cell r="DE459">
            <v>0</v>
          </cell>
          <cell r="DF459">
            <v>0</v>
          </cell>
          <cell r="DG459">
            <v>0</v>
          </cell>
          <cell r="DH459">
            <v>0</v>
          </cell>
          <cell r="DI459">
            <v>0</v>
          </cell>
          <cell r="DJ459">
            <v>0</v>
          </cell>
          <cell r="DK459">
            <v>0</v>
          </cell>
          <cell r="DL459">
            <v>0</v>
          </cell>
          <cell r="DM459">
            <v>0</v>
          </cell>
          <cell r="DN459">
            <v>0</v>
          </cell>
          <cell r="DO459">
            <v>0</v>
          </cell>
          <cell r="DP459">
            <v>0</v>
          </cell>
          <cell r="DQ459">
            <v>0</v>
          </cell>
          <cell r="DR459">
            <v>0</v>
          </cell>
          <cell r="DS459">
            <v>0</v>
          </cell>
          <cell r="DT459">
            <v>0</v>
          </cell>
          <cell r="DU459">
            <v>0</v>
          </cell>
          <cell r="DV459">
            <v>0</v>
          </cell>
          <cell r="DW459">
            <v>0</v>
          </cell>
          <cell r="DX459">
            <v>0</v>
          </cell>
          <cell r="DY459">
            <v>0</v>
          </cell>
          <cell r="DZ459">
            <v>0</v>
          </cell>
          <cell r="EA459">
            <v>0</v>
          </cell>
          <cell r="EB459">
            <v>0</v>
          </cell>
          <cell r="EC459">
            <v>0</v>
          </cell>
          <cell r="ED459">
            <v>0</v>
          </cell>
        </row>
        <row r="460">
          <cell r="C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  <cell r="CC460">
            <v>0</v>
          </cell>
          <cell r="CD460">
            <v>0</v>
          </cell>
          <cell r="CE460">
            <v>0</v>
          </cell>
          <cell r="CF460">
            <v>0</v>
          </cell>
          <cell r="CG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  <cell r="CM460">
            <v>0</v>
          </cell>
          <cell r="CN460">
            <v>0</v>
          </cell>
          <cell r="CO460">
            <v>0</v>
          </cell>
          <cell r="CP460">
            <v>0</v>
          </cell>
          <cell r="CQ460">
            <v>0</v>
          </cell>
          <cell r="CR460">
            <v>0</v>
          </cell>
          <cell r="CS460">
            <v>0</v>
          </cell>
          <cell r="CT460">
            <v>0</v>
          </cell>
          <cell r="CU460">
            <v>0</v>
          </cell>
          <cell r="CV460">
            <v>0</v>
          </cell>
          <cell r="CW460">
            <v>0</v>
          </cell>
          <cell r="CX460">
            <v>0</v>
          </cell>
          <cell r="CY460">
            <v>0</v>
          </cell>
          <cell r="CZ460">
            <v>0</v>
          </cell>
          <cell r="DA460">
            <v>0</v>
          </cell>
          <cell r="DB460">
            <v>0</v>
          </cell>
          <cell r="DC460">
            <v>0</v>
          </cell>
          <cell r="DD460">
            <v>0</v>
          </cell>
          <cell r="DE460">
            <v>0</v>
          </cell>
          <cell r="DF460">
            <v>0</v>
          </cell>
          <cell r="DG460">
            <v>0</v>
          </cell>
          <cell r="DH460">
            <v>0</v>
          </cell>
          <cell r="DI460">
            <v>0</v>
          </cell>
          <cell r="DJ460">
            <v>0</v>
          </cell>
          <cell r="DK460">
            <v>0</v>
          </cell>
          <cell r="DL460">
            <v>0</v>
          </cell>
          <cell r="DM460">
            <v>0</v>
          </cell>
          <cell r="DN460">
            <v>0</v>
          </cell>
          <cell r="DO460">
            <v>0</v>
          </cell>
          <cell r="DP460">
            <v>0</v>
          </cell>
          <cell r="DQ460">
            <v>0</v>
          </cell>
          <cell r="DR460">
            <v>0</v>
          </cell>
          <cell r="DS460">
            <v>0</v>
          </cell>
          <cell r="DT460">
            <v>0</v>
          </cell>
          <cell r="DU460">
            <v>0</v>
          </cell>
          <cell r="DV460">
            <v>0</v>
          </cell>
          <cell r="DW460">
            <v>0</v>
          </cell>
          <cell r="DX460">
            <v>0</v>
          </cell>
          <cell r="DY460">
            <v>0</v>
          </cell>
          <cell r="DZ460">
            <v>0</v>
          </cell>
          <cell r="EA460">
            <v>0</v>
          </cell>
          <cell r="EB460">
            <v>0</v>
          </cell>
          <cell r="EC460">
            <v>0</v>
          </cell>
          <cell r="ED460">
            <v>0</v>
          </cell>
        </row>
        <row r="461">
          <cell r="C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B461">
            <v>0</v>
          </cell>
          <cell r="CC461">
            <v>0</v>
          </cell>
          <cell r="CD461">
            <v>0</v>
          </cell>
          <cell r="CE461">
            <v>0</v>
          </cell>
          <cell r="CF461">
            <v>0</v>
          </cell>
          <cell r="CG461">
            <v>0</v>
          </cell>
          <cell r="CH461">
            <v>0</v>
          </cell>
          <cell r="CI461">
            <v>0</v>
          </cell>
          <cell r="CJ461">
            <v>0</v>
          </cell>
          <cell r="CK461">
            <v>0</v>
          </cell>
          <cell r="CL461">
            <v>0</v>
          </cell>
          <cell r="CM461">
            <v>0</v>
          </cell>
          <cell r="CN461">
            <v>0</v>
          </cell>
          <cell r="CO461">
            <v>0</v>
          </cell>
          <cell r="CP461">
            <v>0</v>
          </cell>
          <cell r="CQ461">
            <v>0</v>
          </cell>
          <cell r="CR461">
            <v>0</v>
          </cell>
          <cell r="CS461">
            <v>0</v>
          </cell>
          <cell r="CT461">
            <v>0</v>
          </cell>
          <cell r="CU461">
            <v>0</v>
          </cell>
          <cell r="CV461">
            <v>0</v>
          </cell>
          <cell r="CW461">
            <v>0</v>
          </cell>
          <cell r="CX461">
            <v>0</v>
          </cell>
          <cell r="CY461">
            <v>0</v>
          </cell>
          <cell r="CZ461">
            <v>0</v>
          </cell>
          <cell r="DA461">
            <v>0</v>
          </cell>
          <cell r="DB461">
            <v>0</v>
          </cell>
          <cell r="DC461">
            <v>0</v>
          </cell>
          <cell r="DD461">
            <v>0</v>
          </cell>
          <cell r="DE461">
            <v>0</v>
          </cell>
          <cell r="DF461">
            <v>0</v>
          </cell>
          <cell r="DG461">
            <v>0</v>
          </cell>
          <cell r="DH461">
            <v>0</v>
          </cell>
          <cell r="DI461">
            <v>0</v>
          </cell>
          <cell r="DJ461">
            <v>0</v>
          </cell>
          <cell r="DK461">
            <v>0</v>
          </cell>
          <cell r="DL461">
            <v>0</v>
          </cell>
          <cell r="DM461">
            <v>0</v>
          </cell>
          <cell r="DN461">
            <v>0</v>
          </cell>
          <cell r="DO461">
            <v>0</v>
          </cell>
          <cell r="DP461">
            <v>0</v>
          </cell>
          <cell r="DQ461">
            <v>0</v>
          </cell>
          <cell r="DR461">
            <v>0</v>
          </cell>
          <cell r="DS461">
            <v>0</v>
          </cell>
          <cell r="DT461">
            <v>0</v>
          </cell>
          <cell r="DU461">
            <v>0</v>
          </cell>
          <cell r="DV461">
            <v>0</v>
          </cell>
          <cell r="DW461">
            <v>0</v>
          </cell>
          <cell r="DX461">
            <v>0</v>
          </cell>
          <cell r="DY461">
            <v>0</v>
          </cell>
          <cell r="DZ461">
            <v>0</v>
          </cell>
          <cell r="EA461">
            <v>0</v>
          </cell>
          <cell r="EB461">
            <v>0</v>
          </cell>
          <cell r="EC461">
            <v>0</v>
          </cell>
          <cell r="ED461">
            <v>0</v>
          </cell>
        </row>
        <row r="462">
          <cell r="C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</v>
          </cell>
          <cell r="CC462">
            <v>0</v>
          </cell>
          <cell r="CD462">
            <v>0</v>
          </cell>
          <cell r="CE462">
            <v>0</v>
          </cell>
          <cell r="CF462">
            <v>0</v>
          </cell>
          <cell r="CG462">
            <v>0</v>
          </cell>
          <cell r="CH462">
            <v>0</v>
          </cell>
          <cell r="CI462">
            <v>0</v>
          </cell>
          <cell r="CJ462">
            <v>0</v>
          </cell>
          <cell r="CK462">
            <v>0</v>
          </cell>
          <cell r="CL462">
            <v>0</v>
          </cell>
          <cell r="CM462">
            <v>0</v>
          </cell>
          <cell r="CN462">
            <v>0</v>
          </cell>
          <cell r="CO462">
            <v>0</v>
          </cell>
          <cell r="CP462">
            <v>0</v>
          </cell>
          <cell r="CQ462">
            <v>0</v>
          </cell>
          <cell r="CR462">
            <v>0</v>
          </cell>
          <cell r="CS462">
            <v>0</v>
          </cell>
          <cell r="CT462">
            <v>0</v>
          </cell>
          <cell r="CU462">
            <v>0</v>
          </cell>
          <cell r="CV462">
            <v>0</v>
          </cell>
          <cell r="CW462">
            <v>0</v>
          </cell>
          <cell r="CX462">
            <v>0</v>
          </cell>
          <cell r="CY462">
            <v>0</v>
          </cell>
          <cell r="CZ462">
            <v>0</v>
          </cell>
          <cell r="DA462">
            <v>0</v>
          </cell>
          <cell r="DB462">
            <v>0</v>
          </cell>
          <cell r="DC462">
            <v>0</v>
          </cell>
          <cell r="DD462">
            <v>0</v>
          </cell>
          <cell r="DE462">
            <v>0</v>
          </cell>
          <cell r="DF462">
            <v>0</v>
          </cell>
          <cell r="DG462">
            <v>0</v>
          </cell>
          <cell r="DH462">
            <v>0</v>
          </cell>
          <cell r="DI462">
            <v>0</v>
          </cell>
          <cell r="DJ462">
            <v>0</v>
          </cell>
          <cell r="DK462">
            <v>0</v>
          </cell>
          <cell r="DL462">
            <v>0</v>
          </cell>
          <cell r="DM462">
            <v>0</v>
          </cell>
          <cell r="DN462">
            <v>0</v>
          </cell>
          <cell r="DO462">
            <v>0</v>
          </cell>
          <cell r="DP462">
            <v>0</v>
          </cell>
          <cell r="DQ462">
            <v>0</v>
          </cell>
          <cell r="DR462">
            <v>0</v>
          </cell>
          <cell r="DS462">
            <v>0</v>
          </cell>
          <cell r="DT462">
            <v>0</v>
          </cell>
          <cell r="DU462">
            <v>0</v>
          </cell>
          <cell r="DV462">
            <v>0</v>
          </cell>
          <cell r="DW462">
            <v>0</v>
          </cell>
          <cell r="DX462">
            <v>0</v>
          </cell>
          <cell r="DY462">
            <v>0</v>
          </cell>
          <cell r="DZ462">
            <v>0</v>
          </cell>
          <cell r="EA462">
            <v>0</v>
          </cell>
          <cell r="EB462">
            <v>0</v>
          </cell>
          <cell r="EC462">
            <v>0</v>
          </cell>
          <cell r="ED462">
            <v>0</v>
          </cell>
        </row>
        <row r="463">
          <cell r="C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  <cell r="CC463">
            <v>0</v>
          </cell>
          <cell r="CD463">
            <v>0</v>
          </cell>
          <cell r="CE463">
            <v>0</v>
          </cell>
          <cell r="CF463">
            <v>0</v>
          </cell>
          <cell r="CG463">
            <v>0</v>
          </cell>
          <cell r="CH463">
            <v>0</v>
          </cell>
          <cell r="CI463">
            <v>0</v>
          </cell>
          <cell r="CJ463">
            <v>0</v>
          </cell>
          <cell r="CK463">
            <v>0</v>
          </cell>
          <cell r="CL463">
            <v>0</v>
          </cell>
          <cell r="CM463">
            <v>0</v>
          </cell>
          <cell r="CN463">
            <v>0</v>
          </cell>
          <cell r="CO463">
            <v>0</v>
          </cell>
          <cell r="CP463">
            <v>0</v>
          </cell>
          <cell r="CQ463">
            <v>0</v>
          </cell>
          <cell r="CR463">
            <v>0</v>
          </cell>
          <cell r="CS463">
            <v>0</v>
          </cell>
          <cell r="CT463">
            <v>0</v>
          </cell>
          <cell r="CU463">
            <v>0</v>
          </cell>
          <cell r="CV463">
            <v>0</v>
          </cell>
          <cell r="CW463">
            <v>0</v>
          </cell>
          <cell r="CX463">
            <v>0</v>
          </cell>
          <cell r="CY463">
            <v>0</v>
          </cell>
          <cell r="CZ463">
            <v>0</v>
          </cell>
          <cell r="DA463">
            <v>0</v>
          </cell>
          <cell r="DB463">
            <v>0</v>
          </cell>
          <cell r="DC463">
            <v>0</v>
          </cell>
          <cell r="DD463">
            <v>0</v>
          </cell>
          <cell r="DE463">
            <v>0</v>
          </cell>
          <cell r="DF463">
            <v>0</v>
          </cell>
          <cell r="DG463">
            <v>0</v>
          </cell>
          <cell r="DH463">
            <v>0</v>
          </cell>
          <cell r="DI463">
            <v>0</v>
          </cell>
          <cell r="DJ463">
            <v>0</v>
          </cell>
          <cell r="DK463">
            <v>0</v>
          </cell>
          <cell r="DL463">
            <v>0</v>
          </cell>
          <cell r="DM463">
            <v>0</v>
          </cell>
          <cell r="DN463">
            <v>0</v>
          </cell>
          <cell r="DO463">
            <v>0</v>
          </cell>
          <cell r="DP463">
            <v>0</v>
          </cell>
          <cell r="DQ463">
            <v>0</v>
          </cell>
          <cell r="DR463">
            <v>0</v>
          </cell>
          <cell r="DS463">
            <v>0</v>
          </cell>
          <cell r="DT463">
            <v>0</v>
          </cell>
          <cell r="DU463">
            <v>0</v>
          </cell>
          <cell r="DV463">
            <v>0</v>
          </cell>
          <cell r="DW463">
            <v>0</v>
          </cell>
          <cell r="DX463">
            <v>0</v>
          </cell>
          <cell r="DY463">
            <v>0</v>
          </cell>
          <cell r="DZ463">
            <v>0</v>
          </cell>
          <cell r="EA463">
            <v>0</v>
          </cell>
          <cell r="EB463">
            <v>0</v>
          </cell>
          <cell r="EC463">
            <v>0</v>
          </cell>
          <cell r="ED463">
            <v>0</v>
          </cell>
        </row>
        <row r="464">
          <cell r="C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  <cell r="CC464">
            <v>0</v>
          </cell>
          <cell r="CD464">
            <v>0</v>
          </cell>
          <cell r="CE464">
            <v>0</v>
          </cell>
          <cell r="CF464">
            <v>0</v>
          </cell>
          <cell r="CG464">
            <v>0</v>
          </cell>
          <cell r="CH464">
            <v>0</v>
          </cell>
          <cell r="CI464">
            <v>0</v>
          </cell>
          <cell r="CJ464">
            <v>0</v>
          </cell>
          <cell r="CK464">
            <v>0</v>
          </cell>
          <cell r="CL464">
            <v>0</v>
          </cell>
          <cell r="CM464">
            <v>0</v>
          </cell>
          <cell r="CN464">
            <v>0</v>
          </cell>
          <cell r="CO464">
            <v>0</v>
          </cell>
          <cell r="CP464">
            <v>0</v>
          </cell>
          <cell r="CQ464">
            <v>0</v>
          </cell>
          <cell r="CR464">
            <v>0</v>
          </cell>
          <cell r="CS464">
            <v>0</v>
          </cell>
          <cell r="CT464">
            <v>0</v>
          </cell>
          <cell r="CU464">
            <v>0</v>
          </cell>
          <cell r="CV464">
            <v>0</v>
          </cell>
          <cell r="CW464">
            <v>0</v>
          </cell>
          <cell r="CX464">
            <v>0</v>
          </cell>
          <cell r="CY464">
            <v>0</v>
          </cell>
          <cell r="CZ464">
            <v>0</v>
          </cell>
          <cell r="DA464">
            <v>0</v>
          </cell>
          <cell r="DB464">
            <v>0</v>
          </cell>
          <cell r="DC464">
            <v>0</v>
          </cell>
          <cell r="DD464">
            <v>0</v>
          </cell>
          <cell r="DE464">
            <v>0</v>
          </cell>
          <cell r="DF464">
            <v>0</v>
          </cell>
          <cell r="DG464">
            <v>0</v>
          </cell>
          <cell r="DH464">
            <v>0</v>
          </cell>
          <cell r="DI464">
            <v>0</v>
          </cell>
          <cell r="DJ464">
            <v>0</v>
          </cell>
          <cell r="DK464">
            <v>0</v>
          </cell>
          <cell r="DL464">
            <v>0</v>
          </cell>
          <cell r="DM464">
            <v>0</v>
          </cell>
          <cell r="DN464">
            <v>0</v>
          </cell>
          <cell r="DO464">
            <v>0</v>
          </cell>
          <cell r="DP464">
            <v>0</v>
          </cell>
          <cell r="DQ464">
            <v>0</v>
          </cell>
          <cell r="DR464">
            <v>0</v>
          </cell>
          <cell r="DS464">
            <v>0</v>
          </cell>
          <cell r="DT464">
            <v>0</v>
          </cell>
          <cell r="DU464">
            <v>0</v>
          </cell>
          <cell r="DV464">
            <v>0</v>
          </cell>
          <cell r="DW464">
            <v>0</v>
          </cell>
          <cell r="DX464">
            <v>0</v>
          </cell>
          <cell r="DY464">
            <v>0</v>
          </cell>
          <cell r="DZ464">
            <v>0</v>
          </cell>
          <cell r="EA464">
            <v>0</v>
          </cell>
          <cell r="EB464">
            <v>0</v>
          </cell>
          <cell r="EC464">
            <v>0</v>
          </cell>
          <cell r="ED464">
            <v>0</v>
          </cell>
        </row>
        <row r="465">
          <cell r="C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B465">
            <v>0</v>
          </cell>
          <cell r="CC465">
            <v>0</v>
          </cell>
          <cell r="CD465">
            <v>0</v>
          </cell>
          <cell r="CE465">
            <v>0</v>
          </cell>
          <cell r="CF465">
            <v>0</v>
          </cell>
          <cell r="CG465">
            <v>0</v>
          </cell>
          <cell r="CH465">
            <v>0</v>
          </cell>
          <cell r="CI465">
            <v>0</v>
          </cell>
          <cell r="CJ465">
            <v>0</v>
          </cell>
          <cell r="CK465">
            <v>0</v>
          </cell>
          <cell r="CL465">
            <v>0</v>
          </cell>
          <cell r="CM465">
            <v>0</v>
          </cell>
          <cell r="CN465">
            <v>0</v>
          </cell>
          <cell r="CO465">
            <v>0</v>
          </cell>
          <cell r="CP465">
            <v>0</v>
          </cell>
          <cell r="CQ465">
            <v>0</v>
          </cell>
          <cell r="CR465">
            <v>0</v>
          </cell>
          <cell r="CS465">
            <v>0</v>
          </cell>
          <cell r="CT465">
            <v>0</v>
          </cell>
          <cell r="CU465">
            <v>0</v>
          </cell>
          <cell r="CV465">
            <v>0</v>
          </cell>
          <cell r="CW465">
            <v>0</v>
          </cell>
          <cell r="CX465">
            <v>0</v>
          </cell>
          <cell r="CY465">
            <v>0</v>
          </cell>
          <cell r="CZ465">
            <v>0</v>
          </cell>
          <cell r="DA465">
            <v>0</v>
          </cell>
          <cell r="DB465">
            <v>0</v>
          </cell>
          <cell r="DC465">
            <v>0</v>
          </cell>
          <cell r="DD465">
            <v>0</v>
          </cell>
          <cell r="DE465">
            <v>0</v>
          </cell>
          <cell r="DF465">
            <v>0</v>
          </cell>
          <cell r="DG465">
            <v>0</v>
          </cell>
          <cell r="DH465">
            <v>0</v>
          </cell>
          <cell r="DI465">
            <v>0</v>
          </cell>
          <cell r="DJ465">
            <v>0</v>
          </cell>
          <cell r="DK465">
            <v>0</v>
          </cell>
          <cell r="DL465">
            <v>0</v>
          </cell>
          <cell r="DM465">
            <v>0</v>
          </cell>
          <cell r="DN465">
            <v>0</v>
          </cell>
          <cell r="DO465">
            <v>0</v>
          </cell>
          <cell r="DP465">
            <v>0</v>
          </cell>
          <cell r="DQ465">
            <v>0</v>
          </cell>
          <cell r="DR465">
            <v>0</v>
          </cell>
          <cell r="DS465">
            <v>0</v>
          </cell>
          <cell r="DT465">
            <v>0</v>
          </cell>
          <cell r="DU465">
            <v>0</v>
          </cell>
          <cell r="DV465">
            <v>0</v>
          </cell>
          <cell r="DW465">
            <v>0</v>
          </cell>
          <cell r="DX465">
            <v>0</v>
          </cell>
          <cell r="DY465">
            <v>0</v>
          </cell>
          <cell r="DZ465">
            <v>0</v>
          </cell>
          <cell r="EA465">
            <v>0</v>
          </cell>
          <cell r="EB465">
            <v>0</v>
          </cell>
          <cell r="EC465">
            <v>0</v>
          </cell>
          <cell r="ED465">
            <v>0</v>
          </cell>
        </row>
        <row r="466">
          <cell r="C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0</v>
          </cell>
          <cell r="BD466">
            <v>0</v>
          </cell>
          <cell r="BE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0</v>
          </cell>
          <cell r="BN466">
            <v>0</v>
          </cell>
          <cell r="BO466">
            <v>0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B466">
            <v>0</v>
          </cell>
          <cell r="CC466">
            <v>0</v>
          </cell>
          <cell r="CD466">
            <v>0</v>
          </cell>
          <cell r="CE466">
            <v>0</v>
          </cell>
          <cell r="CF466">
            <v>0</v>
          </cell>
          <cell r="CG466">
            <v>0</v>
          </cell>
          <cell r="CH466">
            <v>0</v>
          </cell>
          <cell r="CI466">
            <v>0</v>
          </cell>
          <cell r="CJ466">
            <v>0</v>
          </cell>
          <cell r="CK466">
            <v>0</v>
          </cell>
          <cell r="CL466">
            <v>0</v>
          </cell>
          <cell r="CM466">
            <v>0</v>
          </cell>
          <cell r="CN466">
            <v>0</v>
          </cell>
          <cell r="CO466">
            <v>0</v>
          </cell>
          <cell r="CP466">
            <v>0</v>
          </cell>
          <cell r="CQ466">
            <v>0</v>
          </cell>
          <cell r="CR466">
            <v>0</v>
          </cell>
          <cell r="CS466">
            <v>0</v>
          </cell>
          <cell r="CT466">
            <v>0</v>
          </cell>
          <cell r="CU466">
            <v>0</v>
          </cell>
          <cell r="CV466">
            <v>0</v>
          </cell>
          <cell r="CW466">
            <v>0</v>
          </cell>
          <cell r="CX466">
            <v>0</v>
          </cell>
          <cell r="CY466">
            <v>0</v>
          </cell>
          <cell r="CZ466">
            <v>0</v>
          </cell>
          <cell r="DA466">
            <v>0</v>
          </cell>
          <cell r="DB466">
            <v>0</v>
          </cell>
          <cell r="DC466">
            <v>0</v>
          </cell>
          <cell r="DD466">
            <v>0</v>
          </cell>
          <cell r="DE466">
            <v>0</v>
          </cell>
          <cell r="DF466">
            <v>0</v>
          </cell>
          <cell r="DG466">
            <v>0</v>
          </cell>
          <cell r="DH466">
            <v>0</v>
          </cell>
          <cell r="DI466">
            <v>0</v>
          </cell>
          <cell r="DJ466">
            <v>0</v>
          </cell>
          <cell r="DK466">
            <v>0</v>
          </cell>
          <cell r="DL466">
            <v>0</v>
          </cell>
          <cell r="DM466">
            <v>0</v>
          </cell>
          <cell r="DN466">
            <v>0</v>
          </cell>
          <cell r="DO466">
            <v>0</v>
          </cell>
          <cell r="DP466">
            <v>0</v>
          </cell>
          <cell r="DQ466">
            <v>0</v>
          </cell>
          <cell r="DR466">
            <v>0</v>
          </cell>
          <cell r="DS466">
            <v>0</v>
          </cell>
          <cell r="DT466">
            <v>0</v>
          </cell>
          <cell r="DU466">
            <v>0</v>
          </cell>
          <cell r="DV466">
            <v>0</v>
          </cell>
          <cell r="DW466">
            <v>0</v>
          </cell>
          <cell r="DX466">
            <v>0</v>
          </cell>
          <cell r="DY466">
            <v>0</v>
          </cell>
          <cell r="DZ466">
            <v>0</v>
          </cell>
          <cell r="EA466">
            <v>0</v>
          </cell>
          <cell r="EB466">
            <v>0</v>
          </cell>
          <cell r="EC466">
            <v>0</v>
          </cell>
          <cell r="ED466">
            <v>0</v>
          </cell>
        </row>
        <row r="467">
          <cell r="C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0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B467">
            <v>0</v>
          </cell>
          <cell r="CC467">
            <v>0</v>
          </cell>
          <cell r="CD467">
            <v>0</v>
          </cell>
          <cell r="CE467">
            <v>0</v>
          </cell>
          <cell r="CF467">
            <v>0</v>
          </cell>
          <cell r="CG467">
            <v>0</v>
          </cell>
          <cell r="CH467">
            <v>0</v>
          </cell>
          <cell r="CI467">
            <v>0</v>
          </cell>
          <cell r="CJ467">
            <v>0</v>
          </cell>
          <cell r="CK467">
            <v>0</v>
          </cell>
          <cell r="CL467">
            <v>0</v>
          </cell>
          <cell r="CM467">
            <v>0</v>
          </cell>
          <cell r="CN467">
            <v>0</v>
          </cell>
          <cell r="CO467">
            <v>0</v>
          </cell>
          <cell r="CP467">
            <v>0</v>
          </cell>
          <cell r="CQ467">
            <v>0</v>
          </cell>
          <cell r="CR467">
            <v>0</v>
          </cell>
          <cell r="CS467">
            <v>0</v>
          </cell>
          <cell r="CT467">
            <v>0</v>
          </cell>
          <cell r="CU467">
            <v>0</v>
          </cell>
          <cell r="CV467">
            <v>0</v>
          </cell>
          <cell r="CW467">
            <v>0</v>
          </cell>
          <cell r="CX467">
            <v>0</v>
          </cell>
          <cell r="CY467">
            <v>0</v>
          </cell>
          <cell r="CZ467">
            <v>0</v>
          </cell>
          <cell r="DA467">
            <v>0</v>
          </cell>
          <cell r="DB467">
            <v>0</v>
          </cell>
          <cell r="DC467">
            <v>0</v>
          </cell>
          <cell r="DD467">
            <v>0</v>
          </cell>
          <cell r="DE467">
            <v>0</v>
          </cell>
          <cell r="DF467">
            <v>0</v>
          </cell>
          <cell r="DG467">
            <v>0</v>
          </cell>
          <cell r="DH467">
            <v>0</v>
          </cell>
          <cell r="DI467">
            <v>0</v>
          </cell>
          <cell r="DJ467">
            <v>0</v>
          </cell>
          <cell r="DK467">
            <v>0</v>
          </cell>
          <cell r="DL467">
            <v>0</v>
          </cell>
          <cell r="DM467">
            <v>0</v>
          </cell>
          <cell r="DN467">
            <v>0</v>
          </cell>
          <cell r="DO467">
            <v>0</v>
          </cell>
          <cell r="DP467">
            <v>0</v>
          </cell>
          <cell r="DQ467">
            <v>0</v>
          </cell>
          <cell r="DR467">
            <v>0</v>
          </cell>
          <cell r="DS467">
            <v>0</v>
          </cell>
          <cell r="DT467">
            <v>0</v>
          </cell>
          <cell r="DU467">
            <v>0</v>
          </cell>
          <cell r="DV467">
            <v>0</v>
          </cell>
          <cell r="DW467">
            <v>0</v>
          </cell>
          <cell r="DX467">
            <v>0</v>
          </cell>
          <cell r="DY467">
            <v>0</v>
          </cell>
          <cell r="DZ467">
            <v>0</v>
          </cell>
          <cell r="EA467">
            <v>0</v>
          </cell>
          <cell r="EB467">
            <v>0</v>
          </cell>
          <cell r="EC467">
            <v>0</v>
          </cell>
          <cell r="ED467">
            <v>0</v>
          </cell>
        </row>
        <row r="468">
          <cell r="C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B468">
            <v>0</v>
          </cell>
          <cell r="CC468">
            <v>0</v>
          </cell>
          <cell r="CD468">
            <v>0</v>
          </cell>
          <cell r="CE468">
            <v>0</v>
          </cell>
          <cell r="CF468">
            <v>0</v>
          </cell>
          <cell r="CG468">
            <v>0</v>
          </cell>
          <cell r="CH468">
            <v>0</v>
          </cell>
          <cell r="CI468">
            <v>0</v>
          </cell>
          <cell r="CJ468">
            <v>0</v>
          </cell>
          <cell r="CK468">
            <v>0</v>
          </cell>
          <cell r="CL468">
            <v>0</v>
          </cell>
          <cell r="CM468">
            <v>0</v>
          </cell>
          <cell r="CN468">
            <v>0</v>
          </cell>
          <cell r="CO468">
            <v>0</v>
          </cell>
          <cell r="CP468">
            <v>0</v>
          </cell>
          <cell r="CQ468">
            <v>0</v>
          </cell>
          <cell r="CR468">
            <v>0</v>
          </cell>
          <cell r="CS468">
            <v>0</v>
          </cell>
          <cell r="CT468">
            <v>0</v>
          </cell>
          <cell r="CU468">
            <v>0</v>
          </cell>
          <cell r="CV468">
            <v>0</v>
          </cell>
          <cell r="CW468">
            <v>0</v>
          </cell>
          <cell r="CX468">
            <v>0</v>
          </cell>
          <cell r="CY468">
            <v>0</v>
          </cell>
          <cell r="CZ468">
            <v>0</v>
          </cell>
          <cell r="DA468">
            <v>0</v>
          </cell>
          <cell r="DB468">
            <v>0</v>
          </cell>
          <cell r="DC468">
            <v>0</v>
          </cell>
          <cell r="DD468">
            <v>0</v>
          </cell>
          <cell r="DE468">
            <v>0</v>
          </cell>
          <cell r="DF468">
            <v>0</v>
          </cell>
          <cell r="DG468">
            <v>0</v>
          </cell>
          <cell r="DH468">
            <v>0</v>
          </cell>
          <cell r="DI468">
            <v>0</v>
          </cell>
          <cell r="DJ468">
            <v>0</v>
          </cell>
          <cell r="DK468">
            <v>0</v>
          </cell>
          <cell r="DL468">
            <v>0</v>
          </cell>
          <cell r="DM468">
            <v>0</v>
          </cell>
          <cell r="DN468">
            <v>0</v>
          </cell>
          <cell r="DO468">
            <v>0</v>
          </cell>
          <cell r="DP468">
            <v>0</v>
          </cell>
          <cell r="DQ468">
            <v>0</v>
          </cell>
          <cell r="DR468">
            <v>0</v>
          </cell>
          <cell r="DS468">
            <v>0</v>
          </cell>
          <cell r="DT468">
            <v>0</v>
          </cell>
          <cell r="DU468">
            <v>0</v>
          </cell>
          <cell r="DV468">
            <v>0</v>
          </cell>
          <cell r="DW468">
            <v>0</v>
          </cell>
          <cell r="DX468">
            <v>0</v>
          </cell>
          <cell r="DY468">
            <v>0</v>
          </cell>
          <cell r="DZ468">
            <v>0</v>
          </cell>
          <cell r="EA468">
            <v>0</v>
          </cell>
          <cell r="EB468">
            <v>0</v>
          </cell>
          <cell r="EC468">
            <v>0</v>
          </cell>
          <cell r="ED468">
            <v>0</v>
          </cell>
        </row>
        <row r="469">
          <cell r="C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B469">
            <v>0</v>
          </cell>
          <cell r="CC469">
            <v>0</v>
          </cell>
          <cell r="CD469">
            <v>0</v>
          </cell>
          <cell r="CE469">
            <v>0</v>
          </cell>
          <cell r="CF469">
            <v>0</v>
          </cell>
          <cell r="CG469">
            <v>0</v>
          </cell>
          <cell r="CH469">
            <v>0</v>
          </cell>
          <cell r="CI469">
            <v>0</v>
          </cell>
          <cell r="CJ469">
            <v>0</v>
          </cell>
          <cell r="CK469">
            <v>0</v>
          </cell>
          <cell r="CL469">
            <v>0</v>
          </cell>
          <cell r="CM469">
            <v>0</v>
          </cell>
          <cell r="CN469">
            <v>0</v>
          </cell>
          <cell r="CO469">
            <v>0</v>
          </cell>
          <cell r="CP469">
            <v>0</v>
          </cell>
          <cell r="CQ469">
            <v>0</v>
          </cell>
          <cell r="CR469">
            <v>0</v>
          </cell>
          <cell r="CS469">
            <v>0</v>
          </cell>
          <cell r="CT469">
            <v>0</v>
          </cell>
          <cell r="CU469">
            <v>0</v>
          </cell>
          <cell r="CV469">
            <v>0</v>
          </cell>
          <cell r="CW469">
            <v>0</v>
          </cell>
          <cell r="CX469">
            <v>0</v>
          </cell>
          <cell r="CY469">
            <v>0</v>
          </cell>
          <cell r="CZ469">
            <v>0</v>
          </cell>
          <cell r="DA469">
            <v>0</v>
          </cell>
          <cell r="DB469">
            <v>0</v>
          </cell>
          <cell r="DC469">
            <v>0</v>
          </cell>
          <cell r="DD469">
            <v>0</v>
          </cell>
          <cell r="DE469">
            <v>0</v>
          </cell>
          <cell r="DF469">
            <v>0</v>
          </cell>
          <cell r="DG469">
            <v>0</v>
          </cell>
          <cell r="DH469">
            <v>0</v>
          </cell>
          <cell r="DI469">
            <v>0</v>
          </cell>
          <cell r="DJ469">
            <v>0</v>
          </cell>
          <cell r="DK469">
            <v>0</v>
          </cell>
          <cell r="DL469">
            <v>0</v>
          </cell>
          <cell r="DM469">
            <v>0</v>
          </cell>
          <cell r="DN469">
            <v>0</v>
          </cell>
          <cell r="DO469">
            <v>0</v>
          </cell>
          <cell r="DP469">
            <v>0</v>
          </cell>
          <cell r="DQ469">
            <v>0</v>
          </cell>
          <cell r="DR469">
            <v>0</v>
          </cell>
          <cell r="DS469">
            <v>0</v>
          </cell>
          <cell r="DT469">
            <v>0</v>
          </cell>
          <cell r="DU469">
            <v>0</v>
          </cell>
          <cell r="DV469">
            <v>0</v>
          </cell>
          <cell r="DW469">
            <v>0</v>
          </cell>
          <cell r="DX469">
            <v>0</v>
          </cell>
          <cell r="DY469">
            <v>0</v>
          </cell>
          <cell r="DZ469">
            <v>0</v>
          </cell>
          <cell r="EA469">
            <v>0</v>
          </cell>
          <cell r="EB469">
            <v>0</v>
          </cell>
          <cell r="EC469">
            <v>0</v>
          </cell>
          <cell r="ED469">
            <v>0</v>
          </cell>
        </row>
        <row r="470">
          <cell r="C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O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B470">
            <v>0</v>
          </cell>
          <cell r="CC470">
            <v>0</v>
          </cell>
          <cell r="CD470">
            <v>0</v>
          </cell>
          <cell r="CE470">
            <v>0</v>
          </cell>
          <cell r="CF470">
            <v>0</v>
          </cell>
          <cell r="CG470">
            <v>0</v>
          </cell>
          <cell r="CH470">
            <v>0</v>
          </cell>
          <cell r="CI470">
            <v>0</v>
          </cell>
          <cell r="CJ470">
            <v>0</v>
          </cell>
          <cell r="CK470">
            <v>0</v>
          </cell>
          <cell r="CL470">
            <v>0</v>
          </cell>
          <cell r="CM470">
            <v>0</v>
          </cell>
          <cell r="CN470">
            <v>0</v>
          </cell>
          <cell r="CO470">
            <v>0</v>
          </cell>
          <cell r="CP470">
            <v>0</v>
          </cell>
          <cell r="CQ470">
            <v>0</v>
          </cell>
          <cell r="CR470">
            <v>0</v>
          </cell>
          <cell r="CS470">
            <v>0</v>
          </cell>
          <cell r="CT470">
            <v>0</v>
          </cell>
          <cell r="CU470">
            <v>0</v>
          </cell>
          <cell r="CV470">
            <v>0</v>
          </cell>
          <cell r="CW470">
            <v>0</v>
          </cell>
          <cell r="CX470">
            <v>0</v>
          </cell>
          <cell r="CY470">
            <v>0</v>
          </cell>
          <cell r="CZ470">
            <v>0</v>
          </cell>
          <cell r="DA470">
            <v>0</v>
          </cell>
          <cell r="DB470">
            <v>0</v>
          </cell>
          <cell r="DC470">
            <v>0</v>
          </cell>
          <cell r="DD470">
            <v>0</v>
          </cell>
          <cell r="DE470">
            <v>0</v>
          </cell>
          <cell r="DF470">
            <v>0</v>
          </cell>
          <cell r="DG470">
            <v>0</v>
          </cell>
          <cell r="DH470">
            <v>0</v>
          </cell>
          <cell r="DI470">
            <v>0</v>
          </cell>
          <cell r="DJ470">
            <v>0</v>
          </cell>
          <cell r="DK470">
            <v>0</v>
          </cell>
          <cell r="DL470">
            <v>0</v>
          </cell>
          <cell r="DM470">
            <v>0</v>
          </cell>
          <cell r="DN470">
            <v>0</v>
          </cell>
          <cell r="DO470">
            <v>0</v>
          </cell>
          <cell r="DP470">
            <v>0</v>
          </cell>
          <cell r="DQ470">
            <v>0</v>
          </cell>
          <cell r="DR470">
            <v>0</v>
          </cell>
          <cell r="DS470">
            <v>0</v>
          </cell>
          <cell r="DT470">
            <v>0</v>
          </cell>
          <cell r="DU470">
            <v>0</v>
          </cell>
          <cell r="DV470">
            <v>0</v>
          </cell>
          <cell r="DW470">
            <v>0</v>
          </cell>
          <cell r="DX470">
            <v>0</v>
          </cell>
          <cell r="DY470">
            <v>0</v>
          </cell>
          <cell r="DZ470">
            <v>0</v>
          </cell>
          <cell r="EA470">
            <v>0</v>
          </cell>
          <cell r="EB470">
            <v>0</v>
          </cell>
          <cell r="EC470">
            <v>0</v>
          </cell>
          <cell r="ED470">
            <v>0</v>
          </cell>
        </row>
        <row r="471">
          <cell r="C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O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B471">
            <v>0</v>
          </cell>
          <cell r="CC471">
            <v>0</v>
          </cell>
          <cell r="CD471">
            <v>0</v>
          </cell>
          <cell r="CE471">
            <v>0</v>
          </cell>
          <cell r="CF471">
            <v>0</v>
          </cell>
          <cell r="CG471">
            <v>0</v>
          </cell>
          <cell r="CH471">
            <v>0</v>
          </cell>
          <cell r="CI471">
            <v>0</v>
          </cell>
          <cell r="CJ471">
            <v>0</v>
          </cell>
          <cell r="CK471">
            <v>0</v>
          </cell>
          <cell r="CL471">
            <v>0</v>
          </cell>
          <cell r="CM471">
            <v>0</v>
          </cell>
          <cell r="CN471">
            <v>0</v>
          </cell>
          <cell r="CO471">
            <v>0</v>
          </cell>
          <cell r="CP471">
            <v>0</v>
          </cell>
          <cell r="CQ471">
            <v>0</v>
          </cell>
          <cell r="CR471">
            <v>0</v>
          </cell>
          <cell r="CS471">
            <v>0</v>
          </cell>
          <cell r="CT471">
            <v>0</v>
          </cell>
          <cell r="CU471">
            <v>0</v>
          </cell>
          <cell r="CV471">
            <v>0</v>
          </cell>
          <cell r="CW471">
            <v>0</v>
          </cell>
          <cell r="CX471">
            <v>0</v>
          </cell>
          <cell r="CY471">
            <v>0</v>
          </cell>
          <cell r="CZ471">
            <v>0</v>
          </cell>
          <cell r="DA471">
            <v>0</v>
          </cell>
          <cell r="DB471">
            <v>0</v>
          </cell>
          <cell r="DC471">
            <v>0</v>
          </cell>
          <cell r="DD471">
            <v>0</v>
          </cell>
          <cell r="DE471">
            <v>0</v>
          </cell>
          <cell r="DF471">
            <v>0</v>
          </cell>
          <cell r="DG471">
            <v>0</v>
          </cell>
          <cell r="DH471">
            <v>0</v>
          </cell>
          <cell r="DI471">
            <v>0</v>
          </cell>
          <cell r="DJ471">
            <v>0</v>
          </cell>
          <cell r="DK471">
            <v>0</v>
          </cell>
          <cell r="DL471">
            <v>0</v>
          </cell>
          <cell r="DM471">
            <v>0</v>
          </cell>
          <cell r="DN471">
            <v>0</v>
          </cell>
          <cell r="DO471">
            <v>0</v>
          </cell>
          <cell r="DP471">
            <v>0</v>
          </cell>
          <cell r="DQ471">
            <v>0</v>
          </cell>
          <cell r="DR471">
            <v>0</v>
          </cell>
          <cell r="DS471">
            <v>0</v>
          </cell>
          <cell r="DT471">
            <v>0</v>
          </cell>
          <cell r="DU471">
            <v>0</v>
          </cell>
          <cell r="DV471">
            <v>0</v>
          </cell>
          <cell r="DW471">
            <v>0</v>
          </cell>
          <cell r="DX471">
            <v>0</v>
          </cell>
          <cell r="DY471">
            <v>0</v>
          </cell>
          <cell r="DZ471">
            <v>0</v>
          </cell>
          <cell r="EA471">
            <v>0</v>
          </cell>
          <cell r="EB471">
            <v>0</v>
          </cell>
          <cell r="EC471">
            <v>0</v>
          </cell>
          <cell r="ED471">
            <v>0</v>
          </cell>
        </row>
        <row r="472">
          <cell r="C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O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B472">
            <v>0</v>
          </cell>
          <cell r="CC472">
            <v>0</v>
          </cell>
          <cell r="CD472">
            <v>0</v>
          </cell>
          <cell r="CE472">
            <v>0</v>
          </cell>
          <cell r="CF472">
            <v>0</v>
          </cell>
          <cell r="CG472">
            <v>0</v>
          </cell>
          <cell r="CH472">
            <v>0</v>
          </cell>
          <cell r="CI472">
            <v>0</v>
          </cell>
          <cell r="CJ472">
            <v>0</v>
          </cell>
          <cell r="CK472">
            <v>0</v>
          </cell>
          <cell r="CL472">
            <v>0</v>
          </cell>
          <cell r="CM472">
            <v>0</v>
          </cell>
          <cell r="CN472">
            <v>0</v>
          </cell>
          <cell r="CO472">
            <v>0</v>
          </cell>
          <cell r="CP472">
            <v>0</v>
          </cell>
          <cell r="CQ472">
            <v>0</v>
          </cell>
          <cell r="CR472">
            <v>0</v>
          </cell>
          <cell r="CS472">
            <v>0</v>
          </cell>
          <cell r="CT472">
            <v>0</v>
          </cell>
          <cell r="CU472">
            <v>0</v>
          </cell>
          <cell r="CV472">
            <v>0</v>
          </cell>
          <cell r="CW472">
            <v>0</v>
          </cell>
          <cell r="CX472">
            <v>0</v>
          </cell>
          <cell r="CY472">
            <v>0</v>
          </cell>
          <cell r="CZ472">
            <v>0</v>
          </cell>
          <cell r="DA472">
            <v>0</v>
          </cell>
          <cell r="DB472">
            <v>0</v>
          </cell>
          <cell r="DC472">
            <v>0</v>
          </cell>
          <cell r="DD472">
            <v>0</v>
          </cell>
          <cell r="DE472">
            <v>0</v>
          </cell>
          <cell r="DF472">
            <v>0</v>
          </cell>
          <cell r="DG472">
            <v>0</v>
          </cell>
          <cell r="DH472">
            <v>0</v>
          </cell>
          <cell r="DI472">
            <v>0</v>
          </cell>
          <cell r="DJ472">
            <v>0</v>
          </cell>
          <cell r="DK472">
            <v>0</v>
          </cell>
          <cell r="DL472">
            <v>0</v>
          </cell>
          <cell r="DM472">
            <v>0</v>
          </cell>
          <cell r="DN472">
            <v>0</v>
          </cell>
          <cell r="DO472">
            <v>0</v>
          </cell>
          <cell r="DP472">
            <v>0</v>
          </cell>
          <cell r="DQ472">
            <v>0</v>
          </cell>
          <cell r="DR472">
            <v>0</v>
          </cell>
          <cell r="DS472">
            <v>0</v>
          </cell>
          <cell r="DT472">
            <v>0</v>
          </cell>
          <cell r="DU472">
            <v>0</v>
          </cell>
          <cell r="DV472">
            <v>0</v>
          </cell>
          <cell r="DW472">
            <v>0</v>
          </cell>
          <cell r="DX472">
            <v>0</v>
          </cell>
          <cell r="DY472">
            <v>0</v>
          </cell>
          <cell r="DZ472">
            <v>0</v>
          </cell>
          <cell r="EA472">
            <v>0</v>
          </cell>
          <cell r="EB472">
            <v>0</v>
          </cell>
          <cell r="EC472">
            <v>0</v>
          </cell>
          <cell r="ED472">
            <v>0</v>
          </cell>
        </row>
        <row r="473">
          <cell r="C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O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B473">
            <v>0</v>
          </cell>
          <cell r="CC473">
            <v>0</v>
          </cell>
          <cell r="CD473">
            <v>0</v>
          </cell>
          <cell r="CE473">
            <v>0</v>
          </cell>
          <cell r="CF473">
            <v>0</v>
          </cell>
          <cell r="CG473">
            <v>0</v>
          </cell>
          <cell r="CH473">
            <v>0</v>
          </cell>
          <cell r="CI473">
            <v>0</v>
          </cell>
          <cell r="CJ473">
            <v>0</v>
          </cell>
          <cell r="CK473">
            <v>0</v>
          </cell>
          <cell r="CL473">
            <v>0</v>
          </cell>
          <cell r="CM473">
            <v>0</v>
          </cell>
          <cell r="CN473">
            <v>0</v>
          </cell>
          <cell r="CO473">
            <v>0</v>
          </cell>
          <cell r="CP473">
            <v>0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0</v>
          </cell>
          <cell r="CV473">
            <v>0</v>
          </cell>
          <cell r="CW473">
            <v>0</v>
          </cell>
          <cell r="CX473">
            <v>0</v>
          </cell>
          <cell r="CY473">
            <v>0</v>
          </cell>
          <cell r="CZ473">
            <v>0</v>
          </cell>
          <cell r="DA473">
            <v>0</v>
          </cell>
          <cell r="DB473">
            <v>0</v>
          </cell>
          <cell r="DC473">
            <v>0</v>
          </cell>
          <cell r="DD473">
            <v>0</v>
          </cell>
          <cell r="DE473">
            <v>0</v>
          </cell>
          <cell r="DF473">
            <v>0</v>
          </cell>
          <cell r="DG473">
            <v>0</v>
          </cell>
          <cell r="DH473">
            <v>0</v>
          </cell>
          <cell r="DI473">
            <v>0</v>
          </cell>
          <cell r="DJ473">
            <v>0</v>
          </cell>
          <cell r="DK473">
            <v>0</v>
          </cell>
          <cell r="DL473">
            <v>0</v>
          </cell>
          <cell r="DM473">
            <v>0</v>
          </cell>
          <cell r="DN473">
            <v>0</v>
          </cell>
          <cell r="DO473">
            <v>0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0</v>
          </cell>
          <cell r="DZ473">
            <v>0</v>
          </cell>
          <cell r="EA473">
            <v>0</v>
          </cell>
          <cell r="EB473">
            <v>0</v>
          </cell>
          <cell r="EC473">
            <v>0</v>
          </cell>
          <cell r="ED473">
            <v>0</v>
          </cell>
        </row>
        <row r="474">
          <cell r="C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O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B474">
            <v>0</v>
          </cell>
          <cell r="CC474">
            <v>0</v>
          </cell>
          <cell r="CD474">
            <v>0</v>
          </cell>
          <cell r="CE474">
            <v>0</v>
          </cell>
          <cell r="CF474">
            <v>0</v>
          </cell>
          <cell r="CG474">
            <v>0</v>
          </cell>
          <cell r="CH474">
            <v>0</v>
          </cell>
          <cell r="CI474">
            <v>0</v>
          </cell>
          <cell r="CJ474">
            <v>0</v>
          </cell>
          <cell r="CK474">
            <v>0</v>
          </cell>
          <cell r="CL474">
            <v>0</v>
          </cell>
          <cell r="CM474">
            <v>0</v>
          </cell>
          <cell r="CN474">
            <v>0</v>
          </cell>
          <cell r="CO474">
            <v>0</v>
          </cell>
          <cell r="CP474">
            <v>0</v>
          </cell>
          <cell r="CQ474">
            <v>0</v>
          </cell>
          <cell r="CR474">
            <v>0</v>
          </cell>
          <cell r="CS474">
            <v>0</v>
          </cell>
          <cell r="CT474">
            <v>0</v>
          </cell>
          <cell r="CU474">
            <v>0</v>
          </cell>
          <cell r="CV474">
            <v>0</v>
          </cell>
          <cell r="CW474">
            <v>0</v>
          </cell>
          <cell r="CX474">
            <v>0</v>
          </cell>
          <cell r="CY474">
            <v>0</v>
          </cell>
          <cell r="CZ474">
            <v>0</v>
          </cell>
          <cell r="DA474">
            <v>0</v>
          </cell>
          <cell r="DB474">
            <v>0</v>
          </cell>
          <cell r="DC474">
            <v>0</v>
          </cell>
          <cell r="DD474">
            <v>0</v>
          </cell>
          <cell r="DE474">
            <v>0</v>
          </cell>
          <cell r="DF474">
            <v>0</v>
          </cell>
          <cell r="DG474">
            <v>0</v>
          </cell>
          <cell r="DH474">
            <v>0</v>
          </cell>
          <cell r="DI474">
            <v>0</v>
          </cell>
          <cell r="DJ474">
            <v>0</v>
          </cell>
          <cell r="DK474">
            <v>0</v>
          </cell>
          <cell r="DL474">
            <v>0</v>
          </cell>
          <cell r="DM474">
            <v>0</v>
          </cell>
          <cell r="DN474">
            <v>0</v>
          </cell>
          <cell r="DO474">
            <v>0</v>
          </cell>
          <cell r="DP474">
            <v>0</v>
          </cell>
          <cell r="DQ474">
            <v>0</v>
          </cell>
          <cell r="DR474">
            <v>0</v>
          </cell>
          <cell r="DS474">
            <v>0</v>
          </cell>
          <cell r="DT474">
            <v>0</v>
          </cell>
          <cell r="DU474">
            <v>0</v>
          </cell>
          <cell r="DV474">
            <v>0</v>
          </cell>
          <cell r="DW474">
            <v>0</v>
          </cell>
          <cell r="DX474">
            <v>0</v>
          </cell>
          <cell r="DY474">
            <v>0</v>
          </cell>
          <cell r="DZ474">
            <v>0</v>
          </cell>
          <cell r="EA474">
            <v>0</v>
          </cell>
          <cell r="EB474">
            <v>0</v>
          </cell>
          <cell r="EC474">
            <v>0</v>
          </cell>
          <cell r="ED474">
            <v>0</v>
          </cell>
        </row>
        <row r="475">
          <cell r="C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B475">
            <v>0</v>
          </cell>
          <cell r="CC475">
            <v>0</v>
          </cell>
          <cell r="CD475">
            <v>0</v>
          </cell>
          <cell r="CE475">
            <v>0</v>
          </cell>
          <cell r="CF475">
            <v>0</v>
          </cell>
          <cell r="CG475">
            <v>0</v>
          </cell>
          <cell r="CH475">
            <v>0</v>
          </cell>
          <cell r="CI475">
            <v>0</v>
          </cell>
          <cell r="CJ475">
            <v>0</v>
          </cell>
          <cell r="CK475">
            <v>0</v>
          </cell>
          <cell r="CL475">
            <v>0</v>
          </cell>
          <cell r="CM475">
            <v>0</v>
          </cell>
          <cell r="CN475">
            <v>0</v>
          </cell>
          <cell r="CO475">
            <v>0</v>
          </cell>
          <cell r="CP475">
            <v>0</v>
          </cell>
          <cell r="CQ475">
            <v>0</v>
          </cell>
          <cell r="CR475">
            <v>0</v>
          </cell>
          <cell r="CS475">
            <v>0</v>
          </cell>
          <cell r="CT475">
            <v>0</v>
          </cell>
          <cell r="CU475">
            <v>0</v>
          </cell>
          <cell r="CV475">
            <v>0</v>
          </cell>
          <cell r="CW475">
            <v>0</v>
          </cell>
          <cell r="CX475">
            <v>0</v>
          </cell>
          <cell r="CY475">
            <v>0</v>
          </cell>
          <cell r="CZ475">
            <v>0</v>
          </cell>
          <cell r="DA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DG475">
            <v>0</v>
          </cell>
          <cell r="DH475">
            <v>0</v>
          </cell>
          <cell r="DI475">
            <v>0</v>
          </cell>
          <cell r="DJ475">
            <v>0</v>
          </cell>
          <cell r="DK475">
            <v>0</v>
          </cell>
          <cell r="DL475">
            <v>0</v>
          </cell>
          <cell r="DM475">
            <v>0</v>
          </cell>
          <cell r="DN475">
            <v>0</v>
          </cell>
          <cell r="DO475">
            <v>0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0</v>
          </cell>
          <cell r="DW475">
            <v>0</v>
          </cell>
          <cell r="DX475">
            <v>0</v>
          </cell>
          <cell r="DY475">
            <v>0</v>
          </cell>
          <cell r="DZ475">
            <v>0</v>
          </cell>
          <cell r="EA475">
            <v>0</v>
          </cell>
          <cell r="EB475">
            <v>0</v>
          </cell>
          <cell r="EC475">
            <v>0</v>
          </cell>
          <cell r="ED475">
            <v>0</v>
          </cell>
        </row>
        <row r="476">
          <cell r="C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BZ476">
            <v>0</v>
          </cell>
          <cell r="CA476">
            <v>0</v>
          </cell>
          <cell r="CB476">
            <v>0</v>
          </cell>
          <cell r="CC476">
            <v>0</v>
          </cell>
          <cell r="CD476">
            <v>0</v>
          </cell>
          <cell r="CE476">
            <v>0</v>
          </cell>
          <cell r="CF476">
            <v>0</v>
          </cell>
          <cell r="CG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CM476">
            <v>0</v>
          </cell>
          <cell r="CN476">
            <v>0</v>
          </cell>
          <cell r="CO476">
            <v>0</v>
          </cell>
          <cell r="CP476">
            <v>0</v>
          </cell>
          <cell r="CQ476">
            <v>0</v>
          </cell>
          <cell r="CR476">
            <v>0</v>
          </cell>
          <cell r="CS476">
            <v>0</v>
          </cell>
          <cell r="CT476">
            <v>0</v>
          </cell>
          <cell r="CU476">
            <v>0</v>
          </cell>
          <cell r="CV476">
            <v>0</v>
          </cell>
          <cell r="CW476">
            <v>0</v>
          </cell>
          <cell r="CX476">
            <v>0</v>
          </cell>
          <cell r="CY476">
            <v>0</v>
          </cell>
          <cell r="CZ476">
            <v>0</v>
          </cell>
          <cell r="DA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DG476">
            <v>0</v>
          </cell>
          <cell r="DH476">
            <v>0</v>
          </cell>
          <cell r="DI476">
            <v>0</v>
          </cell>
          <cell r="DJ476">
            <v>0</v>
          </cell>
          <cell r="DK476">
            <v>0</v>
          </cell>
          <cell r="DL476">
            <v>0</v>
          </cell>
          <cell r="DM476">
            <v>0</v>
          </cell>
          <cell r="DN476">
            <v>0</v>
          </cell>
          <cell r="DO476">
            <v>0</v>
          </cell>
          <cell r="DP476">
            <v>0</v>
          </cell>
          <cell r="DQ476">
            <v>0</v>
          </cell>
          <cell r="DR476">
            <v>0</v>
          </cell>
          <cell r="DS476">
            <v>0</v>
          </cell>
          <cell r="DT476">
            <v>0</v>
          </cell>
          <cell r="DU476">
            <v>0</v>
          </cell>
          <cell r="DV476">
            <v>0</v>
          </cell>
          <cell r="DW476">
            <v>0</v>
          </cell>
          <cell r="DX476">
            <v>0</v>
          </cell>
          <cell r="DY476">
            <v>0</v>
          </cell>
          <cell r="DZ476">
            <v>0</v>
          </cell>
          <cell r="EA476">
            <v>0</v>
          </cell>
          <cell r="EB476">
            <v>0</v>
          </cell>
          <cell r="EC476">
            <v>0</v>
          </cell>
          <cell r="ED476">
            <v>0</v>
          </cell>
        </row>
        <row r="477">
          <cell r="C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O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B477">
            <v>0</v>
          </cell>
          <cell r="CC477">
            <v>0</v>
          </cell>
          <cell r="CD477">
            <v>0</v>
          </cell>
          <cell r="CE477">
            <v>0</v>
          </cell>
          <cell r="CF477">
            <v>0</v>
          </cell>
          <cell r="CG477">
            <v>0</v>
          </cell>
          <cell r="CH477">
            <v>0</v>
          </cell>
          <cell r="CI477">
            <v>0</v>
          </cell>
          <cell r="CJ477">
            <v>0</v>
          </cell>
          <cell r="CK477">
            <v>0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P477">
            <v>0</v>
          </cell>
          <cell r="CQ477">
            <v>0</v>
          </cell>
          <cell r="CR477">
            <v>0</v>
          </cell>
          <cell r="CS477">
            <v>0</v>
          </cell>
          <cell r="CT477">
            <v>0</v>
          </cell>
          <cell r="CU477">
            <v>0</v>
          </cell>
          <cell r="CV477">
            <v>0</v>
          </cell>
          <cell r="CW477">
            <v>0</v>
          </cell>
          <cell r="CX477">
            <v>0</v>
          </cell>
          <cell r="CY477">
            <v>0</v>
          </cell>
          <cell r="CZ477">
            <v>0</v>
          </cell>
          <cell r="DA477">
            <v>0</v>
          </cell>
          <cell r="DB477">
            <v>0</v>
          </cell>
          <cell r="DC477">
            <v>0</v>
          </cell>
          <cell r="DD477">
            <v>0</v>
          </cell>
          <cell r="DE477">
            <v>0</v>
          </cell>
          <cell r="DF477">
            <v>0</v>
          </cell>
          <cell r="DG477">
            <v>0</v>
          </cell>
          <cell r="DH477">
            <v>0</v>
          </cell>
          <cell r="DI477">
            <v>0</v>
          </cell>
          <cell r="DJ477">
            <v>0</v>
          </cell>
          <cell r="DK477">
            <v>0</v>
          </cell>
          <cell r="DL477">
            <v>0</v>
          </cell>
          <cell r="DM477">
            <v>0</v>
          </cell>
          <cell r="DN477">
            <v>0</v>
          </cell>
          <cell r="DO477">
            <v>0</v>
          </cell>
          <cell r="DP477">
            <v>0</v>
          </cell>
          <cell r="DQ477">
            <v>0</v>
          </cell>
          <cell r="DR477">
            <v>0</v>
          </cell>
          <cell r="DS477">
            <v>0</v>
          </cell>
          <cell r="DT477">
            <v>0</v>
          </cell>
          <cell r="DU477">
            <v>0</v>
          </cell>
          <cell r="DV477">
            <v>0</v>
          </cell>
          <cell r="DW477">
            <v>0</v>
          </cell>
          <cell r="DX477">
            <v>0</v>
          </cell>
          <cell r="DY477">
            <v>0</v>
          </cell>
          <cell r="DZ477">
            <v>0</v>
          </cell>
          <cell r="EA477">
            <v>0</v>
          </cell>
          <cell r="EB477">
            <v>0</v>
          </cell>
          <cell r="EC477">
            <v>0</v>
          </cell>
          <cell r="ED477">
            <v>0</v>
          </cell>
        </row>
        <row r="478">
          <cell r="C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B478">
            <v>0</v>
          </cell>
          <cell r="CC478">
            <v>0</v>
          </cell>
          <cell r="CD478">
            <v>0</v>
          </cell>
          <cell r="CE478">
            <v>0</v>
          </cell>
          <cell r="CF478">
            <v>0</v>
          </cell>
          <cell r="CG478">
            <v>0</v>
          </cell>
          <cell r="CH478">
            <v>0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CM478">
            <v>0</v>
          </cell>
          <cell r="CN478">
            <v>0</v>
          </cell>
          <cell r="CO478">
            <v>0</v>
          </cell>
          <cell r="CP478">
            <v>0</v>
          </cell>
          <cell r="CQ478">
            <v>0</v>
          </cell>
          <cell r="CR478">
            <v>0</v>
          </cell>
          <cell r="CS478">
            <v>0</v>
          </cell>
          <cell r="CT478">
            <v>0</v>
          </cell>
          <cell r="CU478">
            <v>0</v>
          </cell>
          <cell r="CV478">
            <v>0</v>
          </cell>
          <cell r="CW478">
            <v>0</v>
          </cell>
          <cell r="CX478">
            <v>0</v>
          </cell>
          <cell r="CY478">
            <v>0</v>
          </cell>
          <cell r="CZ478">
            <v>0</v>
          </cell>
          <cell r="DA478">
            <v>0</v>
          </cell>
          <cell r="DB478">
            <v>0</v>
          </cell>
          <cell r="DC478">
            <v>0</v>
          </cell>
          <cell r="DD478">
            <v>0</v>
          </cell>
          <cell r="DE478">
            <v>0</v>
          </cell>
          <cell r="DF478">
            <v>0</v>
          </cell>
          <cell r="DG478">
            <v>0</v>
          </cell>
          <cell r="DH478">
            <v>0</v>
          </cell>
          <cell r="DI478">
            <v>0</v>
          </cell>
          <cell r="DJ478">
            <v>0</v>
          </cell>
          <cell r="DK478">
            <v>0</v>
          </cell>
          <cell r="DL478">
            <v>0</v>
          </cell>
          <cell r="DM478">
            <v>0</v>
          </cell>
          <cell r="DN478">
            <v>0</v>
          </cell>
          <cell r="DO478">
            <v>0</v>
          </cell>
          <cell r="DP478">
            <v>0</v>
          </cell>
          <cell r="DQ478">
            <v>0</v>
          </cell>
          <cell r="DR478">
            <v>0</v>
          </cell>
          <cell r="DS478">
            <v>0</v>
          </cell>
          <cell r="DT478">
            <v>0</v>
          </cell>
          <cell r="DU478">
            <v>0</v>
          </cell>
          <cell r="DV478">
            <v>0</v>
          </cell>
          <cell r="DW478">
            <v>0</v>
          </cell>
          <cell r="DX478">
            <v>0</v>
          </cell>
          <cell r="DY478">
            <v>0</v>
          </cell>
          <cell r="DZ478">
            <v>0</v>
          </cell>
          <cell r="EA478">
            <v>0</v>
          </cell>
          <cell r="EB478">
            <v>0</v>
          </cell>
          <cell r="EC478">
            <v>0</v>
          </cell>
          <cell r="ED478">
            <v>0</v>
          </cell>
        </row>
        <row r="479">
          <cell r="C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0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B479">
            <v>0</v>
          </cell>
          <cell r="CC479">
            <v>0</v>
          </cell>
          <cell r="CD479">
            <v>0</v>
          </cell>
          <cell r="CE479">
            <v>0</v>
          </cell>
          <cell r="CF479">
            <v>0</v>
          </cell>
          <cell r="CG479">
            <v>0</v>
          </cell>
          <cell r="CH479">
            <v>0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CM479">
            <v>0</v>
          </cell>
          <cell r="CN479">
            <v>0</v>
          </cell>
          <cell r="CO479">
            <v>0</v>
          </cell>
          <cell r="CP479">
            <v>0</v>
          </cell>
          <cell r="CQ479">
            <v>0</v>
          </cell>
          <cell r="CR479">
            <v>0</v>
          </cell>
          <cell r="CS479">
            <v>0</v>
          </cell>
          <cell r="CT479">
            <v>0</v>
          </cell>
          <cell r="CU479">
            <v>0</v>
          </cell>
          <cell r="CV479">
            <v>0</v>
          </cell>
          <cell r="CW479">
            <v>0</v>
          </cell>
          <cell r="CX479">
            <v>0</v>
          </cell>
          <cell r="CY479">
            <v>0</v>
          </cell>
          <cell r="CZ479">
            <v>0</v>
          </cell>
          <cell r="DA479">
            <v>0</v>
          </cell>
          <cell r="DB479">
            <v>0</v>
          </cell>
          <cell r="DC479">
            <v>0</v>
          </cell>
          <cell r="DD479">
            <v>0</v>
          </cell>
          <cell r="DE479">
            <v>0</v>
          </cell>
          <cell r="DF479">
            <v>0</v>
          </cell>
          <cell r="DG479">
            <v>0</v>
          </cell>
          <cell r="DH479">
            <v>0</v>
          </cell>
          <cell r="DI479">
            <v>0</v>
          </cell>
          <cell r="DJ479">
            <v>0</v>
          </cell>
          <cell r="DK479">
            <v>0</v>
          </cell>
          <cell r="DL479">
            <v>0</v>
          </cell>
          <cell r="DM479">
            <v>0</v>
          </cell>
          <cell r="DN479">
            <v>0</v>
          </cell>
          <cell r="DO479">
            <v>0</v>
          </cell>
          <cell r="DP479">
            <v>0</v>
          </cell>
          <cell r="DQ479">
            <v>0</v>
          </cell>
          <cell r="DR479">
            <v>0</v>
          </cell>
          <cell r="DS479">
            <v>0</v>
          </cell>
          <cell r="DT479">
            <v>0</v>
          </cell>
          <cell r="DU479">
            <v>0</v>
          </cell>
          <cell r="DV479">
            <v>0</v>
          </cell>
          <cell r="DW479">
            <v>0</v>
          </cell>
          <cell r="DX479">
            <v>0</v>
          </cell>
          <cell r="DY479">
            <v>0</v>
          </cell>
          <cell r="DZ479">
            <v>0</v>
          </cell>
          <cell r="EA479">
            <v>0</v>
          </cell>
          <cell r="EB479">
            <v>0</v>
          </cell>
          <cell r="EC479">
            <v>0</v>
          </cell>
          <cell r="ED479">
            <v>0</v>
          </cell>
        </row>
        <row r="480">
          <cell r="C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G480">
            <v>0</v>
          </cell>
          <cell r="CH480">
            <v>0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CM480">
            <v>0</v>
          </cell>
          <cell r="CN480">
            <v>0</v>
          </cell>
          <cell r="CO480">
            <v>0</v>
          </cell>
          <cell r="CP480">
            <v>0</v>
          </cell>
          <cell r="CQ480">
            <v>0</v>
          </cell>
          <cell r="CR480">
            <v>0</v>
          </cell>
          <cell r="CS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0</v>
          </cell>
          <cell r="CX480">
            <v>0</v>
          </cell>
          <cell r="CY480">
            <v>0</v>
          </cell>
          <cell r="CZ480">
            <v>0</v>
          </cell>
          <cell r="DA480">
            <v>0</v>
          </cell>
          <cell r="DB480">
            <v>0</v>
          </cell>
          <cell r="DC480">
            <v>0</v>
          </cell>
          <cell r="DD480">
            <v>0</v>
          </cell>
          <cell r="DE480">
            <v>0</v>
          </cell>
          <cell r="DF480">
            <v>0</v>
          </cell>
          <cell r="DG480">
            <v>0</v>
          </cell>
          <cell r="DH480">
            <v>0</v>
          </cell>
          <cell r="DI480">
            <v>0</v>
          </cell>
          <cell r="DJ480">
            <v>0</v>
          </cell>
          <cell r="DK480">
            <v>0</v>
          </cell>
          <cell r="DL480">
            <v>0</v>
          </cell>
          <cell r="DM480">
            <v>0</v>
          </cell>
          <cell r="DN480">
            <v>0</v>
          </cell>
          <cell r="DO480">
            <v>0</v>
          </cell>
          <cell r="DP480">
            <v>0</v>
          </cell>
          <cell r="DQ480">
            <v>0</v>
          </cell>
          <cell r="DR480">
            <v>0</v>
          </cell>
          <cell r="DS480">
            <v>0</v>
          </cell>
          <cell r="DT480">
            <v>0</v>
          </cell>
          <cell r="DU480">
            <v>0</v>
          </cell>
          <cell r="DV480">
            <v>0</v>
          </cell>
          <cell r="DW480">
            <v>0</v>
          </cell>
          <cell r="DX480">
            <v>0</v>
          </cell>
          <cell r="DY480">
            <v>0</v>
          </cell>
          <cell r="DZ480">
            <v>0</v>
          </cell>
          <cell r="EA480">
            <v>0</v>
          </cell>
          <cell r="EB480">
            <v>0</v>
          </cell>
          <cell r="EC480">
            <v>0</v>
          </cell>
          <cell r="ED480">
            <v>0</v>
          </cell>
        </row>
        <row r="481">
          <cell r="C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B481">
            <v>0</v>
          </cell>
          <cell r="CC481">
            <v>0</v>
          </cell>
          <cell r="CD481">
            <v>0</v>
          </cell>
          <cell r="CE481">
            <v>0</v>
          </cell>
          <cell r="CF481">
            <v>0</v>
          </cell>
          <cell r="CG481">
            <v>0</v>
          </cell>
          <cell r="CH481">
            <v>0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CM481">
            <v>0</v>
          </cell>
          <cell r="CN481">
            <v>0</v>
          </cell>
          <cell r="CO481">
            <v>0</v>
          </cell>
          <cell r="CP481">
            <v>0</v>
          </cell>
          <cell r="CQ481">
            <v>0</v>
          </cell>
          <cell r="CR481">
            <v>0</v>
          </cell>
          <cell r="CS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0</v>
          </cell>
          <cell r="CX481">
            <v>0</v>
          </cell>
          <cell r="CY481">
            <v>0</v>
          </cell>
          <cell r="CZ481">
            <v>0</v>
          </cell>
          <cell r="DA481">
            <v>0</v>
          </cell>
          <cell r="DB481">
            <v>0</v>
          </cell>
          <cell r="DC481">
            <v>0</v>
          </cell>
          <cell r="DD481">
            <v>0</v>
          </cell>
          <cell r="DE481">
            <v>0</v>
          </cell>
          <cell r="DF481">
            <v>0</v>
          </cell>
          <cell r="DG481">
            <v>0</v>
          </cell>
          <cell r="DH481">
            <v>0</v>
          </cell>
          <cell r="DI481">
            <v>0</v>
          </cell>
          <cell r="DJ481">
            <v>0</v>
          </cell>
          <cell r="DK481">
            <v>0</v>
          </cell>
          <cell r="DL481">
            <v>0</v>
          </cell>
          <cell r="DM481">
            <v>0</v>
          </cell>
          <cell r="DN481">
            <v>0</v>
          </cell>
          <cell r="DO481">
            <v>0</v>
          </cell>
          <cell r="DP481">
            <v>0</v>
          </cell>
          <cell r="DQ481">
            <v>0</v>
          </cell>
          <cell r="DR481">
            <v>0</v>
          </cell>
          <cell r="DS481">
            <v>0</v>
          </cell>
          <cell r="DT481">
            <v>0</v>
          </cell>
          <cell r="DU481">
            <v>0</v>
          </cell>
          <cell r="DV481">
            <v>0</v>
          </cell>
          <cell r="DW481">
            <v>0</v>
          </cell>
          <cell r="DX481">
            <v>0</v>
          </cell>
          <cell r="DY481">
            <v>0</v>
          </cell>
          <cell r="DZ481">
            <v>0</v>
          </cell>
          <cell r="EA481">
            <v>0</v>
          </cell>
          <cell r="EB481">
            <v>0</v>
          </cell>
          <cell r="EC481">
            <v>0</v>
          </cell>
          <cell r="ED481">
            <v>0</v>
          </cell>
        </row>
        <row r="482">
          <cell r="C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B482">
            <v>0</v>
          </cell>
          <cell r="CC482">
            <v>0</v>
          </cell>
          <cell r="CD482">
            <v>0</v>
          </cell>
          <cell r="CE482">
            <v>0</v>
          </cell>
          <cell r="CF482">
            <v>0</v>
          </cell>
          <cell r="CG482">
            <v>0</v>
          </cell>
          <cell r="CH482">
            <v>0</v>
          </cell>
          <cell r="CI482">
            <v>0</v>
          </cell>
          <cell r="CJ482">
            <v>0</v>
          </cell>
          <cell r="CK482">
            <v>0</v>
          </cell>
          <cell r="CL482">
            <v>0</v>
          </cell>
          <cell r="CM482">
            <v>0</v>
          </cell>
          <cell r="CN482">
            <v>0</v>
          </cell>
          <cell r="CO482">
            <v>0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0</v>
          </cell>
          <cell r="CX482">
            <v>0</v>
          </cell>
          <cell r="CY482">
            <v>0</v>
          </cell>
          <cell r="CZ482">
            <v>0</v>
          </cell>
          <cell r="DA482">
            <v>0</v>
          </cell>
          <cell r="DB482">
            <v>0</v>
          </cell>
          <cell r="DC482">
            <v>0</v>
          </cell>
          <cell r="DD482">
            <v>0</v>
          </cell>
          <cell r="DE482">
            <v>0</v>
          </cell>
          <cell r="DF482">
            <v>0</v>
          </cell>
          <cell r="DG482">
            <v>0</v>
          </cell>
          <cell r="DH482">
            <v>0</v>
          </cell>
          <cell r="DI482">
            <v>0</v>
          </cell>
          <cell r="DJ482">
            <v>0</v>
          </cell>
          <cell r="DK482">
            <v>0</v>
          </cell>
          <cell r="DL482">
            <v>0</v>
          </cell>
          <cell r="DM482">
            <v>0</v>
          </cell>
          <cell r="DN482">
            <v>0</v>
          </cell>
          <cell r="DO482">
            <v>0</v>
          </cell>
          <cell r="DP482">
            <v>0</v>
          </cell>
          <cell r="DQ482">
            <v>0</v>
          </cell>
          <cell r="DR482">
            <v>0</v>
          </cell>
          <cell r="DS482">
            <v>0</v>
          </cell>
          <cell r="DT482">
            <v>0</v>
          </cell>
          <cell r="DU482">
            <v>0</v>
          </cell>
          <cell r="DV482">
            <v>0</v>
          </cell>
          <cell r="DW482">
            <v>0</v>
          </cell>
          <cell r="DX482">
            <v>0</v>
          </cell>
          <cell r="DY482">
            <v>0</v>
          </cell>
          <cell r="DZ482">
            <v>0</v>
          </cell>
          <cell r="EA482">
            <v>0</v>
          </cell>
          <cell r="EB482">
            <v>0</v>
          </cell>
          <cell r="EC482">
            <v>0</v>
          </cell>
          <cell r="ED482">
            <v>0</v>
          </cell>
        </row>
        <row r="483">
          <cell r="C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B483">
            <v>0</v>
          </cell>
          <cell r="CC483">
            <v>0</v>
          </cell>
          <cell r="CD483">
            <v>0</v>
          </cell>
          <cell r="CE483">
            <v>0</v>
          </cell>
          <cell r="CF483">
            <v>0</v>
          </cell>
          <cell r="CG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CM483">
            <v>0</v>
          </cell>
          <cell r="CN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</v>
          </cell>
          <cell r="CX483">
            <v>0</v>
          </cell>
          <cell r="CY483">
            <v>0</v>
          </cell>
          <cell r="CZ483">
            <v>0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  <cell r="DF483">
            <v>0</v>
          </cell>
          <cell r="DG483">
            <v>0</v>
          </cell>
          <cell r="DH483">
            <v>0</v>
          </cell>
          <cell r="DI483">
            <v>0</v>
          </cell>
          <cell r="DJ483">
            <v>0</v>
          </cell>
          <cell r="DK483">
            <v>0</v>
          </cell>
          <cell r="DL483">
            <v>0</v>
          </cell>
          <cell r="DM483">
            <v>0</v>
          </cell>
          <cell r="DN483">
            <v>0</v>
          </cell>
          <cell r="DO483">
            <v>0</v>
          </cell>
          <cell r="DP483">
            <v>0</v>
          </cell>
          <cell r="DQ483">
            <v>0</v>
          </cell>
          <cell r="DR483">
            <v>0</v>
          </cell>
          <cell r="DS483">
            <v>0</v>
          </cell>
          <cell r="DT483">
            <v>0</v>
          </cell>
          <cell r="DU483">
            <v>0</v>
          </cell>
          <cell r="DV483">
            <v>0</v>
          </cell>
          <cell r="DW483">
            <v>0</v>
          </cell>
          <cell r="DX483">
            <v>0</v>
          </cell>
          <cell r="DY483">
            <v>0</v>
          </cell>
          <cell r="DZ483">
            <v>0</v>
          </cell>
          <cell r="EA483">
            <v>0</v>
          </cell>
          <cell r="EB483">
            <v>0</v>
          </cell>
          <cell r="EC483">
            <v>0</v>
          </cell>
          <cell r="ED483">
            <v>0</v>
          </cell>
        </row>
        <row r="484">
          <cell r="C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B484">
            <v>0</v>
          </cell>
          <cell r="CC484">
            <v>0</v>
          </cell>
          <cell r="CD484">
            <v>0</v>
          </cell>
          <cell r="CE484">
            <v>0</v>
          </cell>
          <cell r="CF484">
            <v>0</v>
          </cell>
          <cell r="CG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</v>
          </cell>
          <cell r="CX484">
            <v>0</v>
          </cell>
          <cell r="CY484">
            <v>0</v>
          </cell>
          <cell r="CZ484">
            <v>0</v>
          </cell>
          <cell r="DA484">
            <v>0</v>
          </cell>
          <cell r="DB484">
            <v>0</v>
          </cell>
          <cell r="DC484">
            <v>0</v>
          </cell>
          <cell r="DD484">
            <v>0</v>
          </cell>
          <cell r="DE484">
            <v>0</v>
          </cell>
          <cell r="DF484">
            <v>0</v>
          </cell>
          <cell r="DG484">
            <v>0</v>
          </cell>
          <cell r="DH484">
            <v>0</v>
          </cell>
          <cell r="DI484">
            <v>0</v>
          </cell>
          <cell r="DJ484">
            <v>0</v>
          </cell>
          <cell r="DK484">
            <v>0</v>
          </cell>
          <cell r="DL484">
            <v>0</v>
          </cell>
          <cell r="DM484">
            <v>0</v>
          </cell>
          <cell r="DN484">
            <v>0</v>
          </cell>
          <cell r="DO484">
            <v>0</v>
          </cell>
          <cell r="DP484">
            <v>0</v>
          </cell>
          <cell r="DQ484">
            <v>0</v>
          </cell>
          <cell r="DR484">
            <v>0</v>
          </cell>
          <cell r="DS484">
            <v>0</v>
          </cell>
          <cell r="DT484">
            <v>0</v>
          </cell>
          <cell r="DU484">
            <v>0</v>
          </cell>
          <cell r="DV484">
            <v>0</v>
          </cell>
          <cell r="DW484">
            <v>0</v>
          </cell>
          <cell r="DX484">
            <v>0</v>
          </cell>
          <cell r="DY484">
            <v>0</v>
          </cell>
          <cell r="DZ484">
            <v>0</v>
          </cell>
          <cell r="EA484">
            <v>0</v>
          </cell>
          <cell r="EB484">
            <v>0</v>
          </cell>
          <cell r="EC484">
            <v>0</v>
          </cell>
          <cell r="ED484">
            <v>0</v>
          </cell>
        </row>
        <row r="485">
          <cell r="C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</v>
          </cell>
          <cell r="CE485">
            <v>0</v>
          </cell>
          <cell r="CF485">
            <v>0</v>
          </cell>
          <cell r="CG485">
            <v>0</v>
          </cell>
          <cell r="CH485">
            <v>0</v>
          </cell>
          <cell r="CI485">
            <v>0</v>
          </cell>
          <cell r="CJ485">
            <v>0</v>
          </cell>
          <cell r="CK485">
            <v>0</v>
          </cell>
          <cell r="CL485">
            <v>0</v>
          </cell>
          <cell r="CM485">
            <v>0</v>
          </cell>
          <cell r="CN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0</v>
          </cell>
          <cell r="CZ485">
            <v>0</v>
          </cell>
          <cell r="DA485">
            <v>0</v>
          </cell>
          <cell r="DB485">
            <v>0</v>
          </cell>
          <cell r="DC485">
            <v>0</v>
          </cell>
          <cell r="DD485">
            <v>0</v>
          </cell>
          <cell r="DE485">
            <v>0</v>
          </cell>
          <cell r="DF485">
            <v>0</v>
          </cell>
          <cell r="DG485">
            <v>0</v>
          </cell>
          <cell r="DH485">
            <v>0</v>
          </cell>
          <cell r="DI485">
            <v>0</v>
          </cell>
          <cell r="DJ485">
            <v>0</v>
          </cell>
          <cell r="DK485">
            <v>0</v>
          </cell>
          <cell r="DL485">
            <v>0</v>
          </cell>
          <cell r="DM485">
            <v>0</v>
          </cell>
          <cell r="DN485">
            <v>0</v>
          </cell>
          <cell r="DO485">
            <v>0</v>
          </cell>
          <cell r="DP485">
            <v>0</v>
          </cell>
          <cell r="DQ485">
            <v>0</v>
          </cell>
          <cell r="DR485">
            <v>0</v>
          </cell>
          <cell r="DS485">
            <v>0</v>
          </cell>
          <cell r="DT485">
            <v>0</v>
          </cell>
          <cell r="DU485">
            <v>0</v>
          </cell>
          <cell r="DV485">
            <v>0</v>
          </cell>
          <cell r="DW485">
            <v>0</v>
          </cell>
          <cell r="DX485">
            <v>0</v>
          </cell>
          <cell r="DY485">
            <v>0</v>
          </cell>
          <cell r="DZ485">
            <v>0</v>
          </cell>
          <cell r="EA485">
            <v>0</v>
          </cell>
          <cell r="EB485">
            <v>0</v>
          </cell>
          <cell r="EC485">
            <v>0</v>
          </cell>
          <cell r="ED485">
            <v>0</v>
          </cell>
        </row>
        <row r="486">
          <cell r="C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O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B486">
            <v>0</v>
          </cell>
          <cell r="CC486">
            <v>0</v>
          </cell>
          <cell r="CD486">
            <v>0</v>
          </cell>
          <cell r="CE486">
            <v>0</v>
          </cell>
          <cell r="CF486">
            <v>0</v>
          </cell>
          <cell r="CG486">
            <v>0</v>
          </cell>
          <cell r="CH486">
            <v>0</v>
          </cell>
          <cell r="CI486">
            <v>0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0</v>
          </cell>
          <cell r="CT486">
            <v>0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Y486">
            <v>0</v>
          </cell>
          <cell r="CZ486">
            <v>0</v>
          </cell>
          <cell r="DA486">
            <v>0</v>
          </cell>
          <cell r="DB486">
            <v>0</v>
          </cell>
          <cell r="DC486">
            <v>0</v>
          </cell>
          <cell r="DD486">
            <v>0</v>
          </cell>
          <cell r="DE486">
            <v>0</v>
          </cell>
          <cell r="DF486">
            <v>0</v>
          </cell>
          <cell r="DG486">
            <v>0</v>
          </cell>
          <cell r="DH486">
            <v>0</v>
          </cell>
          <cell r="DI486">
            <v>0</v>
          </cell>
          <cell r="DJ486">
            <v>0</v>
          </cell>
          <cell r="DK486">
            <v>0</v>
          </cell>
          <cell r="DL486">
            <v>0</v>
          </cell>
          <cell r="DM486">
            <v>0</v>
          </cell>
          <cell r="DN486">
            <v>0</v>
          </cell>
          <cell r="DO486">
            <v>0</v>
          </cell>
          <cell r="DP486">
            <v>0</v>
          </cell>
          <cell r="DQ486">
            <v>0</v>
          </cell>
          <cell r="DR486">
            <v>0</v>
          </cell>
          <cell r="DS486">
            <v>0</v>
          </cell>
          <cell r="DT486">
            <v>0</v>
          </cell>
          <cell r="DU486">
            <v>0</v>
          </cell>
          <cell r="DV486">
            <v>0</v>
          </cell>
          <cell r="DW486">
            <v>0</v>
          </cell>
          <cell r="DX486">
            <v>0</v>
          </cell>
          <cell r="DY486">
            <v>0</v>
          </cell>
          <cell r="DZ486">
            <v>0</v>
          </cell>
          <cell r="EA486">
            <v>0</v>
          </cell>
          <cell r="EB486">
            <v>0</v>
          </cell>
          <cell r="EC486">
            <v>0</v>
          </cell>
          <cell r="ED486">
            <v>0</v>
          </cell>
        </row>
        <row r="487">
          <cell r="C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O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0</v>
          </cell>
          <cell r="BU487">
            <v>0</v>
          </cell>
          <cell r="BV487">
            <v>0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B487">
            <v>0</v>
          </cell>
          <cell r="CC487">
            <v>0</v>
          </cell>
          <cell r="CD487">
            <v>0</v>
          </cell>
          <cell r="CE487">
            <v>0</v>
          </cell>
          <cell r="CF487">
            <v>0</v>
          </cell>
          <cell r="CG487">
            <v>0</v>
          </cell>
          <cell r="CH487">
            <v>0</v>
          </cell>
          <cell r="CI487">
            <v>0</v>
          </cell>
          <cell r="CJ487">
            <v>0</v>
          </cell>
          <cell r="CK487">
            <v>0</v>
          </cell>
          <cell r="CL487">
            <v>0</v>
          </cell>
          <cell r="CM487">
            <v>0</v>
          </cell>
          <cell r="CN487">
            <v>0</v>
          </cell>
          <cell r="CO487">
            <v>0</v>
          </cell>
          <cell r="CP487">
            <v>0</v>
          </cell>
          <cell r="CQ487">
            <v>0</v>
          </cell>
          <cell r="CR487">
            <v>0</v>
          </cell>
          <cell r="CS487">
            <v>0</v>
          </cell>
          <cell r="CT487">
            <v>0</v>
          </cell>
          <cell r="CU487">
            <v>0</v>
          </cell>
          <cell r="CV487">
            <v>0</v>
          </cell>
          <cell r="CW487">
            <v>0</v>
          </cell>
          <cell r="CX487">
            <v>0</v>
          </cell>
          <cell r="CY487">
            <v>0</v>
          </cell>
          <cell r="CZ487">
            <v>0</v>
          </cell>
          <cell r="DA487">
            <v>0</v>
          </cell>
          <cell r="DB487">
            <v>0</v>
          </cell>
          <cell r="DC487">
            <v>0</v>
          </cell>
          <cell r="DD487">
            <v>0</v>
          </cell>
          <cell r="DE487">
            <v>0</v>
          </cell>
          <cell r="DF487">
            <v>0</v>
          </cell>
          <cell r="DG487">
            <v>0</v>
          </cell>
          <cell r="DH487">
            <v>0</v>
          </cell>
          <cell r="DI487">
            <v>0</v>
          </cell>
          <cell r="DJ487">
            <v>0</v>
          </cell>
          <cell r="DK487">
            <v>0</v>
          </cell>
          <cell r="DL487">
            <v>0</v>
          </cell>
          <cell r="DM487">
            <v>0</v>
          </cell>
          <cell r="DN487">
            <v>0</v>
          </cell>
          <cell r="DO487">
            <v>0</v>
          </cell>
          <cell r="DP487">
            <v>0</v>
          </cell>
          <cell r="DQ487">
            <v>0</v>
          </cell>
          <cell r="DR487">
            <v>0</v>
          </cell>
          <cell r="DS487">
            <v>0</v>
          </cell>
          <cell r="DT487">
            <v>0</v>
          </cell>
          <cell r="DU487">
            <v>0</v>
          </cell>
          <cell r="DV487">
            <v>0</v>
          </cell>
          <cell r="DW487">
            <v>0</v>
          </cell>
          <cell r="DX487">
            <v>0</v>
          </cell>
          <cell r="DY487">
            <v>0</v>
          </cell>
          <cell r="DZ487">
            <v>0</v>
          </cell>
          <cell r="EA487">
            <v>0</v>
          </cell>
          <cell r="EB487">
            <v>0</v>
          </cell>
          <cell r="EC487">
            <v>0</v>
          </cell>
          <cell r="ED487">
            <v>0</v>
          </cell>
        </row>
        <row r="488">
          <cell r="C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0</v>
          </cell>
          <cell r="CD488">
            <v>0</v>
          </cell>
          <cell r="CE488">
            <v>0</v>
          </cell>
          <cell r="CF488">
            <v>0</v>
          </cell>
          <cell r="CG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</v>
          </cell>
          <cell r="CS488">
            <v>0</v>
          </cell>
          <cell r="CT488">
            <v>0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Y488">
            <v>0</v>
          </cell>
          <cell r="CZ488">
            <v>0</v>
          </cell>
          <cell r="DA488">
            <v>0</v>
          </cell>
          <cell r="DB488">
            <v>0</v>
          </cell>
          <cell r="DC488">
            <v>0</v>
          </cell>
          <cell r="DD488">
            <v>0</v>
          </cell>
          <cell r="DE488">
            <v>0</v>
          </cell>
          <cell r="DF488">
            <v>0</v>
          </cell>
          <cell r="DG488">
            <v>0</v>
          </cell>
          <cell r="DH488">
            <v>0</v>
          </cell>
          <cell r="DI488">
            <v>0</v>
          </cell>
          <cell r="DJ488">
            <v>0</v>
          </cell>
          <cell r="DK488">
            <v>0</v>
          </cell>
          <cell r="DL488">
            <v>0</v>
          </cell>
          <cell r="DM488">
            <v>0</v>
          </cell>
          <cell r="DN488">
            <v>0</v>
          </cell>
          <cell r="DO488">
            <v>0</v>
          </cell>
          <cell r="DP488">
            <v>0</v>
          </cell>
          <cell r="DQ488">
            <v>0</v>
          </cell>
          <cell r="DR488">
            <v>0</v>
          </cell>
          <cell r="DS488">
            <v>0</v>
          </cell>
          <cell r="DT488">
            <v>0</v>
          </cell>
          <cell r="DU488">
            <v>0</v>
          </cell>
          <cell r="DV488">
            <v>0</v>
          </cell>
          <cell r="DW488">
            <v>0</v>
          </cell>
          <cell r="DX488">
            <v>0</v>
          </cell>
          <cell r="DY488">
            <v>0</v>
          </cell>
          <cell r="DZ488">
            <v>0</v>
          </cell>
          <cell r="EA488">
            <v>0</v>
          </cell>
          <cell r="EB488">
            <v>0</v>
          </cell>
          <cell r="EC488">
            <v>0</v>
          </cell>
          <cell r="ED488">
            <v>0</v>
          </cell>
        </row>
        <row r="489">
          <cell r="C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B489">
            <v>0</v>
          </cell>
          <cell r="CC489">
            <v>0</v>
          </cell>
          <cell r="CD489">
            <v>0</v>
          </cell>
          <cell r="CE489">
            <v>0</v>
          </cell>
          <cell r="CF489">
            <v>0</v>
          </cell>
          <cell r="CG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P489">
            <v>0</v>
          </cell>
          <cell r="CQ489">
            <v>0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</v>
          </cell>
          <cell r="CX489">
            <v>0</v>
          </cell>
          <cell r="CY489">
            <v>0</v>
          </cell>
          <cell r="CZ489">
            <v>0</v>
          </cell>
          <cell r="DA489">
            <v>0</v>
          </cell>
          <cell r="DB489">
            <v>0</v>
          </cell>
          <cell r="DC489">
            <v>0</v>
          </cell>
          <cell r="DD489">
            <v>0</v>
          </cell>
          <cell r="DE489">
            <v>0</v>
          </cell>
          <cell r="DF489">
            <v>0</v>
          </cell>
          <cell r="DG489">
            <v>0</v>
          </cell>
          <cell r="DH489">
            <v>0</v>
          </cell>
          <cell r="DI489">
            <v>0</v>
          </cell>
          <cell r="DJ489">
            <v>0</v>
          </cell>
          <cell r="DK489">
            <v>0</v>
          </cell>
          <cell r="DL489">
            <v>0</v>
          </cell>
          <cell r="DM489">
            <v>0</v>
          </cell>
          <cell r="DN489">
            <v>0</v>
          </cell>
          <cell r="DO489">
            <v>0</v>
          </cell>
          <cell r="DP489">
            <v>0</v>
          </cell>
          <cell r="DQ489">
            <v>0</v>
          </cell>
          <cell r="DR489">
            <v>0</v>
          </cell>
          <cell r="DS489">
            <v>0</v>
          </cell>
          <cell r="DT489">
            <v>0</v>
          </cell>
          <cell r="DU489">
            <v>0</v>
          </cell>
          <cell r="DV489">
            <v>0</v>
          </cell>
          <cell r="DW489">
            <v>0</v>
          </cell>
          <cell r="DX489">
            <v>0</v>
          </cell>
          <cell r="DY489">
            <v>0</v>
          </cell>
          <cell r="DZ489">
            <v>0</v>
          </cell>
          <cell r="EA489">
            <v>0</v>
          </cell>
          <cell r="EB489">
            <v>0</v>
          </cell>
          <cell r="EC489">
            <v>0</v>
          </cell>
          <cell r="ED489">
            <v>0</v>
          </cell>
        </row>
        <row r="490">
          <cell r="C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B490">
            <v>0</v>
          </cell>
          <cell r="CC490">
            <v>0</v>
          </cell>
          <cell r="CD490">
            <v>0</v>
          </cell>
          <cell r="CE490">
            <v>0</v>
          </cell>
          <cell r="CF490">
            <v>0</v>
          </cell>
          <cell r="CG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P490">
            <v>0</v>
          </cell>
          <cell r="CQ490">
            <v>0</v>
          </cell>
          <cell r="CR490">
            <v>0</v>
          </cell>
          <cell r="CS490">
            <v>0</v>
          </cell>
          <cell r="CT490">
            <v>0</v>
          </cell>
          <cell r="CU490">
            <v>0</v>
          </cell>
          <cell r="CV490">
            <v>0</v>
          </cell>
          <cell r="CW490">
            <v>0</v>
          </cell>
          <cell r="CX490">
            <v>0</v>
          </cell>
          <cell r="CY490">
            <v>0</v>
          </cell>
          <cell r="CZ490">
            <v>0</v>
          </cell>
          <cell r="DA490">
            <v>0</v>
          </cell>
          <cell r="DB490">
            <v>0</v>
          </cell>
          <cell r="DC490">
            <v>0</v>
          </cell>
          <cell r="DD490">
            <v>0</v>
          </cell>
          <cell r="DE490">
            <v>0</v>
          </cell>
          <cell r="DF490">
            <v>0</v>
          </cell>
          <cell r="DG490">
            <v>0</v>
          </cell>
          <cell r="DH490">
            <v>0</v>
          </cell>
          <cell r="DI490">
            <v>0</v>
          </cell>
          <cell r="DJ490">
            <v>0</v>
          </cell>
          <cell r="DK490">
            <v>0</v>
          </cell>
          <cell r="DL490">
            <v>0</v>
          </cell>
          <cell r="DM490">
            <v>0</v>
          </cell>
          <cell r="DN490">
            <v>0</v>
          </cell>
          <cell r="DO490">
            <v>0</v>
          </cell>
          <cell r="DP490">
            <v>0</v>
          </cell>
          <cell r="DQ490">
            <v>0</v>
          </cell>
          <cell r="DR490">
            <v>0</v>
          </cell>
          <cell r="DS490">
            <v>0</v>
          </cell>
          <cell r="DT490">
            <v>0</v>
          </cell>
          <cell r="DU490">
            <v>0</v>
          </cell>
          <cell r="DV490">
            <v>0</v>
          </cell>
          <cell r="DW490">
            <v>0</v>
          </cell>
          <cell r="DX490">
            <v>0</v>
          </cell>
          <cell r="DY490">
            <v>0</v>
          </cell>
          <cell r="DZ490">
            <v>0</v>
          </cell>
          <cell r="EA490">
            <v>0</v>
          </cell>
          <cell r="EB490">
            <v>0</v>
          </cell>
          <cell r="EC490">
            <v>0</v>
          </cell>
          <cell r="ED490">
            <v>0</v>
          </cell>
        </row>
        <row r="491">
          <cell r="C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B491">
            <v>0</v>
          </cell>
          <cell r="CC491">
            <v>0</v>
          </cell>
          <cell r="CD491">
            <v>0</v>
          </cell>
          <cell r="CE491">
            <v>0</v>
          </cell>
          <cell r="CF491">
            <v>0</v>
          </cell>
          <cell r="CG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P491">
            <v>0</v>
          </cell>
          <cell r="CQ491">
            <v>0</v>
          </cell>
          <cell r="CR491">
            <v>0</v>
          </cell>
          <cell r="CS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0</v>
          </cell>
          <cell r="CX491">
            <v>0</v>
          </cell>
          <cell r="CY491">
            <v>0</v>
          </cell>
          <cell r="CZ491">
            <v>0</v>
          </cell>
          <cell r="DA491">
            <v>0</v>
          </cell>
          <cell r="DB491">
            <v>0</v>
          </cell>
          <cell r="DC491">
            <v>0</v>
          </cell>
          <cell r="DD491">
            <v>0</v>
          </cell>
          <cell r="DE491">
            <v>0</v>
          </cell>
          <cell r="DF491">
            <v>0</v>
          </cell>
          <cell r="DG491">
            <v>0</v>
          </cell>
          <cell r="DH491">
            <v>0</v>
          </cell>
          <cell r="DI491">
            <v>0</v>
          </cell>
          <cell r="DJ491">
            <v>0</v>
          </cell>
          <cell r="DK491">
            <v>0</v>
          </cell>
          <cell r="DL491">
            <v>0</v>
          </cell>
          <cell r="DM491">
            <v>0</v>
          </cell>
          <cell r="DN491">
            <v>0</v>
          </cell>
          <cell r="DO491">
            <v>0</v>
          </cell>
          <cell r="DP491">
            <v>0</v>
          </cell>
          <cell r="DQ491">
            <v>0</v>
          </cell>
          <cell r="DR491">
            <v>0</v>
          </cell>
          <cell r="DS491">
            <v>0</v>
          </cell>
          <cell r="DT491">
            <v>0</v>
          </cell>
          <cell r="DU491">
            <v>0</v>
          </cell>
          <cell r="DV491">
            <v>0</v>
          </cell>
          <cell r="DW491">
            <v>0</v>
          </cell>
          <cell r="DX491">
            <v>0</v>
          </cell>
          <cell r="DY491">
            <v>0</v>
          </cell>
          <cell r="DZ491">
            <v>0</v>
          </cell>
          <cell r="EA491">
            <v>0</v>
          </cell>
          <cell r="EB491">
            <v>0</v>
          </cell>
          <cell r="EC491">
            <v>0</v>
          </cell>
          <cell r="ED491">
            <v>0</v>
          </cell>
        </row>
        <row r="492">
          <cell r="C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0</v>
          </cell>
          <cell r="BD492">
            <v>0</v>
          </cell>
          <cell r="BE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B492">
            <v>0</v>
          </cell>
          <cell r="CC492">
            <v>0</v>
          </cell>
          <cell r="CD492">
            <v>0</v>
          </cell>
          <cell r="CE492">
            <v>0</v>
          </cell>
          <cell r="CF492">
            <v>0</v>
          </cell>
          <cell r="CG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CM492">
            <v>0</v>
          </cell>
          <cell r="CN492">
            <v>0</v>
          </cell>
          <cell r="CO492">
            <v>0</v>
          </cell>
          <cell r="CP492">
            <v>0</v>
          </cell>
          <cell r="CQ492">
            <v>0</v>
          </cell>
          <cell r="CR492">
            <v>0</v>
          </cell>
          <cell r="CS492">
            <v>0</v>
          </cell>
          <cell r="CT492">
            <v>0</v>
          </cell>
          <cell r="CU492">
            <v>0</v>
          </cell>
          <cell r="CV492">
            <v>0</v>
          </cell>
          <cell r="CW492">
            <v>0</v>
          </cell>
          <cell r="CX492">
            <v>0</v>
          </cell>
          <cell r="CY492">
            <v>0</v>
          </cell>
          <cell r="CZ492">
            <v>0</v>
          </cell>
          <cell r="DA492">
            <v>0</v>
          </cell>
          <cell r="DB492">
            <v>0</v>
          </cell>
          <cell r="DC492">
            <v>0</v>
          </cell>
          <cell r="DD492">
            <v>0</v>
          </cell>
          <cell r="DE492">
            <v>0</v>
          </cell>
          <cell r="DF492">
            <v>0</v>
          </cell>
          <cell r="DG492">
            <v>0</v>
          </cell>
          <cell r="DH492">
            <v>0</v>
          </cell>
          <cell r="DI492">
            <v>0</v>
          </cell>
          <cell r="DJ492">
            <v>0</v>
          </cell>
          <cell r="DK492">
            <v>0</v>
          </cell>
          <cell r="DL492">
            <v>0</v>
          </cell>
          <cell r="DM492">
            <v>0</v>
          </cell>
          <cell r="DN492">
            <v>0</v>
          </cell>
          <cell r="DO492">
            <v>0</v>
          </cell>
          <cell r="DP492">
            <v>0</v>
          </cell>
          <cell r="DQ492">
            <v>0</v>
          </cell>
          <cell r="DR492">
            <v>0</v>
          </cell>
          <cell r="DS492">
            <v>0</v>
          </cell>
          <cell r="DT492">
            <v>0</v>
          </cell>
          <cell r="DU492">
            <v>0</v>
          </cell>
          <cell r="DV492">
            <v>0</v>
          </cell>
          <cell r="DW492">
            <v>0</v>
          </cell>
          <cell r="DX492">
            <v>0</v>
          </cell>
          <cell r="DY492">
            <v>0</v>
          </cell>
          <cell r="DZ492">
            <v>0</v>
          </cell>
          <cell r="EA492">
            <v>0</v>
          </cell>
          <cell r="EB492">
            <v>0</v>
          </cell>
          <cell r="EC492">
            <v>0</v>
          </cell>
          <cell r="ED492">
            <v>0</v>
          </cell>
        </row>
        <row r="493">
          <cell r="C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B493">
            <v>0</v>
          </cell>
          <cell r="CC493">
            <v>0</v>
          </cell>
          <cell r="CD493">
            <v>0</v>
          </cell>
          <cell r="CE493">
            <v>0</v>
          </cell>
          <cell r="CF493">
            <v>0</v>
          </cell>
          <cell r="CG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Y493">
            <v>0</v>
          </cell>
          <cell r="CZ493">
            <v>0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  <cell r="DF493">
            <v>0</v>
          </cell>
          <cell r="DG493">
            <v>0</v>
          </cell>
          <cell r="DH493">
            <v>0</v>
          </cell>
          <cell r="DI493">
            <v>0</v>
          </cell>
          <cell r="DJ493">
            <v>0</v>
          </cell>
          <cell r="DK493">
            <v>0</v>
          </cell>
          <cell r="DL493">
            <v>0</v>
          </cell>
          <cell r="DM493">
            <v>0</v>
          </cell>
          <cell r="DN493">
            <v>0</v>
          </cell>
          <cell r="DO493">
            <v>0</v>
          </cell>
          <cell r="DP493">
            <v>0</v>
          </cell>
          <cell r="DQ493">
            <v>0</v>
          </cell>
          <cell r="DR493">
            <v>0</v>
          </cell>
          <cell r="DS493">
            <v>0</v>
          </cell>
          <cell r="DT493">
            <v>0</v>
          </cell>
          <cell r="DU493">
            <v>0</v>
          </cell>
          <cell r="DV493">
            <v>0</v>
          </cell>
          <cell r="DW493">
            <v>0</v>
          </cell>
          <cell r="DX493">
            <v>0</v>
          </cell>
          <cell r="DY493">
            <v>0</v>
          </cell>
          <cell r="DZ493">
            <v>0</v>
          </cell>
          <cell r="EA493">
            <v>0</v>
          </cell>
          <cell r="EB493">
            <v>0</v>
          </cell>
          <cell r="EC493">
            <v>0</v>
          </cell>
          <cell r="ED493">
            <v>0</v>
          </cell>
        </row>
        <row r="494">
          <cell r="C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B494">
            <v>0</v>
          </cell>
          <cell r="CC494">
            <v>0</v>
          </cell>
          <cell r="CD494">
            <v>0</v>
          </cell>
          <cell r="CE494">
            <v>0</v>
          </cell>
          <cell r="CF494">
            <v>0</v>
          </cell>
          <cell r="CG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0</v>
          </cell>
          <cell r="CZ494">
            <v>0</v>
          </cell>
          <cell r="DA494">
            <v>0</v>
          </cell>
          <cell r="DB494">
            <v>0</v>
          </cell>
          <cell r="DC494">
            <v>0</v>
          </cell>
          <cell r="DD494">
            <v>0</v>
          </cell>
          <cell r="DE494">
            <v>0</v>
          </cell>
          <cell r="DF494">
            <v>0</v>
          </cell>
          <cell r="DG494">
            <v>0</v>
          </cell>
          <cell r="DH494">
            <v>0</v>
          </cell>
          <cell r="DI494">
            <v>0</v>
          </cell>
          <cell r="DJ494">
            <v>0</v>
          </cell>
          <cell r="DK494">
            <v>0</v>
          </cell>
          <cell r="DL494">
            <v>0</v>
          </cell>
          <cell r="DM494">
            <v>0</v>
          </cell>
          <cell r="DN494">
            <v>0</v>
          </cell>
          <cell r="DO494">
            <v>0</v>
          </cell>
          <cell r="DP494">
            <v>0</v>
          </cell>
          <cell r="DQ494">
            <v>0</v>
          </cell>
          <cell r="DR494">
            <v>0</v>
          </cell>
          <cell r="DS494">
            <v>0</v>
          </cell>
          <cell r="DT494">
            <v>0</v>
          </cell>
          <cell r="DU494">
            <v>0</v>
          </cell>
          <cell r="DV494">
            <v>0</v>
          </cell>
          <cell r="DW494">
            <v>0</v>
          </cell>
          <cell r="DX494">
            <v>0</v>
          </cell>
          <cell r="DY494">
            <v>0</v>
          </cell>
          <cell r="DZ494">
            <v>0</v>
          </cell>
          <cell r="EA494">
            <v>0</v>
          </cell>
          <cell r="EB494">
            <v>0</v>
          </cell>
          <cell r="EC494">
            <v>0</v>
          </cell>
          <cell r="ED494">
            <v>0</v>
          </cell>
        </row>
        <row r="495">
          <cell r="C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B495">
            <v>0</v>
          </cell>
          <cell r="CC495">
            <v>0</v>
          </cell>
          <cell r="CD495">
            <v>0</v>
          </cell>
          <cell r="CE495">
            <v>0</v>
          </cell>
          <cell r="CF495">
            <v>0</v>
          </cell>
          <cell r="CG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CM495">
            <v>0</v>
          </cell>
          <cell r="CN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Y495">
            <v>0</v>
          </cell>
          <cell r="CZ495">
            <v>0</v>
          </cell>
          <cell r="DA495">
            <v>0</v>
          </cell>
          <cell r="DB495">
            <v>0</v>
          </cell>
          <cell r="DC495">
            <v>0</v>
          </cell>
          <cell r="DD495">
            <v>0</v>
          </cell>
          <cell r="DE495">
            <v>0</v>
          </cell>
          <cell r="DF495">
            <v>0</v>
          </cell>
          <cell r="DG495">
            <v>0</v>
          </cell>
          <cell r="DH495">
            <v>0</v>
          </cell>
          <cell r="DI495">
            <v>0</v>
          </cell>
          <cell r="DJ495">
            <v>0</v>
          </cell>
          <cell r="DK495">
            <v>0</v>
          </cell>
          <cell r="DL495">
            <v>0</v>
          </cell>
          <cell r="DM495">
            <v>0</v>
          </cell>
          <cell r="DN495">
            <v>0</v>
          </cell>
          <cell r="DO495">
            <v>0</v>
          </cell>
          <cell r="DP495">
            <v>0</v>
          </cell>
          <cell r="DQ495">
            <v>0</v>
          </cell>
          <cell r="DR495">
            <v>0</v>
          </cell>
          <cell r="DS495">
            <v>0</v>
          </cell>
          <cell r="DT495">
            <v>0</v>
          </cell>
          <cell r="DU495">
            <v>0</v>
          </cell>
          <cell r="DV495">
            <v>0</v>
          </cell>
          <cell r="DW495">
            <v>0</v>
          </cell>
          <cell r="DX495">
            <v>0</v>
          </cell>
          <cell r="DY495">
            <v>0</v>
          </cell>
          <cell r="DZ495">
            <v>0</v>
          </cell>
          <cell r="EA495">
            <v>0</v>
          </cell>
          <cell r="EB495">
            <v>0</v>
          </cell>
          <cell r="EC495">
            <v>0</v>
          </cell>
          <cell r="ED495">
            <v>0</v>
          </cell>
        </row>
        <row r="496">
          <cell r="C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B496">
            <v>0</v>
          </cell>
          <cell r="CC496">
            <v>0</v>
          </cell>
          <cell r="CD496">
            <v>0</v>
          </cell>
          <cell r="CE496">
            <v>0</v>
          </cell>
          <cell r="CF496">
            <v>0</v>
          </cell>
          <cell r="CG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CM496">
            <v>0</v>
          </cell>
          <cell r="CN496">
            <v>0</v>
          </cell>
          <cell r="CO496">
            <v>0</v>
          </cell>
          <cell r="CP496">
            <v>0</v>
          </cell>
          <cell r="CQ496">
            <v>0</v>
          </cell>
          <cell r="CR496">
            <v>0</v>
          </cell>
          <cell r="CS496">
            <v>0</v>
          </cell>
          <cell r="CT496">
            <v>0</v>
          </cell>
          <cell r="CU496">
            <v>0</v>
          </cell>
          <cell r="CV496">
            <v>0</v>
          </cell>
          <cell r="CW496">
            <v>0</v>
          </cell>
          <cell r="CX496">
            <v>0</v>
          </cell>
          <cell r="CY496">
            <v>0</v>
          </cell>
          <cell r="CZ496">
            <v>0</v>
          </cell>
          <cell r="DA496">
            <v>0</v>
          </cell>
          <cell r="DB496">
            <v>0</v>
          </cell>
          <cell r="DC496">
            <v>0</v>
          </cell>
          <cell r="DD496">
            <v>0</v>
          </cell>
          <cell r="DE496">
            <v>0</v>
          </cell>
          <cell r="DF496">
            <v>0</v>
          </cell>
          <cell r="DG496">
            <v>0</v>
          </cell>
          <cell r="DH496">
            <v>0</v>
          </cell>
          <cell r="DI496">
            <v>0</v>
          </cell>
          <cell r="DJ496">
            <v>0</v>
          </cell>
          <cell r="DK496">
            <v>0</v>
          </cell>
          <cell r="DL496">
            <v>0</v>
          </cell>
          <cell r="DM496">
            <v>0</v>
          </cell>
          <cell r="DN496">
            <v>0</v>
          </cell>
          <cell r="DO496">
            <v>0</v>
          </cell>
          <cell r="DP496">
            <v>0</v>
          </cell>
          <cell r="DQ496">
            <v>0</v>
          </cell>
          <cell r="DR496">
            <v>0</v>
          </cell>
          <cell r="DS496">
            <v>0</v>
          </cell>
          <cell r="DT496">
            <v>0</v>
          </cell>
          <cell r="DU496">
            <v>0</v>
          </cell>
          <cell r="DV496">
            <v>0</v>
          </cell>
          <cell r="DW496">
            <v>0</v>
          </cell>
          <cell r="DX496">
            <v>0</v>
          </cell>
          <cell r="DY496">
            <v>0</v>
          </cell>
          <cell r="DZ496">
            <v>0</v>
          </cell>
          <cell r="EA496">
            <v>0</v>
          </cell>
          <cell r="EB496">
            <v>0</v>
          </cell>
          <cell r="EC496">
            <v>0</v>
          </cell>
          <cell r="ED496">
            <v>0</v>
          </cell>
        </row>
        <row r="497">
          <cell r="C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B497">
            <v>0</v>
          </cell>
          <cell r="CC497">
            <v>0</v>
          </cell>
          <cell r="CD497">
            <v>0</v>
          </cell>
          <cell r="CE497">
            <v>0</v>
          </cell>
          <cell r="CF497">
            <v>0</v>
          </cell>
          <cell r="CG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CM497">
            <v>0</v>
          </cell>
          <cell r="CN497">
            <v>0</v>
          </cell>
          <cell r="CO497">
            <v>0</v>
          </cell>
          <cell r="CP497">
            <v>0</v>
          </cell>
          <cell r="CQ497">
            <v>0</v>
          </cell>
          <cell r="CR497">
            <v>0</v>
          </cell>
          <cell r="CS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Y497">
            <v>0</v>
          </cell>
          <cell r="CZ497">
            <v>0</v>
          </cell>
          <cell r="DA497">
            <v>0</v>
          </cell>
          <cell r="DB497">
            <v>0</v>
          </cell>
          <cell r="DC497">
            <v>0</v>
          </cell>
          <cell r="DD497">
            <v>0</v>
          </cell>
          <cell r="DE497">
            <v>0</v>
          </cell>
          <cell r="DF497">
            <v>0</v>
          </cell>
          <cell r="DG497">
            <v>0</v>
          </cell>
          <cell r="DH497">
            <v>0</v>
          </cell>
          <cell r="DI497">
            <v>0</v>
          </cell>
          <cell r="DJ497">
            <v>0</v>
          </cell>
          <cell r="DK497">
            <v>0</v>
          </cell>
          <cell r="DL497">
            <v>0</v>
          </cell>
          <cell r="DM497">
            <v>0</v>
          </cell>
          <cell r="DN497">
            <v>0</v>
          </cell>
          <cell r="DO497">
            <v>0</v>
          </cell>
          <cell r="DP497">
            <v>0</v>
          </cell>
          <cell r="DQ497">
            <v>0</v>
          </cell>
          <cell r="DR497">
            <v>0</v>
          </cell>
          <cell r="DS497">
            <v>0</v>
          </cell>
          <cell r="DT497">
            <v>0</v>
          </cell>
          <cell r="DU497">
            <v>0</v>
          </cell>
          <cell r="DV497">
            <v>0</v>
          </cell>
          <cell r="DW497">
            <v>0</v>
          </cell>
          <cell r="DX497">
            <v>0</v>
          </cell>
          <cell r="DY497">
            <v>0</v>
          </cell>
          <cell r="DZ497">
            <v>0</v>
          </cell>
          <cell r="EA497">
            <v>0</v>
          </cell>
          <cell r="EB497">
            <v>0</v>
          </cell>
          <cell r="EC497">
            <v>0</v>
          </cell>
          <cell r="ED497">
            <v>0</v>
          </cell>
        </row>
        <row r="498">
          <cell r="C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0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O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B498">
            <v>0</v>
          </cell>
          <cell r="CC498">
            <v>0</v>
          </cell>
          <cell r="CD498">
            <v>0</v>
          </cell>
          <cell r="CE498">
            <v>0</v>
          </cell>
          <cell r="CF498">
            <v>0</v>
          </cell>
          <cell r="CG498">
            <v>0</v>
          </cell>
          <cell r="CH498">
            <v>0</v>
          </cell>
          <cell r="CI498">
            <v>0</v>
          </cell>
          <cell r="CJ498">
            <v>0</v>
          </cell>
          <cell r="CK498">
            <v>0</v>
          </cell>
          <cell r="CL498">
            <v>0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</v>
          </cell>
          <cell r="CW498">
            <v>0</v>
          </cell>
          <cell r="CX498">
            <v>0</v>
          </cell>
          <cell r="CY498">
            <v>0</v>
          </cell>
          <cell r="CZ498">
            <v>0</v>
          </cell>
          <cell r="DA498">
            <v>0</v>
          </cell>
          <cell r="DB498">
            <v>0</v>
          </cell>
          <cell r="DC498">
            <v>0</v>
          </cell>
          <cell r="DD498">
            <v>0</v>
          </cell>
          <cell r="DE498">
            <v>0</v>
          </cell>
          <cell r="DF498">
            <v>0</v>
          </cell>
          <cell r="DG498">
            <v>0</v>
          </cell>
          <cell r="DH498">
            <v>0</v>
          </cell>
          <cell r="DI498">
            <v>0</v>
          </cell>
          <cell r="DJ498">
            <v>0</v>
          </cell>
          <cell r="DK498">
            <v>0</v>
          </cell>
          <cell r="DL498">
            <v>0</v>
          </cell>
          <cell r="DM498">
            <v>0</v>
          </cell>
          <cell r="DN498">
            <v>0</v>
          </cell>
          <cell r="DO498">
            <v>0</v>
          </cell>
          <cell r="DP498">
            <v>0</v>
          </cell>
          <cell r="DQ498">
            <v>0</v>
          </cell>
          <cell r="DR498">
            <v>0</v>
          </cell>
          <cell r="DS498">
            <v>0</v>
          </cell>
          <cell r="DT498">
            <v>0</v>
          </cell>
          <cell r="DU498">
            <v>0</v>
          </cell>
          <cell r="DV498">
            <v>0</v>
          </cell>
          <cell r="DW498">
            <v>0</v>
          </cell>
          <cell r="DX498">
            <v>0</v>
          </cell>
          <cell r="DY498">
            <v>0</v>
          </cell>
          <cell r="DZ498">
            <v>0</v>
          </cell>
          <cell r="EA498">
            <v>0</v>
          </cell>
          <cell r="EB498">
            <v>0</v>
          </cell>
          <cell r="EC498">
            <v>0</v>
          </cell>
          <cell r="ED498">
            <v>0</v>
          </cell>
        </row>
        <row r="500">
          <cell r="F500">
            <v>0</v>
          </cell>
          <cell r="G500">
            <v>0</v>
          </cell>
          <cell r="H500">
            <v>0</v>
          </cell>
          <cell r="I500">
            <v>-137.74206860002596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0</v>
          </cell>
          <cell r="AW500">
            <v>0</v>
          </cell>
          <cell r="AX500">
            <v>0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B500">
            <v>0</v>
          </cell>
          <cell r="CC500">
            <v>0</v>
          </cell>
          <cell r="CD500">
            <v>0</v>
          </cell>
          <cell r="CE500">
            <v>0</v>
          </cell>
          <cell r="CF500">
            <v>0</v>
          </cell>
          <cell r="CG500">
            <v>0</v>
          </cell>
          <cell r="CH500">
            <v>0</v>
          </cell>
          <cell r="CI500">
            <v>0</v>
          </cell>
          <cell r="CJ500">
            <v>0</v>
          </cell>
          <cell r="CK500">
            <v>0</v>
          </cell>
          <cell r="CL500">
            <v>0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Y500">
            <v>0</v>
          </cell>
          <cell r="CZ500">
            <v>0</v>
          </cell>
          <cell r="DA500">
            <v>0</v>
          </cell>
          <cell r="DB500">
            <v>0</v>
          </cell>
          <cell r="DC500">
            <v>0</v>
          </cell>
          <cell r="DD500">
            <v>0</v>
          </cell>
          <cell r="DE500">
            <v>0</v>
          </cell>
          <cell r="DF500">
            <v>0</v>
          </cell>
          <cell r="DG500">
            <v>0</v>
          </cell>
          <cell r="DH500">
            <v>0</v>
          </cell>
          <cell r="DI500">
            <v>0</v>
          </cell>
          <cell r="DJ500">
            <v>0</v>
          </cell>
          <cell r="DK500">
            <v>0</v>
          </cell>
          <cell r="DL500">
            <v>0</v>
          </cell>
          <cell r="DM500">
            <v>0</v>
          </cell>
          <cell r="DN500">
            <v>0</v>
          </cell>
          <cell r="DO500">
            <v>0</v>
          </cell>
          <cell r="DP500">
            <v>0</v>
          </cell>
          <cell r="DQ500">
            <v>0</v>
          </cell>
          <cell r="DR500">
            <v>0</v>
          </cell>
          <cell r="DS500">
            <v>0</v>
          </cell>
          <cell r="DT500">
            <v>0</v>
          </cell>
          <cell r="DU500">
            <v>0</v>
          </cell>
          <cell r="DV500">
            <v>0</v>
          </cell>
          <cell r="DW500">
            <v>0</v>
          </cell>
          <cell r="DX500">
            <v>0</v>
          </cell>
          <cell r="DY500">
            <v>0</v>
          </cell>
          <cell r="DZ500">
            <v>0</v>
          </cell>
          <cell r="EA500">
            <v>0</v>
          </cell>
          <cell r="EB500">
            <v>0</v>
          </cell>
          <cell r="EC500">
            <v>0</v>
          </cell>
          <cell r="ED500">
            <v>0</v>
          </cell>
        </row>
        <row r="503">
          <cell r="C503" t="str">
            <v>QF - 435 - UT - Gas</v>
          </cell>
          <cell r="F503">
            <v>15810</v>
          </cell>
          <cell r="G503">
            <v>14280</v>
          </cell>
          <cell r="H503">
            <v>15810</v>
          </cell>
          <cell r="I503">
            <v>15300</v>
          </cell>
          <cell r="J503">
            <v>15810</v>
          </cell>
          <cell r="K503">
            <v>15300</v>
          </cell>
          <cell r="L503">
            <v>15810</v>
          </cell>
          <cell r="M503">
            <v>15810</v>
          </cell>
          <cell r="N503">
            <v>15300</v>
          </cell>
          <cell r="O503">
            <v>15810</v>
          </cell>
          <cell r="P503">
            <v>15300</v>
          </cell>
          <cell r="Q503">
            <v>15810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>
            <v>0</v>
          </cell>
          <cell r="AW503">
            <v>0</v>
          </cell>
          <cell r="AX503">
            <v>0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O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B503">
            <v>0</v>
          </cell>
          <cell r="CC503">
            <v>0</v>
          </cell>
          <cell r="CD503">
            <v>0</v>
          </cell>
          <cell r="CE503">
            <v>0</v>
          </cell>
          <cell r="CF503">
            <v>0</v>
          </cell>
          <cell r="CG503">
            <v>0</v>
          </cell>
          <cell r="CH503">
            <v>0</v>
          </cell>
          <cell r="CI503">
            <v>0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</v>
          </cell>
          <cell r="DF503">
            <v>0</v>
          </cell>
          <cell r="DG503">
            <v>0</v>
          </cell>
          <cell r="DH503">
            <v>0</v>
          </cell>
          <cell r="DI503">
            <v>0</v>
          </cell>
          <cell r="DJ503">
            <v>0</v>
          </cell>
          <cell r="DK503">
            <v>0</v>
          </cell>
          <cell r="DL503">
            <v>0</v>
          </cell>
          <cell r="DM503">
            <v>0</v>
          </cell>
          <cell r="DN503">
            <v>0</v>
          </cell>
          <cell r="DO503">
            <v>0</v>
          </cell>
          <cell r="DP503">
            <v>0</v>
          </cell>
          <cell r="DQ503">
            <v>0</v>
          </cell>
          <cell r="DR503">
            <v>0</v>
          </cell>
          <cell r="DS503">
            <v>0</v>
          </cell>
          <cell r="DT503">
            <v>0</v>
          </cell>
          <cell r="DU503">
            <v>0</v>
          </cell>
          <cell r="DV503">
            <v>0</v>
          </cell>
          <cell r="DW503">
            <v>0</v>
          </cell>
          <cell r="DX503">
            <v>0</v>
          </cell>
          <cell r="DY503">
            <v>0</v>
          </cell>
          <cell r="DZ503">
            <v>0</v>
          </cell>
          <cell r="EA503">
            <v>0</v>
          </cell>
          <cell r="EB503">
            <v>0</v>
          </cell>
          <cell r="EC503">
            <v>0</v>
          </cell>
          <cell r="ED503">
            <v>0</v>
          </cell>
        </row>
        <row r="504">
          <cell r="C504" t="str">
            <v>Curtailment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</v>
          </cell>
          <cell r="AW504">
            <v>0</v>
          </cell>
          <cell r="AX504">
            <v>0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O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B504">
            <v>0</v>
          </cell>
          <cell r="CC504">
            <v>0</v>
          </cell>
          <cell r="CD504">
            <v>0</v>
          </cell>
          <cell r="CE504">
            <v>0</v>
          </cell>
          <cell r="CF504">
            <v>0</v>
          </cell>
          <cell r="CG504">
            <v>0</v>
          </cell>
          <cell r="CH504">
            <v>0</v>
          </cell>
          <cell r="CI504">
            <v>0</v>
          </cell>
          <cell r="CJ504">
            <v>0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Y504">
            <v>0</v>
          </cell>
          <cell r="CZ504">
            <v>0</v>
          </cell>
          <cell r="DA504">
            <v>0</v>
          </cell>
          <cell r="DB504">
            <v>0</v>
          </cell>
          <cell r="DC504">
            <v>0</v>
          </cell>
          <cell r="DD504">
            <v>0</v>
          </cell>
          <cell r="DE504">
            <v>0</v>
          </cell>
          <cell r="DF504">
            <v>0</v>
          </cell>
          <cell r="DG504">
            <v>0</v>
          </cell>
          <cell r="DH504">
            <v>0</v>
          </cell>
          <cell r="DI504">
            <v>0</v>
          </cell>
          <cell r="DJ504">
            <v>0</v>
          </cell>
          <cell r="DK504">
            <v>0</v>
          </cell>
          <cell r="DL504">
            <v>0</v>
          </cell>
          <cell r="DM504">
            <v>0</v>
          </cell>
          <cell r="DN504">
            <v>0</v>
          </cell>
          <cell r="DO504">
            <v>0</v>
          </cell>
          <cell r="DP504">
            <v>0</v>
          </cell>
          <cell r="DQ504">
            <v>0</v>
          </cell>
          <cell r="DR504">
            <v>0</v>
          </cell>
          <cell r="DS504">
            <v>0</v>
          </cell>
          <cell r="DT504">
            <v>0</v>
          </cell>
          <cell r="DU504">
            <v>0</v>
          </cell>
          <cell r="DV504">
            <v>0</v>
          </cell>
          <cell r="DW504">
            <v>0</v>
          </cell>
          <cell r="DX504">
            <v>0</v>
          </cell>
          <cell r="DY504">
            <v>0</v>
          </cell>
          <cell r="DZ504">
            <v>0</v>
          </cell>
          <cell r="EA504">
            <v>0</v>
          </cell>
          <cell r="EB504">
            <v>0</v>
          </cell>
          <cell r="EC504">
            <v>0</v>
          </cell>
          <cell r="ED504">
            <v>0</v>
          </cell>
        </row>
        <row r="505">
          <cell r="C505" t="str">
            <v>Net Generation</v>
          </cell>
          <cell r="F505">
            <v>15810</v>
          </cell>
          <cell r="G505">
            <v>14280</v>
          </cell>
          <cell r="H505">
            <v>15810</v>
          </cell>
          <cell r="I505">
            <v>15300</v>
          </cell>
          <cell r="J505">
            <v>15810</v>
          </cell>
          <cell r="K505">
            <v>15300</v>
          </cell>
          <cell r="L505">
            <v>15810</v>
          </cell>
          <cell r="M505">
            <v>15810</v>
          </cell>
          <cell r="N505">
            <v>15300</v>
          </cell>
          <cell r="O505">
            <v>15810</v>
          </cell>
          <cell r="P505">
            <v>15300</v>
          </cell>
          <cell r="Q505">
            <v>15810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O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B505">
            <v>0</v>
          </cell>
          <cell r="CC505">
            <v>0</v>
          </cell>
          <cell r="CD505">
            <v>0</v>
          </cell>
          <cell r="CE505">
            <v>0</v>
          </cell>
          <cell r="CF505">
            <v>0</v>
          </cell>
          <cell r="CG505">
            <v>0</v>
          </cell>
          <cell r="CH505">
            <v>0</v>
          </cell>
          <cell r="CI505">
            <v>0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0</v>
          </cell>
          <cell r="DA505">
            <v>0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  <cell r="DF505">
            <v>0</v>
          </cell>
          <cell r="DG505">
            <v>0</v>
          </cell>
          <cell r="DH505">
            <v>0</v>
          </cell>
          <cell r="DI505">
            <v>0</v>
          </cell>
          <cell r="DJ505">
            <v>0</v>
          </cell>
          <cell r="DK505">
            <v>0</v>
          </cell>
          <cell r="DL505">
            <v>0</v>
          </cell>
          <cell r="DM505">
            <v>0</v>
          </cell>
          <cell r="DN505">
            <v>0</v>
          </cell>
          <cell r="DO505">
            <v>0</v>
          </cell>
          <cell r="DP505">
            <v>0</v>
          </cell>
          <cell r="DQ505">
            <v>0</v>
          </cell>
          <cell r="DR505">
            <v>0</v>
          </cell>
          <cell r="DS505">
            <v>0</v>
          </cell>
          <cell r="DT505">
            <v>0</v>
          </cell>
          <cell r="DU505">
            <v>0</v>
          </cell>
          <cell r="DV505">
            <v>0</v>
          </cell>
          <cell r="DW505">
            <v>0</v>
          </cell>
          <cell r="DX505">
            <v>0</v>
          </cell>
          <cell r="DY505">
            <v>0</v>
          </cell>
          <cell r="DZ505">
            <v>0</v>
          </cell>
          <cell r="EA505">
            <v>0</v>
          </cell>
          <cell r="EB505">
            <v>0</v>
          </cell>
          <cell r="EC505">
            <v>0</v>
          </cell>
          <cell r="ED505">
            <v>0</v>
          </cell>
        </row>
        <row r="507">
          <cell r="C507" t="str">
            <v>Potential QFs  -  Central Oregon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B507">
            <v>0</v>
          </cell>
          <cell r="CC507">
            <v>0</v>
          </cell>
          <cell r="CD507">
            <v>0</v>
          </cell>
          <cell r="CE507">
            <v>0</v>
          </cell>
          <cell r="CF507">
            <v>0</v>
          </cell>
          <cell r="CG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CM507">
            <v>0</v>
          </cell>
          <cell r="CN507">
            <v>0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</v>
          </cell>
          <cell r="CX507">
            <v>0</v>
          </cell>
          <cell r="CY507">
            <v>0</v>
          </cell>
          <cell r="CZ507">
            <v>0</v>
          </cell>
          <cell r="DA507">
            <v>0</v>
          </cell>
          <cell r="DB507">
            <v>0</v>
          </cell>
          <cell r="DC507">
            <v>0</v>
          </cell>
          <cell r="DD507">
            <v>0</v>
          </cell>
          <cell r="DE507">
            <v>0</v>
          </cell>
          <cell r="DF507">
            <v>0</v>
          </cell>
          <cell r="DG507">
            <v>0</v>
          </cell>
          <cell r="DH507">
            <v>0</v>
          </cell>
          <cell r="DI507">
            <v>0</v>
          </cell>
          <cell r="DJ507">
            <v>0</v>
          </cell>
          <cell r="DK507">
            <v>0</v>
          </cell>
          <cell r="DL507">
            <v>0</v>
          </cell>
          <cell r="DM507">
            <v>0</v>
          </cell>
          <cell r="DN507">
            <v>0</v>
          </cell>
          <cell r="DO507">
            <v>0</v>
          </cell>
          <cell r="DP507">
            <v>0</v>
          </cell>
          <cell r="DQ507">
            <v>0</v>
          </cell>
          <cell r="DR507">
            <v>0</v>
          </cell>
          <cell r="DS507">
            <v>0</v>
          </cell>
          <cell r="DT507">
            <v>0</v>
          </cell>
          <cell r="DU507">
            <v>0</v>
          </cell>
          <cell r="DV507">
            <v>0</v>
          </cell>
          <cell r="DW507">
            <v>0</v>
          </cell>
          <cell r="DX507">
            <v>0</v>
          </cell>
          <cell r="DY507">
            <v>0</v>
          </cell>
          <cell r="DZ507">
            <v>0</v>
          </cell>
          <cell r="EA507">
            <v>0</v>
          </cell>
          <cell r="EB507">
            <v>0</v>
          </cell>
          <cell r="EC507">
            <v>0</v>
          </cell>
          <cell r="ED507">
            <v>0</v>
          </cell>
        </row>
        <row r="508"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B508">
            <v>0</v>
          </cell>
          <cell r="CC508">
            <v>0</v>
          </cell>
          <cell r="CD508">
            <v>0</v>
          </cell>
          <cell r="CE508">
            <v>0</v>
          </cell>
          <cell r="CF508">
            <v>0</v>
          </cell>
          <cell r="CG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CM508">
            <v>0</v>
          </cell>
          <cell r="CN508">
            <v>0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Y508">
            <v>0</v>
          </cell>
          <cell r="CZ508">
            <v>0</v>
          </cell>
          <cell r="DA508">
            <v>0</v>
          </cell>
          <cell r="DB508">
            <v>0</v>
          </cell>
          <cell r="DC508">
            <v>0</v>
          </cell>
          <cell r="DD508">
            <v>0</v>
          </cell>
          <cell r="DE508">
            <v>0</v>
          </cell>
          <cell r="DF508">
            <v>0</v>
          </cell>
          <cell r="DG508">
            <v>0</v>
          </cell>
          <cell r="DH508">
            <v>0</v>
          </cell>
          <cell r="DI508">
            <v>0</v>
          </cell>
          <cell r="DJ508">
            <v>0</v>
          </cell>
          <cell r="DK508">
            <v>0</v>
          </cell>
          <cell r="DL508">
            <v>0</v>
          </cell>
          <cell r="DM508">
            <v>0</v>
          </cell>
          <cell r="DN508">
            <v>0</v>
          </cell>
          <cell r="DO508">
            <v>0</v>
          </cell>
          <cell r="DP508">
            <v>0</v>
          </cell>
          <cell r="DQ508">
            <v>0</v>
          </cell>
          <cell r="DR508">
            <v>0</v>
          </cell>
          <cell r="DS508">
            <v>0</v>
          </cell>
          <cell r="DT508">
            <v>0</v>
          </cell>
          <cell r="DU508">
            <v>0</v>
          </cell>
          <cell r="DV508">
            <v>0</v>
          </cell>
          <cell r="DW508">
            <v>0</v>
          </cell>
          <cell r="DX508">
            <v>0</v>
          </cell>
          <cell r="DY508">
            <v>0</v>
          </cell>
          <cell r="DZ508">
            <v>0</v>
          </cell>
          <cell r="EA508">
            <v>0</v>
          </cell>
          <cell r="EB508">
            <v>0</v>
          </cell>
          <cell r="EC508">
            <v>0</v>
          </cell>
          <cell r="ED508">
            <v>0</v>
          </cell>
        </row>
        <row r="509"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O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B509">
            <v>0</v>
          </cell>
          <cell r="CC509">
            <v>0</v>
          </cell>
          <cell r="CD509">
            <v>0</v>
          </cell>
          <cell r="CE509">
            <v>0</v>
          </cell>
          <cell r="CF509">
            <v>0</v>
          </cell>
          <cell r="CG509">
            <v>0</v>
          </cell>
          <cell r="CH509">
            <v>0</v>
          </cell>
          <cell r="CI509">
            <v>0</v>
          </cell>
          <cell r="CJ509">
            <v>0</v>
          </cell>
          <cell r="CK509">
            <v>0</v>
          </cell>
          <cell r="CL509">
            <v>0</v>
          </cell>
          <cell r="CM509">
            <v>0</v>
          </cell>
          <cell r="CN509">
            <v>0</v>
          </cell>
          <cell r="CO509">
            <v>0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0</v>
          </cell>
          <cell r="CX509">
            <v>0</v>
          </cell>
          <cell r="CY509">
            <v>0</v>
          </cell>
          <cell r="CZ509">
            <v>0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  <cell r="DF509">
            <v>0</v>
          </cell>
          <cell r="DG509">
            <v>0</v>
          </cell>
          <cell r="DH509">
            <v>0</v>
          </cell>
          <cell r="DI509">
            <v>0</v>
          </cell>
          <cell r="DJ509">
            <v>0</v>
          </cell>
          <cell r="DK509">
            <v>0</v>
          </cell>
          <cell r="DL509">
            <v>0</v>
          </cell>
          <cell r="DM509">
            <v>0</v>
          </cell>
          <cell r="DN509">
            <v>0</v>
          </cell>
          <cell r="DO509">
            <v>0</v>
          </cell>
          <cell r="DP509">
            <v>0</v>
          </cell>
          <cell r="DQ509">
            <v>0</v>
          </cell>
          <cell r="DR509">
            <v>0</v>
          </cell>
          <cell r="DS509">
            <v>0</v>
          </cell>
          <cell r="DT509">
            <v>0</v>
          </cell>
          <cell r="DU509">
            <v>0</v>
          </cell>
          <cell r="DV509">
            <v>0</v>
          </cell>
          <cell r="DW509">
            <v>0</v>
          </cell>
          <cell r="DX509">
            <v>0</v>
          </cell>
          <cell r="DY509">
            <v>0</v>
          </cell>
          <cell r="DZ509">
            <v>0</v>
          </cell>
          <cell r="EA509">
            <v>0</v>
          </cell>
          <cell r="EB509">
            <v>0</v>
          </cell>
          <cell r="EC509">
            <v>0</v>
          </cell>
          <cell r="ED509">
            <v>0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O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B510">
            <v>0</v>
          </cell>
          <cell r="CC510">
            <v>0</v>
          </cell>
          <cell r="CD510">
            <v>0</v>
          </cell>
          <cell r="CE510">
            <v>0</v>
          </cell>
          <cell r="CF510">
            <v>0</v>
          </cell>
          <cell r="CG510">
            <v>0</v>
          </cell>
          <cell r="CH510">
            <v>0</v>
          </cell>
          <cell r="CI510">
            <v>0</v>
          </cell>
          <cell r="CJ510">
            <v>0</v>
          </cell>
          <cell r="CK510">
            <v>0</v>
          </cell>
          <cell r="CL510">
            <v>0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Y510">
            <v>0</v>
          </cell>
          <cell r="CZ510">
            <v>0</v>
          </cell>
          <cell r="DA510">
            <v>0</v>
          </cell>
          <cell r="DB510">
            <v>0</v>
          </cell>
          <cell r="DC510">
            <v>0</v>
          </cell>
          <cell r="DD510">
            <v>0</v>
          </cell>
          <cell r="DE510">
            <v>0</v>
          </cell>
          <cell r="DF510">
            <v>0</v>
          </cell>
          <cell r="DG510">
            <v>0</v>
          </cell>
          <cell r="DH510">
            <v>0</v>
          </cell>
          <cell r="DI510">
            <v>0</v>
          </cell>
          <cell r="DJ510">
            <v>0</v>
          </cell>
          <cell r="DK510">
            <v>0</v>
          </cell>
          <cell r="DL510">
            <v>0</v>
          </cell>
          <cell r="DM510">
            <v>0</v>
          </cell>
          <cell r="DN510">
            <v>0</v>
          </cell>
          <cell r="DO510">
            <v>0</v>
          </cell>
          <cell r="DP510">
            <v>0</v>
          </cell>
          <cell r="DQ510">
            <v>0</v>
          </cell>
          <cell r="DR510">
            <v>0</v>
          </cell>
          <cell r="DS510">
            <v>0</v>
          </cell>
          <cell r="DT510">
            <v>0</v>
          </cell>
          <cell r="DU510">
            <v>0</v>
          </cell>
          <cell r="DV510">
            <v>0</v>
          </cell>
          <cell r="DW510">
            <v>0</v>
          </cell>
          <cell r="DX510">
            <v>0</v>
          </cell>
          <cell r="DY510">
            <v>0</v>
          </cell>
          <cell r="DZ510">
            <v>0</v>
          </cell>
          <cell r="EA510">
            <v>0</v>
          </cell>
          <cell r="EB510">
            <v>0</v>
          </cell>
          <cell r="EC510">
            <v>0</v>
          </cell>
          <cell r="ED510">
            <v>0</v>
          </cell>
        </row>
        <row r="511"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>
            <v>0</v>
          </cell>
          <cell r="AW511">
            <v>0</v>
          </cell>
          <cell r="AX511">
            <v>0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O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B511">
            <v>0</v>
          </cell>
          <cell r="CC511">
            <v>0</v>
          </cell>
          <cell r="CD511">
            <v>0</v>
          </cell>
          <cell r="CE511">
            <v>0</v>
          </cell>
          <cell r="CF511">
            <v>0</v>
          </cell>
          <cell r="CG511">
            <v>0</v>
          </cell>
          <cell r="CH511">
            <v>0</v>
          </cell>
          <cell r="CI511">
            <v>0</v>
          </cell>
          <cell r="CJ511">
            <v>0</v>
          </cell>
          <cell r="CK511">
            <v>0</v>
          </cell>
          <cell r="CL511">
            <v>0</v>
          </cell>
          <cell r="CM511">
            <v>0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Y511">
            <v>0</v>
          </cell>
          <cell r="CZ511">
            <v>0</v>
          </cell>
          <cell r="DA511">
            <v>0</v>
          </cell>
          <cell r="DB511">
            <v>0</v>
          </cell>
          <cell r="DC511">
            <v>0</v>
          </cell>
          <cell r="DD511">
            <v>0</v>
          </cell>
          <cell r="DE511">
            <v>0</v>
          </cell>
          <cell r="DF511">
            <v>0</v>
          </cell>
          <cell r="DG511">
            <v>0</v>
          </cell>
          <cell r="DH511">
            <v>0</v>
          </cell>
          <cell r="DI511">
            <v>0</v>
          </cell>
          <cell r="DJ511">
            <v>0</v>
          </cell>
          <cell r="DK511">
            <v>0</v>
          </cell>
          <cell r="DL511">
            <v>0</v>
          </cell>
          <cell r="DM511">
            <v>0</v>
          </cell>
          <cell r="DN511">
            <v>0</v>
          </cell>
          <cell r="DO511">
            <v>0</v>
          </cell>
          <cell r="DP511">
            <v>0</v>
          </cell>
          <cell r="DQ511">
            <v>0</v>
          </cell>
          <cell r="DR511">
            <v>0</v>
          </cell>
          <cell r="DS511">
            <v>0</v>
          </cell>
          <cell r="DT511">
            <v>0</v>
          </cell>
          <cell r="DU511">
            <v>0</v>
          </cell>
          <cell r="DV511">
            <v>0</v>
          </cell>
          <cell r="DW511">
            <v>0</v>
          </cell>
          <cell r="DX511">
            <v>0</v>
          </cell>
          <cell r="DY511">
            <v>0</v>
          </cell>
          <cell r="DZ511">
            <v>0</v>
          </cell>
          <cell r="EA511">
            <v>0</v>
          </cell>
          <cell r="EB511">
            <v>0</v>
          </cell>
          <cell r="EC511">
            <v>0</v>
          </cell>
          <cell r="ED511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O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0</v>
          </cell>
          <cell r="CC512">
            <v>0</v>
          </cell>
          <cell r="CD512">
            <v>0</v>
          </cell>
          <cell r="CE512">
            <v>0</v>
          </cell>
          <cell r="CF512">
            <v>0</v>
          </cell>
          <cell r="CG512">
            <v>0</v>
          </cell>
          <cell r="CH512">
            <v>0</v>
          </cell>
          <cell r="CI512">
            <v>0</v>
          </cell>
          <cell r="CJ512">
            <v>0</v>
          </cell>
          <cell r="CK512">
            <v>0</v>
          </cell>
          <cell r="CL512">
            <v>0</v>
          </cell>
          <cell r="CM512">
            <v>0</v>
          </cell>
          <cell r="CN512">
            <v>0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Y512">
            <v>0</v>
          </cell>
          <cell r="CZ512">
            <v>0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  <cell r="DF512">
            <v>0</v>
          </cell>
          <cell r="DG512">
            <v>0</v>
          </cell>
          <cell r="DH512">
            <v>0</v>
          </cell>
          <cell r="DI512">
            <v>0</v>
          </cell>
          <cell r="DJ512">
            <v>0</v>
          </cell>
          <cell r="DK512">
            <v>0</v>
          </cell>
          <cell r="DL512">
            <v>0</v>
          </cell>
          <cell r="DM512">
            <v>0</v>
          </cell>
          <cell r="DN512">
            <v>0</v>
          </cell>
          <cell r="DO512">
            <v>0</v>
          </cell>
          <cell r="DP512">
            <v>0</v>
          </cell>
          <cell r="DQ512">
            <v>0</v>
          </cell>
          <cell r="DR512">
            <v>0</v>
          </cell>
          <cell r="DS512">
            <v>0</v>
          </cell>
          <cell r="DT512">
            <v>0</v>
          </cell>
          <cell r="DU512">
            <v>0</v>
          </cell>
          <cell r="DV512">
            <v>0</v>
          </cell>
          <cell r="DW512">
            <v>0</v>
          </cell>
          <cell r="DX512">
            <v>0</v>
          </cell>
          <cell r="DY512">
            <v>0</v>
          </cell>
          <cell r="DZ512">
            <v>0</v>
          </cell>
          <cell r="EA512">
            <v>0</v>
          </cell>
          <cell r="EB512">
            <v>0</v>
          </cell>
          <cell r="EC512">
            <v>0</v>
          </cell>
          <cell r="ED512">
            <v>0</v>
          </cell>
        </row>
        <row r="513"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O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B513">
            <v>0</v>
          </cell>
          <cell r="CC513">
            <v>0</v>
          </cell>
          <cell r="CD513">
            <v>0</v>
          </cell>
          <cell r="CE513">
            <v>0</v>
          </cell>
          <cell r="CF513">
            <v>0</v>
          </cell>
          <cell r="CG513">
            <v>0</v>
          </cell>
          <cell r="CH513">
            <v>0</v>
          </cell>
          <cell r="CI513">
            <v>0</v>
          </cell>
          <cell r="CJ513">
            <v>0</v>
          </cell>
          <cell r="CK513">
            <v>0</v>
          </cell>
          <cell r="CL513">
            <v>0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Y513">
            <v>0</v>
          </cell>
          <cell r="CZ513">
            <v>0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E513">
            <v>0</v>
          </cell>
          <cell r="DF513">
            <v>0</v>
          </cell>
          <cell r="DG513">
            <v>0</v>
          </cell>
          <cell r="DH513">
            <v>0</v>
          </cell>
          <cell r="DI513">
            <v>0</v>
          </cell>
          <cell r="DJ513">
            <v>0</v>
          </cell>
          <cell r="DK513">
            <v>0</v>
          </cell>
          <cell r="DL513">
            <v>0</v>
          </cell>
          <cell r="DM513">
            <v>0</v>
          </cell>
          <cell r="DN513">
            <v>0</v>
          </cell>
          <cell r="DO513">
            <v>0</v>
          </cell>
          <cell r="DP513">
            <v>0</v>
          </cell>
          <cell r="DQ513">
            <v>0</v>
          </cell>
          <cell r="DR513">
            <v>0</v>
          </cell>
          <cell r="DS513">
            <v>0</v>
          </cell>
          <cell r="DT513">
            <v>0</v>
          </cell>
          <cell r="DU513">
            <v>0</v>
          </cell>
          <cell r="DV513">
            <v>0</v>
          </cell>
          <cell r="DW513">
            <v>0</v>
          </cell>
          <cell r="DX513">
            <v>0</v>
          </cell>
          <cell r="DY513">
            <v>0</v>
          </cell>
          <cell r="DZ513">
            <v>0</v>
          </cell>
          <cell r="EA513">
            <v>0</v>
          </cell>
          <cell r="EB513">
            <v>0</v>
          </cell>
          <cell r="EC513">
            <v>0</v>
          </cell>
          <cell r="ED513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>
            <v>0</v>
          </cell>
          <cell r="AW514">
            <v>0</v>
          </cell>
          <cell r="AX514">
            <v>0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O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B514">
            <v>0</v>
          </cell>
          <cell r="CC514">
            <v>0</v>
          </cell>
          <cell r="CD514">
            <v>0</v>
          </cell>
          <cell r="CE514">
            <v>0</v>
          </cell>
          <cell r="CF514">
            <v>0</v>
          </cell>
          <cell r="CG514">
            <v>0</v>
          </cell>
          <cell r="CH514">
            <v>0</v>
          </cell>
          <cell r="CI514">
            <v>0</v>
          </cell>
          <cell r="CJ514">
            <v>0</v>
          </cell>
          <cell r="CK514">
            <v>0</v>
          </cell>
          <cell r="CL514">
            <v>0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</v>
          </cell>
          <cell r="CR514">
            <v>0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</v>
          </cell>
          <cell r="CZ514">
            <v>0</v>
          </cell>
          <cell r="DA514">
            <v>0</v>
          </cell>
          <cell r="DB514">
            <v>0</v>
          </cell>
          <cell r="DC514">
            <v>0</v>
          </cell>
          <cell r="DD514">
            <v>0</v>
          </cell>
          <cell r="DE514">
            <v>0</v>
          </cell>
          <cell r="DF514">
            <v>0</v>
          </cell>
          <cell r="DG514">
            <v>0</v>
          </cell>
          <cell r="DH514">
            <v>0</v>
          </cell>
          <cell r="DI514">
            <v>0</v>
          </cell>
          <cell r="DJ514">
            <v>0</v>
          </cell>
          <cell r="DK514">
            <v>0</v>
          </cell>
          <cell r="DL514">
            <v>0</v>
          </cell>
          <cell r="DM514">
            <v>0</v>
          </cell>
          <cell r="DN514">
            <v>0</v>
          </cell>
          <cell r="DO514">
            <v>0</v>
          </cell>
          <cell r="DP514">
            <v>0</v>
          </cell>
          <cell r="DQ514">
            <v>0</v>
          </cell>
          <cell r="DR514">
            <v>0</v>
          </cell>
          <cell r="DS514">
            <v>0</v>
          </cell>
          <cell r="DT514">
            <v>0</v>
          </cell>
          <cell r="DU514">
            <v>0</v>
          </cell>
          <cell r="DV514">
            <v>0</v>
          </cell>
          <cell r="DW514">
            <v>0</v>
          </cell>
          <cell r="DX514">
            <v>0</v>
          </cell>
          <cell r="DY514">
            <v>0</v>
          </cell>
          <cell r="DZ514">
            <v>0</v>
          </cell>
          <cell r="EA514">
            <v>0</v>
          </cell>
          <cell r="EB514">
            <v>0</v>
          </cell>
          <cell r="EC514">
            <v>0</v>
          </cell>
          <cell r="ED514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0</v>
          </cell>
          <cell r="AW515">
            <v>0</v>
          </cell>
          <cell r="AX515">
            <v>0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B515">
            <v>0</v>
          </cell>
          <cell r="CC515">
            <v>0</v>
          </cell>
          <cell r="CD515">
            <v>0</v>
          </cell>
          <cell r="CE515">
            <v>0</v>
          </cell>
          <cell r="CF515">
            <v>0</v>
          </cell>
          <cell r="CG515">
            <v>0</v>
          </cell>
          <cell r="CH515">
            <v>0</v>
          </cell>
          <cell r="CI515">
            <v>0</v>
          </cell>
          <cell r="CJ515">
            <v>0</v>
          </cell>
          <cell r="CK515">
            <v>0</v>
          </cell>
          <cell r="CL515">
            <v>0</v>
          </cell>
          <cell r="CM515">
            <v>0</v>
          </cell>
          <cell r="CN515">
            <v>0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Y515">
            <v>0</v>
          </cell>
          <cell r="CZ515">
            <v>0</v>
          </cell>
          <cell r="DA515">
            <v>0</v>
          </cell>
          <cell r="DB515">
            <v>0</v>
          </cell>
          <cell r="DC515">
            <v>0</v>
          </cell>
          <cell r="DD515">
            <v>0</v>
          </cell>
          <cell r="DE515">
            <v>0</v>
          </cell>
          <cell r="DF515">
            <v>0</v>
          </cell>
          <cell r="DG515">
            <v>0</v>
          </cell>
          <cell r="DH515">
            <v>0</v>
          </cell>
          <cell r="DI515">
            <v>0</v>
          </cell>
          <cell r="DJ515">
            <v>0</v>
          </cell>
          <cell r="DK515">
            <v>0</v>
          </cell>
          <cell r="DL515">
            <v>0</v>
          </cell>
          <cell r="DM515">
            <v>0</v>
          </cell>
          <cell r="DN515">
            <v>0</v>
          </cell>
          <cell r="DO515">
            <v>0</v>
          </cell>
          <cell r="DP515">
            <v>0</v>
          </cell>
          <cell r="DQ515">
            <v>0</v>
          </cell>
          <cell r="DR515">
            <v>0</v>
          </cell>
          <cell r="DS515">
            <v>0</v>
          </cell>
          <cell r="DT515">
            <v>0</v>
          </cell>
          <cell r="DU515">
            <v>0</v>
          </cell>
          <cell r="DV515">
            <v>0</v>
          </cell>
          <cell r="DW515">
            <v>0</v>
          </cell>
          <cell r="DX515">
            <v>0</v>
          </cell>
          <cell r="DY515">
            <v>0</v>
          </cell>
          <cell r="DZ515">
            <v>0</v>
          </cell>
          <cell r="EA515">
            <v>0</v>
          </cell>
          <cell r="EB515">
            <v>0</v>
          </cell>
          <cell r="EC515">
            <v>0</v>
          </cell>
          <cell r="ED515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O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B516">
            <v>0</v>
          </cell>
          <cell r="CC516">
            <v>0</v>
          </cell>
          <cell r="CD516">
            <v>0</v>
          </cell>
          <cell r="CE516">
            <v>0</v>
          </cell>
          <cell r="CF516">
            <v>0</v>
          </cell>
          <cell r="CG516">
            <v>0</v>
          </cell>
          <cell r="CH516">
            <v>0</v>
          </cell>
          <cell r="CI516">
            <v>0</v>
          </cell>
          <cell r="CJ516">
            <v>0</v>
          </cell>
          <cell r="CK516">
            <v>0</v>
          </cell>
          <cell r="CL516">
            <v>0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Y516">
            <v>0</v>
          </cell>
          <cell r="CZ516">
            <v>0</v>
          </cell>
          <cell r="DA516">
            <v>0</v>
          </cell>
          <cell r="DB516">
            <v>0</v>
          </cell>
          <cell r="DC516">
            <v>0</v>
          </cell>
          <cell r="DD516">
            <v>0</v>
          </cell>
          <cell r="DE516">
            <v>0</v>
          </cell>
          <cell r="DF516">
            <v>0</v>
          </cell>
          <cell r="DG516">
            <v>0</v>
          </cell>
          <cell r="DH516">
            <v>0</v>
          </cell>
          <cell r="DI516">
            <v>0</v>
          </cell>
          <cell r="DJ516">
            <v>0</v>
          </cell>
          <cell r="DK516">
            <v>0</v>
          </cell>
          <cell r="DL516">
            <v>0</v>
          </cell>
          <cell r="DM516">
            <v>0</v>
          </cell>
          <cell r="DN516">
            <v>0</v>
          </cell>
          <cell r="DO516">
            <v>0</v>
          </cell>
          <cell r="DP516">
            <v>0</v>
          </cell>
          <cell r="DQ516">
            <v>0</v>
          </cell>
          <cell r="DR516">
            <v>0</v>
          </cell>
          <cell r="DS516">
            <v>0</v>
          </cell>
          <cell r="DT516">
            <v>0</v>
          </cell>
          <cell r="DU516">
            <v>0</v>
          </cell>
          <cell r="DV516">
            <v>0</v>
          </cell>
          <cell r="DW516">
            <v>0</v>
          </cell>
          <cell r="DX516">
            <v>0</v>
          </cell>
          <cell r="DY516">
            <v>0</v>
          </cell>
          <cell r="DZ516">
            <v>0</v>
          </cell>
          <cell r="EA516">
            <v>0</v>
          </cell>
          <cell r="EB516">
            <v>0</v>
          </cell>
          <cell r="EC516">
            <v>0</v>
          </cell>
          <cell r="ED516">
            <v>0</v>
          </cell>
        </row>
        <row r="517"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0</v>
          </cell>
          <cell r="AW517">
            <v>0</v>
          </cell>
          <cell r="AX517">
            <v>0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B517">
            <v>0</v>
          </cell>
          <cell r="CC517">
            <v>0</v>
          </cell>
          <cell r="CD517">
            <v>0</v>
          </cell>
          <cell r="CE517">
            <v>0</v>
          </cell>
          <cell r="CF517">
            <v>0</v>
          </cell>
          <cell r="CG517">
            <v>0</v>
          </cell>
          <cell r="CH517">
            <v>0</v>
          </cell>
          <cell r="CI517">
            <v>0</v>
          </cell>
          <cell r="CJ517">
            <v>0</v>
          </cell>
          <cell r="CK517">
            <v>0</v>
          </cell>
          <cell r="CL517">
            <v>0</v>
          </cell>
          <cell r="CM517">
            <v>0</v>
          </cell>
          <cell r="CN517">
            <v>0</v>
          </cell>
          <cell r="CO517">
            <v>0</v>
          </cell>
          <cell r="CP517">
            <v>0</v>
          </cell>
          <cell r="CQ517">
            <v>0</v>
          </cell>
          <cell r="CR517">
            <v>0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</v>
          </cell>
          <cell r="CX517">
            <v>0</v>
          </cell>
          <cell r="CY517">
            <v>0</v>
          </cell>
          <cell r="CZ517">
            <v>0</v>
          </cell>
          <cell r="DA517">
            <v>0</v>
          </cell>
          <cell r="DB517">
            <v>0</v>
          </cell>
          <cell r="DC517">
            <v>0</v>
          </cell>
          <cell r="DD517">
            <v>0</v>
          </cell>
          <cell r="DE517">
            <v>0</v>
          </cell>
          <cell r="DF517">
            <v>0</v>
          </cell>
          <cell r="DG517">
            <v>0</v>
          </cell>
          <cell r="DH517">
            <v>0</v>
          </cell>
          <cell r="DI517">
            <v>0</v>
          </cell>
          <cell r="DJ517">
            <v>0</v>
          </cell>
          <cell r="DK517">
            <v>0</v>
          </cell>
          <cell r="DL517">
            <v>0</v>
          </cell>
          <cell r="DM517">
            <v>0</v>
          </cell>
          <cell r="DN517">
            <v>0</v>
          </cell>
          <cell r="DO517">
            <v>0</v>
          </cell>
          <cell r="DP517">
            <v>0</v>
          </cell>
          <cell r="DQ517">
            <v>0</v>
          </cell>
          <cell r="DR517">
            <v>0</v>
          </cell>
          <cell r="DS517">
            <v>0</v>
          </cell>
          <cell r="DT517">
            <v>0</v>
          </cell>
          <cell r="DU517">
            <v>0</v>
          </cell>
          <cell r="DV517">
            <v>0</v>
          </cell>
          <cell r="DW517">
            <v>0</v>
          </cell>
          <cell r="DX517">
            <v>0</v>
          </cell>
          <cell r="DY517">
            <v>0</v>
          </cell>
          <cell r="DZ517">
            <v>0</v>
          </cell>
          <cell r="EA517">
            <v>0</v>
          </cell>
          <cell r="EB517">
            <v>0</v>
          </cell>
          <cell r="EC517">
            <v>0</v>
          </cell>
          <cell r="ED517">
            <v>0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  <cell r="AX520">
            <v>0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F520">
            <v>0</v>
          </cell>
          <cell r="BG520">
            <v>0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  <cell r="BL520">
            <v>0</v>
          </cell>
          <cell r="BM520">
            <v>0</v>
          </cell>
          <cell r="BN520">
            <v>0</v>
          </cell>
          <cell r="BO520">
            <v>0</v>
          </cell>
          <cell r="BP520">
            <v>0</v>
          </cell>
          <cell r="BQ520">
            <v>0</v>
          </cell>
          <cell r="BR520">
            <v>0</v>
          </cell>
          <cell r="BS520">
            <v>0</v>
          </cell>
          <cell r="BT520">
            <v>0</v>
          </cell>
          <cell r="BU520">
            <v>0</v>
          </cell>
          <cell r="BV520">
            <v>0</v>
          </cell>
          <cell r="BW520">
            <v>0</v>
          </cell>
          <cell r="BX520">
            <v>0</v>
          </cell>
          <cell r="BY520">
            <v>0</v>
          </cell>
          <cell r="BZ520">
            <v>0</v>
          </cell>
          <cell r="CA520">
            <v>0</v>
          </cell>
          <cell r="CB520">
            <v>0</v>
          </cell>
          <cell r="CC520">
            <v>0</v>
          </cell>
          <cell r="CD520">
            <v>0</v>
          </cell>
          <cell r="CE520">
            <v>0</v>
          </cell>
          <cell r="CF520">
            <v>0</v>
          </cell>
          <cell r="CG520">
            <v>0</v>
          </cell>
          <cell r="CH520">
            <v>0</v>
          </cell>
          <cell r="CI520">
            <v>0</v>
          </cell>
          <cell r="CJ520">
            <v>0</v>
          </cell>
          <cell r="CK520">
            <v>0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P520">
            <v>0</v>
          </cell>
          <cell r="CQ520">
            <v>0</v>
          </cell>
          <cell r="CR520">
            <v>0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</v>
          </cell>
          <cell r="CX520">
            <v>0</v>
          </cell>
          <cell r="CY520">
            <v>0</v>
          </cell>
          <cell r="CZ520">
            <v>0</v>
          </cell>
          <cell r="DA520">
            <v>0</v>
          </cell>
          <cell r="DB520">
            <v>0</v>
          </cell>
          <cell r="DC520">
            <v>0</v>
          </cell>
          <cell r="DD520">
            <v>0</v>
          </cell>
          <cell r="DE520">
            <v>0</v>
          </cell>
          <cell r="DF520">
            <v>0</v>
          </cell>
          <cell r="DG520">
            <v>0</v>
          </cell>
          <cell r="DH520">
            <v>0</v>
          </cell>
          <cell r="DI520">
            <v>0</v>
          </cell>
          <cell r="DJ520">
            <v>0</v>
          </cell>
          <cell r="DK520">
            <v>0</v>
          </cell>
          <cell r="DL520">
            <v>0</v>
          </cell>
          <cell r="DM520">
            <v>0</v>
          </cell>
          <cell r="DN520">
            <v>0</v>
          </cell>
          <cell r="DO520">
            <v>0</v>
          </cell>
          <cell r="DP520">
            <v>0</v>
          </cell>
          <cell r="DQ520">
            <v>0</v>
          </cell>
          <cell r="DR520">
            <v>0</v>
          </cell>
          <cell r="DS520">
            <v>0</v>
          </cell>
          <cell r="DT520">
            <v>0</v>
          </cell>
          <cell r="DU520">
            <v>0</v>
          </cell>
          <cell r="DV520">
            <v>0</v>
          </cell>
          <cell r="DW520">
            <v>0</v>
          </cell>
          <cell r="DX520">
            <v>0</v>
          </cell>
          <cell r="DY520">
            <v>0</v>
          </cell>
          <cell r="DZ520">
            <v>0</v>
          </cell>
          <cell r="EA520">
            <v>0</v>
          </cell>
          <cell r="EB520">
            <v>0</v>
          </cell>
          <cell r="EC520">
            <v>0</v>
          </cell>
          <cell r="ED520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X521">
            <v>0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E521">
            <v>0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M521">
            <v>0</v>
          </cell>
          <cell r="BN521">
            <v>0</v>
          </cell>
          <cell r="BO521">
            <v>0</v>
          </cell>
          <cell r="BP521">
            <v>0</v>
          </cell>
          <cell r="BQ521">
            <v>0</v>
          </cell>
          <cell r="BR521">
            <v>0</v>
          </cell>
          <cell r="BS521">
            <v>0</v>
          </cell>
          <cell r="BT521">
            <v>0</v>
          </cell>
          <cell r="BU521">
            <v>0</v>
          </cell>
          <cell r="BV521">
            <v>0</v>
          </cell>
          <cell r="BW521">
            <v>0</v>
          </cell>
          <cell r="BX521">
            <v>0</v>
          </cell>
          <cell r="BY521">
            <v>0</v>
          </cell>
          <cell r="BZ521">
            <v>0</v>
          </cell>
          <cell r="CA521">
            <v>0</v>
          </cell>
          <cell r="CB521">
            <v>0</v>
          </cell>
          <cell r="CC521">
            <v>0</v>
          </cell>
          <cell r="CD521">
            <v>0</v>
          </cell>
          <cell r="CE521">
            <v>0</v>
          </cell>
          <cell r="CF521">
            <v>0</v>
          </cell>
          <cell r="CG521">
            <v>0</v>
          </cell>
          <cell r="CH521">
            <v>0</v>
          </cell>
          <cell r="CI521">
            <v>0</v>
          </cell>
          <cell r="CJ521">
            <v>0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P521">
            <v>0</v>
          </cell>
          <cell r="CQ521">
            <v>0</v>
          </cell>
          <cell r="CR521">
            <v>0</v>
          </cell>
          <cell r="CS521">
            <v>0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0</v>
          </cell>
          <cell r="CZ521">
            <v>0</v>
          </cell>
          <cell r="DA521">
            <v>0</v>
          </cell>
          <cell r="DB521">
            <v>0</v>
          </cell>
          <cell r="DC521">
            <v>0</v>
          </cell>
          <cell r="DD521">
            <v>0</v>
          </cell>
          <cell r="DE521">
            <v>0</v>
          </cell>
          <cell r="DF521">
            <v>0</v>
          </cell>
          <cell r="DG521">
            <v>0</v>
          </cell>
          <cell r="DH521">
            <v>0</v>
          </cell>
          <cell r="DI521">
            <v>0</v>
          </cell>
          <cell r="DJ521">
            <v>0</v>
          </cell>
          <cell r="DK521">
            <v>0</v>
          </cell>
          <cell r="DL521">
            <v>0</v>
          </cell>
          <cell r="DM521">
            <v>0</v>
          </cell>
          <cell r="DN521">
            <v>0</v>
          </cell>
          <cell r="DO521">
            <v>0</v>
          </cell>
          <cell r="DP521">
            <v>0</v>
          </cell>
          <cell r="DQ521">
            <v>0</v>
          </cell>
          <cell r="DR521">
            <v>0</v>
          </cell>
          <cell r="DS521">
            <v>0</v>
          </cell>
          <cell r="DT521">
            <v>0</v>
          </cell>
          <cell r="DU521">
            <v>0</v>
          </cell>
          <cell r="DV521">
            <v>0</v>
          </cell>
          <cell r="DW521">
            <v>0</v>
          </cell>
          <cell r="DX521">
            <v>0</v>
          </cell>
          <cell r="DY521">
            <v>0</v>
          </cell>
          <cell r="DZ521">
            <v>0</v>
          </cell>
          <cell r="EA521">
            <v>0</v>
          </cell>
          <cell r="EB521">
            <v>0</v>
          </cell>
          <cell r="EC521">
            <v>0</v>
          </cell>
          <cell r="ED521">
            <v>0</v>
          </cell>
        </row>
        <row r="522"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0</v>
          </cell>
          <cell r="AX522">
            <v>0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E522">
            <v>0</v>
          </cell>
          <cell r="BF522">
            <v>0</v>
          </cell>
          <cell r="BG522">
            <v>0</v>
          </cell>
          <cell r="BH522">
            <v>0</v>
          </cell>
          <cell r="BI522">
            <v>0</v>
          </cell>
          <cell r="BJ522">
            <v>0</v>
          </cell>
          <cell r="BK522">
            <v>0</v>
          </cell>
          <cell r="BL522">
            <v>0</v>
          </cell>
          <cell r="BM522">
            <v>0</v>
          </cell>
          <cell r="BN522">
            <v>0</v>
          </cell>
          <cell r="BO522">
            <v>0</v>
          </cell>
          <cell r="BP522">
            <v>0</v>
          </cell>
          <cell r="BQ522">
            <v>0</v>
          </cell>
          <cell r="BR522">
            <v>0</v>
          </cell>
          <cell r="BS522">
            <v>0</v>
          </cell>
          <cell r="BT522">
            <v>0</v>
          </cell>
          <cell r="BU522">
            <v>0</v>
          </cell>
          <cell r="BV522">
            <v>0</v>
          </cell>
          <cell r="BW522">
            <v>0</v>
          </cell>
          <cell r="BX522">
            <v>0</v>
          </cell>
          <cell r="BY522">
            <v>0</v>
          </cell>
          <cell r="BZ522">
            <v>0</v>
          </cell>
          <cell r="CA522">
            <v>0</v>
          </cell>
          <cell r="CB522">
            <v>0</v>
          </cell>
          <cell r="CC522">
            <v>0</v>
          </cell>
          <cell r="CD522">
            <v>0</v>
          </cell>
          <cell r="CE522">
            <v>0</v>
          </cell>
          <cell r="CF522">
            <v>0</v>
          </cell>
          <cell r="CG522">
            <v>0</v>
          </cell>
          <cell r="CH522">
            <v>0</v>
          </cell>
          <cell r="CI522">
            <v>0</v>
          </cell>
          <cell r="CJ522">
            <v>0</v>
          </cell>
          <cell r="CK522">
            <v>0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P522">
            <v>0</v>
          </cell>
          <cell r="CQ522">
            <v>0</v>
          </cell>
          <cell r="CR522">
            <v>0</v>
          </cell>
          <cell r="CS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Y522">
            <v>0</v>
          </cell>
          <cell r="CZ522">
            <v>0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E522">
            <v>0</v>
          </cell>
          <cell r="DF522">
            <v>0</v>
          </cell>
          <cell r="DG522">
            <v>0</v>
          </cell>
          <cell r="DH522">
            <v>0</v>
          </cell>
          <cell r="DI522">
            <v>0</v>
          </cell>
          <cell r="DJ522">
            <v>0</v>
          </cell>
          <cell r="DK522">
            <v>0</v>
          </cell>
          <cell r="DL522">
            <v>0</v>
          </cell>
          <cell r="DM522">
            <v>0</v>
          </cell>
          <cell r="DN522">
            <v>0</v>
          </cell>
          <cell r="DO522">
            <v>0</v>
          </cell>
          <cell r="DP522">
            <v>0</v>
          </cell>
          <cell r="DQ522">
            <v>0</v>
          </cell>
          <cell r="DR522">
            <v>0</v>
          </cell>
          <cell r="DS522">
            <v>0</v>
          </cell>
          <cell r="DT522">
            <v>0</v>
          </cell>
          <cell r="DU522">
            <v>0</v>
          </cell>
          <cell r="DV522">
            <v>0</v>
          </cell>
          <cell r="DW522">
            <v>0</v>
          </cell>
          <cell r="DX522">
            <v>0</v>
          </cell>
          <cell r="DY522">
            <v>0</v>
          </cell>
          <cell r="DZ522">
            <v>0</v>
          </cell>
          <cell r="EA522">
            <v>0</v>
          </cell>
          <cell r="EB522">
            <v>0</v>
          </cell>
          <cell r="EC522">
            <v>0</v>
          </cell>
          <cell r="ED522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>
            <v>0</v>
          </cell>
          <cell r="AW523">
            <v>0</v>
          </cell>
          <cell r="AX523">
            <v>0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0</v>
          </cell>
          <cell r="BD523">
            <v>0</v>
          </cell>
          <cell r="BE523">
            <v>0</v>
          </cell>
          <cell r="BF523">
            <v>0</v>
          </cell>
          <cell r="BG523">
            <v>0</v>
          </cell>
          <cell r="BH523">
            <v>0</v>
          </cell>
          <cell r="BI523">
            <v>0</v>
          </cell>
          <cell r="BJ523">
            <v>0</v>
          </cell>
          <cell r="BK523">
            <v>0</v>
          </cell>
          <cell r="BL523">
            <v>0</v>
          </cell>
          <cell r="BM523">
            <v>0</v>
          </cell>
          <cell r="BN523">
            <v>0</v>
          </cell>
          <cell r="BO523">
            <v>0</v>
          </cell>
          <cell r="BP523">
            <v>0</v>
          </cell>
          <cell r="BQ523">
            <v>0</v>
          </cell>
          <cell r="BR523">
            <v>0</v>
          </cell>
          <cell r="BS523">
            <v>0</v>
          </cell>
          <cell r="BT523">
            <v>0</v>
          </cell>
          <cell r="BU523">
            <v>0</v>
          </cell>
          <cell r="BV523">
            <v>0</v>
          </cell>
          <cell r="BW523">
            <v>0</v>
          </cell>
          <cell r="BX523">
            <v>0</v>
          </cell>
          <cell r="BY523">
            <v>0</v>
          </cell>
          <cell r="BZ523">
            <v>0</v>
          </cell>
          <cell r="CA523">
            <v>0</v>
          </cell>
          <cell r="CB523">
            <v>0</v>
          </cell>
          <cell r="CC523">
            <v>0</v>
          </cell>
          <cell r="CD523">
            <v>0</v>
          </cell>
          <cell r="CE523">
            <v>0</v>
          </cell>
          <cell r="CF523">
            <v>0</v>
          </cell>
          <cell r="CG523">
            <v>0</v>
          </cell>
          <cell r="CH523">
            <v>0</v>
          </cell>
          <cell r="CI523">
            <v>0</v>
          </cell>
          <cell r="CJ523">
            <v>0</v>
          </cell>
          <cell r="CK523">
            <v>0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P523">
            <v>0</v>
          </cell>
          <cell r="CQ523">
            <v>0</v>
          </cell>
          <cell r="CR523">
            <v>0</v>
          </cell>
          <cell r="CS523">
            <v>0</v>
          </cell>
          <cell r="CT523">
            <v>0</v>
          </cell>
          <cell r="CU523">
            <v>0</v>
          </cell>
          <cell r="CV523">
            <v>0</v>
          </cell>
          <cell r="CW523">
            <v>0</v>
          </cell>
          <cell r="CX523">
            <v>0</v>
          </cell>
          <cell r="CY523">
            <v>0</v>
          </cell>
          <cell r="CZ523">
            <v>0</v>
          </cell>
          <cell r="DA523">
            <v>0</v>
          </cell>
          <cell r="DB523">
            <v>0</v>
          </cell>
          <cell r="DC523">
            <v>0</v>
          </cell>
          <cell r="DD523">
            <v>0</v>
          </cell>
          <cell r="DE523">
            <v>0</v>
          </cell>
          <cell r="DF523">
            <v>0</v>
          </cell>
          <cell r="DG523">
            <v>0</v>
          </cell>
          <cell r="DH523">
            <v>0</v>
          </cell>
          <cell r="DI523">
            <v>0</v>
          </cell>
          <cell r="DJ523">
            <v>0</v>
          </cell>
          <cell r="DK523">
            <v>0</v>
          </cell>
          <cell r="DL523">
            <v>0</v>
          </cell>
          <cell r="DM523">
            <v>0</v>
          </cell>
          <cell r="DN523">
            <v>0</v>
          </cell>
          <cell r="DO523">
            <v>0</v>
          </cell>
          <cell r="DP523">
            <v>0</v>
          </cell>
          <cell r="DQ523">
            <v>0</v>
          </cell>
          <cell r="DR523">
            <v>0</v>
          </cell>
          <cell r="DS523">
            <v>0</v>
          </cell>
          <cell r="DT523">
            <v>0</v>
          </cell>
          <cell r="DU523">
            <v>0</v>
          </cell>
          <cell r="DV523">
            <v>0</v>
          </cell>
          <cell r="DW523">
            <v>0</v>
          </cell>
          <cell r="DX523">
            <v>0</v>
          </cell>
          <cell r="DY523">
            <v>0</v>
          </cell>
          <cell r="DZ523">
            <v>0</v>
          </cell>
          <cell r="EA523">
            <v>0</v>
          </cell>
          <cell r="EB523">
            <v>0</v>
          </cell>
          <cell r="EC523">
            <v>0</v>
          </cell>
          <cell r="ED523">
            <v>0</v>
          </cell>
        </row>
        <row r="524"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  <cell r="AX524">
            <v>0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E524">
            <v>0</v>
          </cell>
          <cell r="BF524">
            <v>0</v>
          </cell>
          <cell r="BG524">
            <v>0</v>
          </cell>
          <cell r="BH524">
            <v>0</v>
          </cell>
          <cell r="BI524">
            <v>0</v>
          </cell>
          <cell r="BJ524">
            <v>0</v>
          </cell>
          <cell r="BK524">
            <v>0</v>
          </cell>
          <cell r="BL524">
            <v>0</v>
          </cell>
          <cell r="BM524">
            <v>0</v>
          </cell>
          <cell r="BN524">
            <v>0</v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>
            <v>0</v>
          </cell>
          <cell r="BT524">
            <v>0</v>
          </cell>
          <cell r="BU524">
            <v>0</v>
          </cell>
          <cell r="BV524">
            <v>0</v>
          </cell>
          <cell r="BW524">
            <v>0</v>
          </cell>
          <cell r="BX524">
            <v>0</v>
          </cell>
          <cell r="BY524">
            <v>0</v>
          </cell>
          <cell r="BZ524">
            <v>0</v>
          </cell>
          <cell r="CA524">
            <v>0</v>
          </cell>
          <cell r="CB524">
            <v>0</v>
          </cell>
          <cell r="CC524">
            <v>0</v>
          </cell>
          <cell r="CD524">
            <v>0</v>
          </cell>
          <cell r="CE524">
            <v>0</v>
          </cell>
          <cell r="CF524">
            <v>0</v>
          </cell>
          <cell r="CG524">
            <v>0</v>
          </cell>
          <cell r="CH524">
            <v>0</v>
          </cell>
          <cell r="CI524">
            <v>0</v>
          </cell>
          <cell r="CJ524">
            <v>0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P524">
            <v>0</v>
          </cell>
          <cell r="CQ524">
            <v>0</v>
          </cell>
          <cell r="CR524">
            <v>0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</v>
          </cell>
          <cell r="CY524">
            <v>0</v>
          </cell>
          <cell r="CZ524">
            <v>0</v>
          </cell>
          <cell r="DA524">
            <v>0</v>
          </cell>
          <cell r="DB524">
            <v>0</v>
          </cell>
          <cell r="DC524">
            <v>0</v>
          </cell>
          <cell r="DD524">
            <v>0</v>
          </cell>
          <cell r="DE524">
            <v>0</v>
          </cell>
          <cell r="DF524">
            <v>0</v>
          </cell>
          <cell r="DG524">
            <v>0</v>
          </cell>
          <cell r="DH524">
            <v>0</v>
          </cell>
          <cell r="DI524">
            <v>0</v>
          </cell>
          <cell r="DJ524">
            <v>0</v>
          </cell>
          <cell r="DK524">
            <v>0</v>
          </cell>
          <cell r="DL524">
            <v>0</v>
          </cell>
          <cell r="DM524">
            <v>0</v>
          </cell>
          <cell r="DN524">
            <v>0</v>
          </cell>
          <cell r="DO524">
            <v>0</v>
          </cell>
          <cell r="DP524">
            <v>0</v>
          </cell>
          <cell r="DQ524">
            <v>0</v>
          </cell>
          <cell r="DR524">
            <v>0</v>
          </cell>
          <cell r="DS524">
            <v>0</v>
          </cell>
          <cell r="DT524">
            <v>0</v>
          </cell>
          <cell r="DU524">
            <v>0</v>
          </cell>
          <cell r="DV524">
            <v>0</v>
          </cell>
          <cell r="DW524">
            <v>0</v>
          </cell>
          <cell r="DX524">
            <v>0</v>
          </cell>
          <cell r="DY524">
            <v>0</v>
          </cell>
          <cell r="DZ524">
            <v>0</v>
          </cell>
          <cell r="EA524">
            <v>0</v>
          </cell>
          <cell r="EB524">
            <v>0</v>
          </cell>
          <cell r="EC524">
            <v>0</v>
          </cell>
          <cell r="ED524">
            <v>0</v>
          </cell>
        </row>
        <row r="525"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E525">
            <v>0</v>
          </cell>
          <cell r="BF525">
            <v>0</v>
          </cell>
          <cell r="BG525">
            <v>0</v>
          </cell>
          <cell r="BH525">
            <v>0</v>
          </cell>
          <cell r="BI525">
            <v>0</v>
          </cell>
          <cell r="BJ525">
            <v>0</v>
          </cell>
          <cell r="BK525">
            <v>0</v>
          </cell>
          <cell r="BL525">
            <v>0</v>
          </cell>
          <cell r="BM525">
            <v>0</v>
          </cell>
          <cell r="BN525">
            <v>0</v>
          </cell>
          <cell r="BO525">
            <v>0</v>
          </cell>
          <cell r="BP525">
            <v>0</v>
          </cell>
          <cell r="BQ525">
            <v>0</v>
          </cell>
          <cell r="BR525">
            <v>0</v>
          </cell>
          <cell r="BS525">
            <v>0</v>
          </cell>
          <cell r="BT525">
            <v>0</v>
          </cell>
          <cell r="BU525">
            <v>0</v>
          </cell>
          <cell r="BV525">
            <v>0</v>
          </cell>
          <cell r="BW525">
            <v>0</v>
          </cell>
          <cell r="BX525">
            <v>0</v>
          </cell>
          <cell r="BY525">
            <v>0</v>
          </cell>
          <cell r="BZ525">
            <v>0</v>
          </cell>
          <cell r="CA525">
            <v>0</v>
          </cell>
          <cell r="CB525">
            <v>0</v>
          </cell>
          <cell r="CC525">
            <v>0</v>
          </cell>
          <cell r="CD525">
            <v>0</v>
          </cell>
          <cell r="CE525">
            <v>0</v>
          </cell>
          <cell r="CF525">
            <v>0</v>
          </cell>
          <cell r="CG525">
            <v>0</v>
          </cell>
          <cell r="CH525">
            <v>0</v>
          </cell>
          <cell r="CI525">
            <v>0</v>
          </cell>
          <cell r="CJ525">
            <v>0</v>
          </cell>
          <cell r="CK525">
            <v>0</v>
          </cell>
          <cell r="CL525">
            <v>0</v>
          </cell>
          <cell r="CM525">
            <v>0</v>
          </cell>
          <cell r="CN525">
            <v>0</v>
          </cell>
          <cell r="CO525">
            <v>0</v>
          </cell>
          <cell r="CP525">
            <v>0</v>
          </cell>
          <cell r="CQ525">
            <v>0</v>
          </cell>
          <cell r="CR525">
            <v>0</v>
          </cell>
          <cell r="CS525">
            <v>0</v>
          </cell>
          <cell r="CT525">
            <v>0</v>
          </cell>
          <cell r="CU525">
            <v>0</v>
          </cell>
          <cell r="CV525">
            <v>0</v>
          </cell>
          <cell r="CW525">
            <v>0</v>
          </cell>
          <cell r="CX525">
            <v>0</v>
          </cell>
          <cell r="CY525">
            <v>0</v>
          </cell>
          <cell r="CZ525">
            <v>0</v>
          </cell>
          <cell r="DA525">
            <v>0</v>
          </cell>
          <cell r="DB525">
            <v>0</v>
          </cell>
          <cell r="DC525">
            <v>0</v>
          </cell>
          <cell r="DD525">
            <v>0</v>
          </cell>
          <cell r="DE525">
            <v>0</v>
          </cell>
          <cell r="DF525">
            <v>0</v>
          </cell>
          <cell r="DG525">
            <v>0</v>
          </cell>
          <cell r="DH525">
            <v>0</v>
          </cell>
          <cell r="DI525">
            <v>0</v>
          </cell>
          <cell r="DJ525">
            <v>0</v>
          </cell>
          <cell r="DK525">
            <v>0</v>
          </cell>
          <cell r="DL525">
            <v>0</v>
          </cell>
          <cell r="DM525">
            <v>0</v>
          </cell>
          <cell r="DN525">
            <v>0</v>
          </cell>
          <cell r="DO525">
            <v>0</v>
          </cell>
          <cell r="DP525">
            <v>0</v>
          </cell>
          <cell r="DQ525">
            <v>0</v>
          </cell>
          <cell r="DR525">
            <v>0</v>
          </cell>
          <cell r="DS525">
            <v>0</v>
          </cell>
          <cell r="DT525">
            <v>0</v>
          </cell>
          <cell r="DU525">
            <v>0</v>
          </cell>
          <cell r="DV525">
            <v>0</v>
          </cell>
          <cell r="DW525">
            <v>0</v>
          </cell>
          <cell r="DX525">
            <v>0</v>
          </cell>
          <cell r="DY525">
            <v>0</v>
          </cell>
          <cell r="DZ525">
            <v>0</v>
          </cell>
          <cell r="EA525">
            <v>0</v>
          </cell>
          <cell r="EB525">
            <v>0</v>
          </cell>
          <cell r="EC525">
            <v>0</v>
          </cell>
          <cell r="ED525">
            <v>0</v>
          </cell>
        </row>
        <row r="526"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>
            <v>0</v>
          </cell>
          <cell r="AW526">
            <v>0</v>
          </cell>
          <cell r="AX526">
            <v>0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E526">
            <v>0</v>
          </cell>
          <cell r="BF526">
            <v>0</v>
          </cell>
          <cell r="BG526">
            <v>0</v>
          </cell>
          <cell r="BH526">
            <v>0</v>
          </cell>
          <cell r="BI526">
            <v>0</v>
          </cell>
          <cell r="BJ526">
            <v>0</v>
          </cell>
          <cell r="BK526">
            <v>0</v>
          </cell>
          <cell r="BL526">
            <v>0</v>
          </cell>
          <cell r="BM526">
            <v>0</v>
          </cell>
          <cell r="BN526">
            <v>0</v>
          </cell>
          <cell r="BO526">
            <v>0</v>
          </cell>
          <cell r="BP526">
            <v>0</v>
          </cell>
          <cell r="BQ526">
            <v>0</v>
          </cell>
          <cell r="BR526">
            <v>0</v>
          </cell>
          <cell r="BS526">
            <v>0</v>
          </cell>
          <cell r="BT526">
            <v>0</v>
          </cell>
          <cell r="BU526">
            <v>0</v>
          </cell>
          <cell r="BV526">
            <v>0</v>
          </cell>
          <cell r="BW526">
            <v>0</v>
          </cell>
          <cell r="BX526">
            <v>0</v>
          </cell>
          <cell r="BY526">
            <v>0</v>
          </cell>
          <cell r="BZ526">
            <v>0</v>
          </cell>
          <cell r="CA526">
            <v>0</v>
          </cell>
          <cell r="CB526">
            <v>0</v>
          </cell>
          <cell r="CC526">
            <v>0</v>
          </cell>
          <cell r="CD526">
            <v>0</v>
          </cell>
          <cell r="CE526">
            <v>0</v>
          </cell>
          <cell r="CF526">
            <v>0</v>
          </cell>
          <cell r="CG526">
            <v>0</v>
          </cell>
          <cell r="CH526">
            <v>0</v>
          </cell>
          <cell r="CI526">
            <v>0</v>
          </cell>
          <cell r="CJ526">
            <v>0</v>
          </cell>
          <cell r="CK526">
            <v>0</v>
          </cell>
          <cell r="CL526">
            <v>0</v>
          </cell>
          <cell r="CM526">
            <v>0</v>
          </cell>
          <cell r="CN526">
            <v>0</v>
          </cell>
          <cell r="CO526">
            <v>0</v>
          </cell>
          <cell r="CP526">
            <v>0</v>
          </cell>
          <cell r="CQ526">
            <v>0</v>
          </cell>
          <cell r="CR526">
            <v>0</v>
          </cell>
          <cell r="CS526">
            <v>0</v>
          </cell>
          <cell r="CT526">
            <v>0</v>
          </cell>
          <cell r="CU526">
            <v>0</v>
          </cell>
          <cell r="CV526">
            <v>0</v>
          </cell>
          <cell r="CW526">
            <v>0</v>
          </cell>
          <cell r="CX526">
            <v>0</v>
          </cell>
          <cell r="CY526">
            <v>0</v>
          </cell>
          <cell r="CZ526">
            <v>0</v>
          </cell>
          <cell r="DA526">
            <v>0</v>
          </cell>
          <cell r="DB526">
            <v>0</v>
          </cell>
          <cell r="DC526">
            <v>0</v>
          </cell>
          <cell r="DD526">
            <v>0</v>
          </cell>
          <cell r="DE526">
            <v>0</v>
          </cell>
          <cell r="DF526">
            <v>0</v>
          </cell>
          <cell r="DG526">
            <v>0</v>
          </cell>
          <cell r="DH526">
            <v>0</v>
          </cell>
          <cell r="DI526">
            <v>0</v>
          </cell>
          <cell r="DJ526">
            <v>0</v>
          </cell>
          <cell r="DK526">
            <v>0</v>
          </cell>
          <cell r="DL526">
            <v>0</v>
          </cell>
          <cell r="DM526">
            <v>0</v>
          </cell>
          <cell r="DN526">
            <v>0</v>
          </cell>
          <cell r="DO526">
            <v>0</v>
          </cell>
          <cell r="DP526">
            <v>0</v>
          </cell>
          <cell r="DQ526">
            <v>0</v>
          </cell>
          <cell r="DR526">
            <v>0</v>
          </cell>
          <cell r="DS526">
            <v>0</v>
          </cell>
          <cell r="DT526">
            <v>0</v>
          </cell>
          <cell r="DU526">
            <v>0</v>
          </cell>
          <cell r="DV526">
            <v>0</v>
          </cell>
          <cell r="DW526">
            <v>0</v>
          </cell>
          <cell r="DX526">
            <v>0</v>
          </cell>
          <cell r="DY526">
            <v>0</v>
          </cell>
          <cell r="DZ526">
            <v>0</v>
          </cell>
          <cell r="EA526">
            <v>0</v>
          </cell>
          <cell r="EB526">
            <v>0</v>
          </cell>
          <cell r="EC526">
            <v>0</v>
          </cell>
          <cell r="ED526">
            <v>0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>
            <v>0</v>
          </cell>
          <cell r="AW528">
            <v>0</v>
          </cell>
          <cell r="AX528">
            <v>0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0</v>
          </cell>
          <cell r="BD528">
            <v>0</v>
          </cell>
          <cell r="BE528">
            <v>0</v>
          </cell>
          <cell r="BF528">
            <v>0</v>
          </cell>
          <cell r="BG528">
            <v>0</v>
          </cell>
          <cell r="BH528">
            <v>0</v>
          </cell>
          <cell r="BI528">
            <v>0</v>
          </cell>
          <cell r="BJ528">
            <v>0</v>
          </cell>
          <cell r="BK528">
            <v>0</v>
          </cell>
          <cell r="BL528">
            <v>0</v>
          </cell>
          <cell r="BM528">
            <v>0</v>
          </cell>
          <cell r="BN528">
            <v>0</v>
          </cell>
          <cell r="BO528">
            <v>0</v>
          </cell>
          <cell r="BP528">
            <v>0</v>
          </cell>
          <cell r="BQ528">
            <v>0</v>
          </cell>
          <cell r="BR528">
            <v>0</v>
          </cell>
          <cell r="BS528">
            <v>0</v>
          </cell>
          <cell r="BT528">
            <v>0</v>
          </cell>
          <cell r="BU528">
            <v>0</v>
          </cell>
          <cell r="BV528">
            <v>0</v>
          </cell>
          <cell r="BW528">
            <v>0</v>
          </cell>
          <cell r="BX528">
            <v>0</v>
          </cell>
          <cell r="BY528">
            <v>0</v>
          </cell>
          <cell r="BZ528">
            <v>0</v>
          </cell>
          <cell r="CA528">
            <v>0</v>
          </cell>
          <cell r="CB528">
            <v>0</v>
          </cell>
          <cell r="CC528">
            <v>0</v>
          </cell>
          <cell r="CD528">
            <v>0</v>
          </cell>
          <cell r="CE528">
            <v>0</v>
          </cell>
          <cell r="CF528">
            <v>0</v>
          </cell>
          <cell r="CG528">
            <v>0</v>
          </cell>
          <cell r="CH528">
            <v>0</v>
          </cell>
          <cell r="CI528">
            <v>0</v>
          </cell>
          <cell r="CJ528">
            <v>0</v>
          </cell>
          <cell r="CK528">
            <v>0</v>
          </cell>
          <cell r="CL528">
            <v>0</v>
          </cell>
          <cell r="CM528">
            <v>0</v>
          </cell>
          <cell r="CN528">
            <v>0</v>
          </cell>
          <cell r="CO528">
            <v>0</v>
          </cell>
          <cell r="CP528">
            <v>0</v>
          </cell>
          <cell r="CQ528">
            <v>0</v>
          </cell>
          <cell r="CR528">
            <v>0</v>
          </cell>
          <cell r="CS528">
            <v>0</v>
          </cell>
          <cell r="CT528">
            <v>0</v>
          </cell>
          <cell r="CU528">
            <v>0</v>
          </cell>
          <cell r="CV528">
            <v>0</v>
          </cell>
          <cell r="CW528">
            <v>0</v>
          </cell>
          <cell r="CX528">
            <v>0</v>
          </cell>
          <cell r="CY528">
            <v>0</v>
          </cell>
          <cell r="CZ528">
            <v>0</v>
          </cell>
          <cell r="DA528">
            <v>0</v>
          </cell>
          <cell r="DB528">
            <v>0</v>
          </cell>
          <cell r="DC528">
            <v>0</v>
          </cell>
          <cell r="DD528">
            <v>0</v>
          </cell>
          <cell r="DE528">
            <v>0</v>
          </cell>
          <cell r="DF528">
            <v>0</v>
          </cell>
          <cell r="DG528">
            <v>0</v>
          </cell>
          <cell r="DH528">
            <v>0</v>
          </cell>
          <cell r="DI528">
            <v>0</v>
          </cell>
          <cell r="DJ528">
            <v>0</v>
          </cell>
          <cell r="DK528">
            <v>0</v>
          </cell>
          <cell r="DL528">
            <v>0</v>
          </cell>
          <cell r="DM528">
            <v>0</v>
          </cell>
          <cell r="DN528">
            <v>0</v>
          </cell>
          <cell r="DO528">
            <v>0</v>
          </cell>
          <cell r="DP528">
            <v>0</v>
          </cell>
          <cell r="DQ528">
            <v>0</v>
          </cell>
          <cell r="DR528">
            <v>0</v>
          </cell>
          <cell r="DS528">
            <v>0</v>
          </cell>
          <cell r="DT528">
            <v>0</v>
          </cell>
          <cell r="DU528">
            <v>0</v>
          </cell>
          <cell r="DV528">
            <v>0</v>
          </cell>
          <cell r="DW528">
            <v>0</v>
          </cell>
          <cell r="DX528">
            <v>0</v>
          </cell>
          <cell r="DY528">
            <v>0</v>
          </cell>
          <cell r="DZ528">
            <v>0</v>
          </cell>
          <cell r="EA528">
            <v>0</v>
          </cell>
          <cell r="EB528">
            <v>0</v>
          </cell>
          <cell r="EC528">
            <v>0</v>
          </cell>
          <cell r="ED528">
            <v>0</v>
          </cell>
        </row>
        <row r="529"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  <cell r="AX529">
            <v>0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0</v>
          </cell>
          <cell r="BD529">
            <v>0</v>
          </cell>
          <cell r="BE529">
            <v>0</v>
          </cell>
          <cell r="BF529">
            <v>0</v>
          </cell>
          <cell r="BG529">
            <v>0</v>
          </cell>
          <cell r="BH529">
            <v>0</v>
          </cell>
          <cell r="BI529">
            <v>0</v>
          </cell>
          <cell r="BJ529">
            <v>0</v>
          </cell>
          <cell r="BK529">
            <v>0</v>
          </cell>
          <cell r="BL529">
            <v>0</v>
          </cell>
          <cell r="BM529">
            <v>0</v>
          </cell>
          <cell r="BN529">
            <v>0</v>
          </cell>
          <cell r="BO529">
            <v>0</v>
          </cell>
          <cell r="BP529">
            <v>0</v>
          </cell>
          <cell r="BQ529">
            <v>0</v>
          </cell>
          <cell r="BR529">
            <v>0</v>
          </cell>
          <cell r="BS529">
            <v>0</v>
          </cell>
          <cell r="BT529">
            <v>0</v>
          </cell>
          <cell r="BU529">
            <v>0</v>
          </cell>
          <cell r="BV529">
            <v>0</v>
          </cell>
          <cell r="BW529">
            <v>0</v>
          </cell>
          <cell r="BX529">
            <v>0</v>
          </cell>
          <cell r="BY529">
            <v>0</v>
          </cell>
          <cell r="BZ529">
            <v>0</v>
          </cell>
          <cell r="CA529">
            <v>0</v>
          </cell>
          <cell r="CB529">
            <v>0</v>
          </cell>
          <cell r="CC529">
            <v>0</v>
          </cell>
          <cell r="CD529">
            <v>0</v>
          </cell>
          <cell r="CE529">
            <v>0</v>
          </cell>
          <cell r="CF529">
            <v>0</v>
          </cell>
          <cell r="CG529">
            <v>0</v>
          </cell>
          <cell r="CH529">
            <v>0</v>
          </cell>
          <cell r="CI529">
            <v>0</v>
          </cell>
          <cell r="CJ529">
            <v>0</v>
          </cell>
          <cell r="CK529">
            <v>0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P529">
            <v>0</v>
          </cell>
          <cell r="CQ529">
            <v>0</v>
          </cell>
          <cell r="CR529">
            <v>0</v>
          </cell>
          <cell r="CS529">
            <v>0</v>
          </cell>
          <cell r="CT529">
            <v>0</v>
          </cell>
          <cell r="CU529">
            <v>0</v>
          </cell>
          <cell r="CV529">
            <v>0</v>
          </cell>
          <cell r="CW529">
            <v>0</v>
          </cell>
          <cell r="CX529">
            <v>0</v>
          </cell>
          <cell r="CY529">
            <v>0</v>
          </cell>
          <cell r="CZ529">
            <v>0</v>
          </cell>
          <cell r="DA529">
            <v>0</v>
          </cell>
          <cell r="DB529">
            <v>0</v>
          </cell>
          <cell r="DC529">
            <v>0</v>
          </cell>
          <cell r="DD529">
            <v>0</v>
          </cell>
          <cell r="DE529">
            <v>0</v>
          </cell>
          <cell r="DF529">
            <v>0</v>
          </cell>
          <cell r="DG529">
            <v>0</v>
          </cell>
          <cell r="DH529">
            <v>0</v>
          </cell>
          <cell r="DI529">
            <v>0</v>
          </cell>
          <cell r="DJ529">
            <v>0</v>
          </cell>
          <cell r="DK529">
            <v>0</v>
          </cell>
          <cell r="DL529">
            <v>0</v>
          </cell>
          <cell r="DM529">
            <v>0</v>
          </cell>
          <cell r="DN529">
            <v>0</v>
          </cell>
          <cell r="DO529">
            <v>0</v>
          </cell>
          <cell r="DP529">
            <v>0</v>
          </cell>
          <cell r="DQ529">
            <v>0</v>
          </cell>
          <cell r="DR529">
            <v>0</v>
          </cell>
          <cell r="DS529">
            <v>0</v>
          </cell>
          <cell r="DT529">
            <v>0</v>
          </cell>
          <cell r="DU529">
            <v>0</v>
          </cell>
          <cell r="DV529">
            <v>0</v>
          </cell>
          <cell r="DW529">
            <v>0</v>
          </cell>
          <cell r="DX529">
            <v>0</v>
          </cell>
          <cell r="DY529">
            <v>0</v>
          </cell>
          <cell r="DZ529">
            <v>0</v>
          </cell>
          <cell r="EA529">
            <v>0</v>
          </cell>
          <cell r="EB529">
            <v>0</v>
          </cell>
          <cell r="EC529">
            <v>0</v>
          </cell>
          <cell r="ED529">
            <v>0</v>
          </cell>
        </row>
        <row r="530"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  <cell r="AX530">
            <v>0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0</v>
          </cell>
          <cell r="BD530">
            <v>0</v>
          </cell>
          <cell r="BE530">
            <v>0</v>
          </cell>
          <cell r="BF530">
            <v>0</v>
          </cell>
          <cell r="BG530">
            <v>0</v>
          </cell>
          <cell r="BH530">
            <v>0</v>
          </cell>
          <cell r="BI530">
            <v>0</v>
          </cell>
          <cell r="BJ530">
            <v>0</v>
          </cell>
          <cell r="BK530">
            <v>0</v>
          </cell>
          <cell r="BL530">
            <v>0</v>
          </cell>
          <cell r="BM530">
            <v>0</v>
          </cell>
          <cell r="BN530">
            <v>0</v>
          </cell>
          <cell r="BO530">
            <v>0</v>
          </cell>
          <cell r="BP530">
            <v>0</v>
          </cell>
          <cell r="BQ530">
            <v>0</v>
          </cell>
          <cell r="BR530">
            <v>0</v>
          </cell>
          <cell r="BS530">
            <v>0</v>
          </cell>
          <cell r="BT530">
            <v>0</v>
          </cell>
          <cell r="BU530">
            <v>0</v>
          </cell>
          <cell r="BV530">
            <v>0</v>
          </cell>
          <cell r="BW530">
            <v>0</v>
          </cell>
          <cell r="BX530">
            <v>0</v>
          </cell>
          <cell r="BY530">
            <v>0</v>
          </cell>
          <cell r="BZ530">
            <v>0</v>
          </cell>
          <cell r="CA530">
            <v>0</v>
          </cell>
          <cell r="CB530">
            <v>0</v>
          </cell>
          <cell r="CC530">
            <v>0</v>
          </cell>
          <cell r="CD530">
            <v>0</v>
          </cell>
          <cell r="CE530">
            <v>0</v>
          </cell>
          <cell r="CF530">
            <v>0</v>
          </cell>
          <cell r="CG530">
            <v>0</v>
          </cell>
          <cell r="CH530">
            <v>0</v>
          </cell>
          <cell r="CI530">
            <v>0</v>
          </cell>
          <cell r="CJ530">
            <v>0</v>
          </cell>
          <cell r="CK530">
            <v>0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P530">
            <v>0</v>
          </cell>
          <cell r="CQ530">
            <v>0</v>
          </cell>
          <cell r="CR530">
            <v>0</v>
          </cell>
          <cell r="CS530">
            <v>0</v>
          </cell>
          <cell r="CT530">
            <v>0</v>
          </cell>
          <cell r="CU530">
            <v>0</v>
          </cell>
          <cell r="CV530">
            <v>0</v>
          </cell>
          <cell r="CW530">
            <v>0</v>
          </cell>
          <cell r="CX530">
            <v>0</v>
          </cell>
          <cell r="CY530">
            <v>0</v>
          </cell>
          <cell r="CZ530">
            <v>0</v>
          </cell>
          <cell r="DA530">
            <v>0</v>
          </cell>
          <cell r="DB530">
            <v>0</v>
          </cell>
          <cell r="DC530">
            <v>0</v>
          </cell>
          <cell r="DD530">
            <v>0</v>
          </cell>
          <cell r="DE530">
            <v>0</v>
          </cell>
          <cell r="DF530">
            <v>0</v>
          </cell>
          <cell r="DG530">
            <v>0</v>
          </cell>
          <cell r="DH530">
            <v>0</v>
          </cell>
          <cell r="DI530">
            <v>0</v>
          </cell>
          <cell r="DJ530">
            <v>0</v>
          </cell>
          <cell r="DK530">
            <v>0</v>
          </cell>
          <cell r="DL530">
            <v>0</v>
          </cell>
          <cell r="DM530">
            <v>0</v>
          </cell>
          <cell r="DN530">
            <v>0</v>
          </cell>
          <cell r="DO530">
            <v>0</v>
          </cell>
          <cell r="DP530">
            <v>0</v>
          </cell>
          <cell r="DQ530">
            <v>0</v>
          </cell>
          <cell r="DR530">
            <v>0</v>
          </cell>
          <cell r="DS530">
            <v>0</v>
          </cell>
          <cell r="DT530">
            <v>0</v>
          </cell>
          <cell r="DU530">
            <v>0</v>
          </cell>
          <cell r="DV530">
            <v>0</v>
          </cell>
          <cell r="DW530">
            <v>0</v>
          </cell>
          <cell r="DX530">
            <v>0</v>
          </cell>
          <cell r="DY530">
            <v>0</v>
          </cell>
          <cell r="DZ530">
            <v>0</v>
          </cell>
          <cell r="EA530">
            <v>0</v>
          </cell>
          <cell r="EB530">
            <v>0</v>
          </cell>
          <cell r="EC530">
            <v>0</v>
          </cell>
          <cell r="ED530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X531">
            <v>0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0</v>
          </cell>
          <cell r="BD531">
            <v>0</v>
          </cell>
          <cell r="BE531">
            <v>0</v>
          </cell>
          <cell r="BF531">
            <v>0</v>
          </cell>
          <cell r="BG531">
            <v>0</v>
          </cell>
          <cell r="BH531">
            <v>0</v>
          </cell>
          <cell r="BI531">
            <v>0</v>
          </cell>
          <cell r="BJ531">
            <v>0</v>
          </cell>
          <cell r="BK531">
            <v>0</v>
          </cell>
          <cell r="BL531">
            <v>0</v>
          </cell>
          <cell r="BM531">
            <v>0</v>
          </cell>
          <cell r="BN531">
            <v>0</v>
          </cell>
          <cell r="BO531">
            <v>0</v>
          </cell>
          <cell r="BP531">
            <v>0</v>
          </cell>
          <cell r="BQ531">
            <v>0</v>
          </cell>
          <cell r="BR531">
            <v>0</v>
          </cell>
          <cell r="BS531">
            <v>0</v>
          </cell>
          <cell r="BT531">
            <v>0</v>
          </cell>
          <cell r="BU531">
            <v>0</v>
          </cell>
          <cell r="BV531">
            <v>0</v>
          </cell>
          <cell r="BW531">
            <v>0</v>
          </cell>
          <cell r="BX531">
            <v>0</v>
          </cell>
          <cell r="BY531">
            <v>0</v>
          </cell>
          <cell r="BZ531">
            <v>0</v>
          </cell>
          <cell r="CA531">
            <v>0</v>
          </cell>
          <cell r="CB531">
            <v>0</v>
          </cell>
          <cell r="CC531">
            <v>0</v>
          </cell>
          <cell r="CD531">
            <v>0</v>
          </cell>
          <cell r="CE531">
            <v>0</v>
          </cell>
          <cell r="CF531">
            <v>0</v>
          </cell>
          <cell r="CG531">
            <v>0</v>
          </cell>
          <cell r="CH531">
            <v>0</v>
          </cell>
          <cell r="CI531">
            <v>0</v>
          </cell>
          <cell r="CJ531">
            <v>0</v>
          </cell>
          <cell r="CK531">
            <v>0</v>
          </cell>
          <cell r="CL531">
            <v>0</v>
          </cell>
          <cell r="CM531">
            <v>0</v>
          </cell>
          <cell r="CN531">
            <v>0</v>
          </cell>
          <cell r="CO531">
            <v>0</v>
          </cell>
          <cell r="CP531">
            <v>0</v>
          </cell>
          <cell r="CQ531">
            <v>0</v>
          </cell>
          <cell r="CR531">
            <v>0</v>
          </cell>
          <cell r="CS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0</v>
          </cell>
          <cell r="CX531">
            <v>0</v>
          </cell>
          <cell r="CY531">
            <v>0</v>
          </cell>
          <cell r="CZ531">
            <v>0</v>
          </cell>
          <cell r="DA531">
            <v>0</v>
          </cell>
          <cell r="DB531">
            <v>0</v>
          </cell>
          <cell r="DC531">
            <v>0</v>
          </cell>
          <cell r="DD531">
            <v>0</v>
          </cell>
          <cell r="DE531">
            <v>0</v>
          </cell>
          <cell r="DF531">
            <v>0</v>
          </cell>
          <cell r="DG531">
            <v>0</v>
          </cell>
          <cell r="DH531">
            <v>0</v>
          </cell>
          <cell r="DI531">
            <v>0</v>
          </cell>
          <cell r="DJ531">
            <v>0</v>
          </cell>
          <cell r="DK531">
            <v>0</v>
          </cell>
          <cell r="DL531">
            <v>0</v>
          </cell>
          <cell r="DM531">
            <v>0</v>
          </cell>
          <cell r="DN531">
            <v>0</v>
          </cell>
          <cell r="DO531">
            <v>0</v>
          </cell>
          <cell r="DP531">
            <v>0</v>
          </cell>
          <cell r="DQ531">
            <v>0</v>
          </cell>
          <cell r="DR531">
            <v>0</v>
          </cell>
          <cell r="DS531">
            <v>0</v>
          </cell>
          <cell r="DT531">
            <v>0</v>
          </cell>
          <cell r="DU531">
            <v>0</v>
          </cell>
          <cell r="DV531">
            <v>0</v>
          </cell>
          <cell r="DW531">
            <v>0</v>
          </cell>
          <cell r="DX531">
            <v>0</v>
          </cell>
          <cell r="DY531">
            <v>0</v>
          </cell>
          <cell r="DZ531">
            <v>0</v>
          </cell>
          <cell r="EA531">
            <v>0</v>
          </cell>
          <cell r="EB531">
            <v>0</v>
          </cell>
          <cell r="EC531">
            <v>0</v>
          </cell>
          <cell r="ED531">
            <v>0</v>
          </cell>
        </row>
        <row r="532"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0</v>
          </cell>
          <cell r="BD532">
            <v>0</v>
          </cell>
          <cell r="BE532">
            <v>0</v>
          </cell>
          <cell r="BF532">
            <v>0</v>
          </cell>
          <cell r="BG532">
            <v>0</v>
          </cell>
          <cell r="BH532">
            <v>0</v>
          </cell>
          <cell r="BI532">
            <v>0</v>
          </cell>
          <cell r="BJ532">
            <v>0</v>
          </cell>
          <cell r="BK532">
            <v>0</v>
          </cell>
          <cell r="BL532">
            <v>0</v>
          </cell>
          <cell r="BM532">
            <v>0</v>
          </cell>
          <cell r="BN532">
            <v>0</v>
          </cell>
          <cell r="BO532">
            <v>0</v>
          </cell>
          <cell r="BP532">
            <v>0</v>
          </cell>
          <cell r="BQ532">
            <v>0</v>
          </cell>
          <cell r="BR532">
            <v>0</v>
          </cell>
          <cell r="BS532">
            <v>0</v>
          </cell>
          <cell r="BT532">
            <v>0</v>
          </cell>
          <cell r="BU532">
            <v>0</v>
          </cell>
          <cell r="BV532">
            <v>0</v>
          </cell>
          <cell r="BW532">
            <v>0</v>
          </cell>
          <cell r="BX532">
            <v>0</v>
          </cell>
          <cell r="BY532">
            <v>0</v>
          </cell>
          <cell r="BZ532">
            <v>0</v>
          </cell>
          <cell r="CA532">
            <v>0</v>
          </cell>
          <cell r="CB532">
            <v>0</v>
          </cell>
          <cell r="CC532">
            <v>0</v>
          </cell>
          <cell r="CD532">
            <v>0</v>
          </cell>
          <cell r="CE532">
            <v>0</v>
          </cell>
          <cell r="CF532">
            <v>0</v>
          </cell>
          <cell r="CG532">
            <v>0</v>
          </cell>
          <cell r="CH532">
            <v>0</v>
          </cell>
          <cell r="CI532">
            <v>0</v>
          </cell>
          <cell r="CJ532">
            <v>0</v>
          </cell>
          <cell r="CK532">
            <v>0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P532">
            <v>0</v>
          </cell>
          <cell r="CQ532">
            <v>0</v>
          </cell>
          <cell r="CR532">
            <v>0</v>
          </cell>
          <cell r="CS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0</v>
          </cell>
          <cell r="CX532">
            <v>0</v>
          </cell>
          <cell r="CY532">
            <v>0</v>
          </cell>
          <cell r="CZ532">
            <v>0</v>
          </cell>
          <cell r="DA532">
            <v>0</v>
          </cell>
          <cell r="DB532">
            <v>0</v>
          </cell>
          <cell r="DC532">
            <v>0</v>
          </cell>
          <cell r="DD532">
            <v>0</v>
          </cell>
          <cell r="DE532">
            <v>0</v>
          </cell>
          <cell r="DF532">
            <v>0</v>
          </cell>
          <cell r="DG532">
            <v>0</v>
          </cell>
          <cell r="DH532">
            <v>0</v>
          </cell>
          <cell r="DI532">
            <v>0</v>
          </cell>
          <cell r="DJ532">
            <v>0</v>
          </cell>
          <cell r="DK532">
            <v>0</v>
          </cell>
          <cell r="DL532">
            <v>0</v>
          </cell>
          <cell r="DM532">
            <v>0</v>
          </cell>
          <cell r="DN532">
            <v>0</v>
          </cell>
          <cell r="DO532">
            <v>0</v>
          </cell>
          <cell r="DP532">
            <v>0</v>
          </cell>
          <cell r="DQ532">
            <v>0</v>
          </cell>
          <cell r="DR532">
            <v>0</v>
          </cell>
          <cell r="DS532">
            <v>0</v>
          </cell>
          <cell r="DT532">
            <v>0</v>
          </cell>
          <cell r="DU532">
            <v>0</v>
          </cell>
          <cell r="DV532">
            <v>0</v>
          </cell>
          <cell r="DW532">
            <v>0</v>
          </cell>
          <cell r="DX532">
            <v>0</v>
          </cell>
          <cell r="DY532">
            <v>0</v>
          </cell>
          <cell r="DZ532">
            <v>0</v>
          </cell>
          <cell r="EA532">
            <v>0</v>
          </cell>
          <cell r="EB532">
            <v>0</v>
          </cell>
          <cell r="EC532">
            <v>0</v>
          </cell>
          <cell r="ED532">
            <v>0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0</v>
          </cell>
          <cell r="BD533">
            <v>0</v>
          </cell>
          <cell r="BE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0</v>
          </cell>
          <cell r="BJ533">
            <v>0</v>
          </cell>
          <cell r="BK533">
            <v>0</v>
          </cell>
          <cell r="BL533">
            <v>0</v>
          </cell>
          <cell r="BM533">
            <v>0</v>
          </cell>
          <cell r="BN533">
            <v>0</v>
          </cell>
          <cell r="BO533">
            <v>0</v>
          </cell>
          <cell r="BP533">
            <v>0</v>
          </cell>
          <cell r="BQ533">
            <v>0</v>
          </cell>
          <cell r="BR533">
            <v>0</v>
          </cell>
          <cell r="BS533">
            <v>0</v>
          </cell>
          <cell r="BT533">
            <v>0</v>
          </cell>
          <cell r="BU533">
            <v>0</v>
          </cell>
          <cell r="BV533">
            <v>0</v>
          </cell>
          <cell r="BW533">
            <v>0</v>
          </cell>
          <cell r="BX533">
            <v>0</v>
          </cell>
          <cell r="BY533">
            <v>0</v>
          </cell>
          <cell r="BZ533">
            <v>0</v>
          </cell>
          <cell r="CA533">
            <v>0</v>
          </cell>
          <cell r="CB533">
            <v>0</v>
          </cell>
          <cell r="CC533">
            <v>0</v>
          </cell>
          <cell r="CD533">
            <v>0</v>
          </cell>
          <cell r="CE533">
            <v>0</v>
          </cell>
          <cell r="CF533">
            <v>0</v>
          </cell>
          <cell r="CG533">
            <v>0</v>
          </cell>
          <cell r="CH533">
            <v>0</v>
          </cell>
          <cell r="CI533">
            <v>0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</v>
          </cell>
          <cell r="CW533">
            <v>0</v>
          </cell>
          <cell r="CX533">
            <v>0</v>
          </cell>
          <cell r="CY533">
            <v>0</v>
          </cell>
          <cell r="CZ533">
            <v>0</v>
          </cell>
          <cell r="DA533">
            <v>0</v>
          </cell>
          <cell r="DB533">
            <v>0</v>
          </cell>
          <cell r="DC533">
            <v>0</v>
          </cell>
          <cell r="DD533">
            <v>0</v>
          </cell>
          <cell r="DE533">
            <v>0</v>
          </cell>
          <cell r="DF533">
            <v>0</v>
          </cell>
          <cell r="DG533">
            <v>0</v>
          </cell>
          <cell r="DH533">
            <v>0</v>
          </cell>
          <cell r="DI533">
            <v>0</v>
          </cell>
          <cell r="DJ533">
            <v>0</v>
          </cell>
          <cell r="DK533">
            <v>0</v>
          </cell>
          <cell r="DL533">
            <v>0</v>
          </cell>
          <cell r="DM533">
            <v>0</v>
          </cell>
          <cell r="DN533">
            <v>0</v>
          </cell>
          <cell r="DO533">
            <v>0</v>
          </cell>
          <cell r="DP533">
            <v>0</v>
          </cell>
          <cell r="DQ533">
            <v>0</v>
          </cell>
          <cell r="DR533">
            <v>0</v>
          </cell>
          <cell r="DS533">
            <v>0</v>
          </cell>
          <cell r="DT533">
            <v>0</v>
          </cell>
          <cell r="DU533">
            <v>0</v>
          </cell>
          <cell r="DV533">
            <v>0</v>
          </cell>
          <cell r="DW533">
            <v>0</v>
          </cell>
          <cell r="DX533">
            <v>0</v>
          </cell>
          <cell r="DY533">
            <v>0</v>
          </cell>
          <cell r="DZ533">
            <v>0</v>
          </cell>
          <cell r="EA533">
            <v>0</v>
          </cell>
          <cell r="EB533">
            <v>0</v>
          </cell>
          <cell r="EC533">
            <v>0</v>
          </cell>
          <cell r="ED533">
            <v>0</v>
          </cell>
        </row>
        <row r="534"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0</v>
          </cell>
          <cell r="BT534">
            <v>0</v>
          </cell>
          <cell r="BU534">
            <v>0</v>
          </cell>
          <cell r="BV534">
            <v>0</v>
          </cell>
          <cell r="BW534">
            <v>0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  <cell r="CE534">
            <v>0</v>
          </cell>
          <cell r="CF534">
            <v>0</v>
          </cell>
          <cell r="CG534">
            <v>0</v>
          </cell>
          <cell r="CH534">
            <v>0</v>
          </cell>
          <cell r="CI534">
            <v>0</v>
          </cell>
          <cell r="CJ534">
            <v>0</v>
          </cell>
          <cell r="CK534">
            <v>0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P534">
            <v>0</v>
          </cell>
          <cell r="CQ534">
            <v>0</v>
          </cell>
          <cell r="CR534">
            <v>0</v>
          </cell>
          <cell r="CS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0</v>
          </cell>
          <cell r="CX534">
            <v>0</v>
          </cell>
          <cell r="CY534">
            <v>0</v>
          </cell>
          <cell r="CZ534">
            <v>0</v>
          </cell>
          <cell r="DA534">
            <v>0</v>
          </cell>
          <cell r="DB534">
            <v>0</v>
          </cell>
          <cell r="DC534">
            <v>0</v>
          </cell>
          <cell r="DD534">
            <v>0</v>
          </cell>
          <cell r="DE534">
            <v>0</v>
          </cell>
          <cell r="DF534">
            <v>0</v>
          </cell>
          <cell r="DG534">
            <v>0</v>
          </cell>
          <cell r="DH534">
            <v>0</v>
          </cell>
          <cell r="DI534">
            <v>0</v>
          </cell>
          <cell r="DJ534">
            <v>0</v>
          </cell>
          <cell r="DK534">
            <v>0</v>
          </cell>
          <cell r="DL534">
            <v>0</v>
          </cell>
          <cell r="DM534">
            <v>0</v>
          </cell>
          <cell r="DN534">
            <v>0</v>
          </cell>
          <cell r="DO534">
            <v>0</v>
          </cell>
          <cell r="DP534">
            <v>0</v>
          </cell>
          <cell r="DQ534">
            <v>0</v>
          </cell>
          <cell r="DR534">
            <v>0</v>
          </cell>
          <cell r="DS534">
            <v>0</v>
          </cell>
          <cell r="DT534">
            <v>0</v>
          </cell>
          <cell r="DU534">
            <v>0</v>
          </cell>
          <cell r="DV534">
            <v>0</v>
          </cell>
          <cell r="DW534">
            <v>0</v>
          </cell>
          <cell r="DX534">
            <v>0</v>
          </cell>
          <cell r="DY534">
            <v>0</v>
          </cell>
          <cell r="DZ534">
            <v>0</v>
          </cell>
          <cell r="EA534">
            <v>0</v>
          </cell>
          <cell r="EB534">
            <v>0</v>
          </cell>
          <cell r="EC534">
            <v>0</v>
          </cell>
          <cell r="ED534">
            <v>0</v>
          </cell>
        </row>
        <row r="535"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E535">
            <v>0</v>
          </cell>
          <cell r="BF535">
            <v>0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0</v>
          </cell>
          <cell r="BT535">
            <v>0</v>
          </cell>
          <cell r="BU535">
            <v>0</v>
          </cell>
          <cell r="BV535">
            <v>0</v>
          </cell>
          <cell r="BW535">
            <v>0</v>
          </cell>
          <cell r="BX535">
            <v>0</v>
          </cell>
          <cell r="BY535">
            <v>0</v>
          </cell>
          <cell r="BZ535">
            <v>0</v>
          </cell>
          <cell r="CA535">
            <v>0</v>
          </cell>
          <cell r="CB535">
            <v>0</v>
          </cell>
          <cell r="CC535">
            <v>0</v>
          </cell>
          <cell r="CD535">
            <v>0</v>
          </cell>
          <cell r="CE535">
            <v>0</v>
          </cell>
          <cell r="CF535">
            <v>0</v>
          </cell>
          <cell r="CG535">
            <v>0</v>
          </cell>
          <cell r="CH535">
            <v>0</v>
          </cell>
          <cell r="CI535">
            <v>0</v>
          </cell>
          <cell r="CJ535">
            <v>0</v>
          </cell>
          <cell r="CK535">
            <v>0</v>
          </cell>
          <cell r="CL535">
            <v>0</v>
          </cell>
          <cell r="CM535">
            <v>0</v>
          </cell>
          <cell r="CN535">
            <v>0</v>
          </cell>
          <cell r="CO535">
            <v>0</v>
          </cell>
          <cell r="CP535">
            <v>0</v>
          </cell>
          <cell r="CQ535">
            <v>0</v>
          </cell>
          <cell r="CR535">
            <v>0</v>
          </cell>
          <cell r="CS535">
            <v>0</v>
          </cell>
          <cell r="CT535">
            <v>0</v>
          </cell>
          <cell r="CU535">
            <v>0</v>
          </cell>
          <cell r="CV535">
            <v>0</v>
          </cell>
          <cell r="CW535">
            <v>0</v>
          </cell>
          <cell r="CX535">
            <v>0</v>
          </cell>
          <cell r="CY535">
            <v>0</v>
          </cell>
          <cell r="CZ535">
            <v>0</v>
          </cell>
          <cell r="DA535">
            <v>0</v>
          </cell>
          <cell r="DB535">
            <v>0</v>
          </cell>
          <cell r="DC535">
            <v>0</v>
          </cell>
          <cell r="DD535">
            <v>0</v>
          </cell>
          <cell r="DE535">
            <v>0</v>
          </cell>
          <cell r="DF535">
            <v>0</v>
          </cell>
          <cell r="DG535">
            <v>0</v>
          </cell>
          <cell r="DH535">
            <v>0</v>
          </cell>
          <cell r="DI535">
            <v>0</v>
          </cell>
          <cell r="DJ535">
            <v>0</v>
          </cell>
          <cell r="DK535">
            <v>0</v>
          </cell>
          <cell r="DL535">
            <v>0</v>
          </cell>
          <cell r="DM535">
            <v>0</v>
          </cell>
          <cell r="DN535">
            <v>0</v>
          </cell>
          <cell r="DO535">
            <v>0</v>
          </cell>
          <cell r="DP535">
            <v>0</v>
          </cell>
          <cell r="DQ535">
            <v>0</v>
          </cell>
          <cell r="DR535">
            <v>0</v>
          </cell>
          <cell r="DS535">
            <v>0</v>
          </cell>
          <cell r="DT535">
            <v>0</v>
          </cell>
          <cell r="DU535">
            <v>0</v>
          </cell>
          <cell r="DV535">
            <v>0</v>
          </cell>
          <cell r="DW535">
            <v>0</v>
          </cell>
          <cell r="DX535">
            <v>0</v>
          </cell>
          <cell r="DY535">
            <v>0</v>
          </cell>
          <cell r="DZ535">
            <v>0</v>
          </cell>
          <cell r="EA535">
            <v>0</v>
          </cell>
          <cell r="EB535">
            <v>0</v>
          </cell>
          <cell r="EC535">
            <v>0</v>
          </cell>
          <cell r="ED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E536">
            <v>0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0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  <cell r="BS536">
            <v>0</v>
          </cell>
          <cell r="BT536">
            <v>0</v>
          </cell>
          <cell r="BU536">
            <v>0</v>
          </cell>
          <cell r="BV536">
            <v>0</v>
          </cell>
          <cell r="BW536">
            <v>0</v>
          </cell>
          <cell r="BX536">
            <v>0</v>
          </cell>
          <cell r="BY536">
            <v>0</v>
          </cell>
          <cell r="BZ536">
            <v>0</v>
          </cell>
          <cell r="CA536">
            <v>0</v>
          </cell>
          <cell r="CB536">
            <v>0</v>
          </cell>
          <cell r="CC536">
            <v>0</v>
          </cell>
          <cell r="CD536">
            <v>0</v>
          </cell>
          <cell r="CE536">
            <v>0</v>
          </cell>
          <cell r="CF536">
            <v>0</v>
          </cell>
          <cell r="CG536">
            <v>0</v>
          </cell>
          <cell r="CH536">
            <v>0</v>
          </cell>
          <cell r="CI536">
            <v>0</v>
          </cell>
          <cell r="CJ536">
            <v>0</v>
          </cell>
          <cell r="CK536">
            <v>0</v>
          </cell>
          <cell r="CL536">
            <v>0</v>
          </cell>
          <cell r="CM536">
            <v>0</v>
          </cell>
          <cell r="CN536">
            <v>0</v>
          </cell>
          <cell r="CO536">
            <v>0</v>
          </cell>
          <cell r="CP536">
            <v>0</v>
          </cell>
          <cell r="CQ536">
            <v>0</v>
          </cell>
          <cell r="CR536">
            <v>0</v>
          </cell>
          <cell r="CS536">
            <v>0</v>
          </cell>
          <cell r="CT536">
            <v>0</v>
          </cell>
          <cell r="CU536">
            <v>0</v>
          </cell>
          <cell r="CV536">
            <v>0</v>
          </cell>
          <cell r="CW536">
            <v>0</v>
          </cell>
          <cell r="CX536">
            <v>0</v>
          </cell>
          <cell r="CY536">
            <v>0</v>
          </cell>
          <cell r="CZ536">
            <v>0</v>
          </cell>
          <cell r="DA536">
            <v>0</v>
          </cell>
          <cell r="DB536">
            <v>0</v>
          </cell>
          <cell r="DC536">
            <v>0</v>
          </cell>
          <cell r="DD536">
            <v>0</v>
          </cell>
          <cell r="DE536">
            <v>0</v>
          </cell>
          <cell r="DF536">
            <v>0</v>
          </cell>
          <cell r="DG536">
            <v>0</v>
          </cell>
          <cell r="DH536">
            <v>0</v>
          </cell>
          <cell r="DI536">
            <v>0</v>
          </cell>
          <cell r="DJ536">
            <v>0</v>
          </cell>
          <cell r="DK536">
            <v>0</v>
          </cell>
          <cell r="DL536">
            <v>0</v>
          </cell>
          <cell r="DM536">
            <v>0</v>
          </cell>
          <cell r="DN536">
            <v>0</v>
          </cell>
          <cell r="DO536">
            <v>0</v>
          </cell>
          <cell r="DP536">
            <v>0</v>
          </cell>
          <cell r="DQ536">
            <v>0</v>
          </cell>
          <cell r="DR536">
            <v>0</v>
          </cell>
          <cell r="DS536">
            <v>0</v>
          </cell>
          <cell r="DT536">
            <v>0</v>
          </cell>
          <cell r="DU536">
            <v>0</v>
          </cell>
          <cell r="DV536">
            <v>0</v>
          </cell>
          <cell r="DW536">
            <v>0</v>
          </cell>
          <cell r="DX536">
            <v>0</v>
          </cell>
          <cell r="DY536">
            <v>0</v>
          </cell>
          <cell r="DZ536">
            <v>0</v>
          </cell>
          <cell r="EA536">
            <v>0</v>
          </cell>
          <cell r="EB536">
            <v>0</v>
          </cell>
          <cell r="EC536">
            <v>0</v>
          </cell>
          <cell r="ED536">
            <v>0</v>
          </cell>
        </row>
        <row r="537"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0</v>
          </cell>
          <cell r="BT537">
            <v>0</v>
          </cell>
          <cell r="BU537">
            <v>0</v>
          </cell>
          <cell r="BV537">
            <v>0</v>
          </cell>
          <cell r="BW537">
            <v>0</v>
          </cell>
          <cell r="BX537">
            <v>0</v>
          </cell>
          <cell r="BY537">
            <v>0</v>
          </cell>
          <cell r="BZ537">
            <v>0</v>
          </cell>
          <cell r="CA537">
            <v>0</v>
          </cell>
          <cell r="CB537">
            <v>0</v>
          </cell>
          <cell r="CC537">
            <v>0</v>
          </cell>
          <cell r="CD537">
            <v>0</v>
          </cell>
          <cell r="CE537">
            <v>0</v>
          </cell>
          <cell r="CF537">
            <v>0</v>
          </cell>
          <cell r="CG537">
            <v>0</v>
          </cell>
          <cell r="CH537">
            <v>0</v>
          </cell>
          <cell r="CI537">
            <v>0</v>
          </cell>
          <cell r="CJ537">
            <v>0</v>
          </cell>
          <cell r="CK537">
            <v>0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P537">
            <v>0</v>
          </cell>
          <cell r="CQ537">
            <v>0</v>
          </cell>
          <cell r="CR537">
            <v>0</v>
          </cell>
          <cell r="CS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</v>
          </cell>
          <cell r="CX537">
            <v>0</v>
          </cell>
          <cell r="CY537">
            <v>0</v>
          </cell>
          <cell r="CZ537">
            <v>0</v>
          </cell>
          <cell r="DA537">
            <v>0</v>
          </cell>
          <cell r="DB537">
            <v>0</v>
          </cell>
          <cell r="DC537">
            <v>0</v>
          </cell>
          <cell r="DD537">
            <v>0</v>
          </cell>
          <cell r="DE537">
            <v>0</v>
          </cell>
          <cell r="DF537">
            <v>0</v>
          </cell>
          <cell r="DG537">
            <v>0</v>
          </cell>
          <cell r="DH537">
            <v>0</v>
          </cell>
          <cell r="DI537">
            <v>0</v>
          </cell>
          <cell r="DJ537">
            <v>0</v>
          </cell>
          <cell r="DK537">
            <v>0</v>
          </cell>
          <cell r="DL537">
            <v>0</v>
          </cell>
          <cell r="DM537">
            <v>0</v>
          </cell>
          <cell r="DN537">
            <v>0</v>
          </cell>
          <cell r="DO537">
            <v>0</v>
          </cell>
          <cell r="DP537">
            <v>0</v>
          </cell>
          <cell r="DQ537">
            <v>0</v>
          </cell>
          <cell r="DR537">
            <v>0</v>
          </cell>
          <cell r="DS537">
            <v>0</v>
          </cell>
          <cell r="DT537">
            <v>0</v>
          </cell>
          <cell r="DU537">
            <v>0</v>
          </cell>
          <cell r="DV537">
            <v>0</v>
          </cell>
          <cell r="DW537">
            <v>0</v>
          </cell>
          <cell r="DX537">
            <v>0</v>
          </cell>
          <cell r="DY537">
            <v>0</v>
          </cell>
          <cell r="DZ537">
            <v>0</v>
          </cell>
          <cell r="EA537">
            <v>0</v>
          </cell>
          <cell r="EB537">
            <v>0</v>
          </cell>
          <cell r="EC537">
            <v>0</v>
          </cell>
          <cell r="ED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  <cell r="BO538">
            <v>0</v>
          </cell>
          <cell r="BP538">
            <v>0</v>
          </cell>
          <cell r="BQ538">
            <v>0</v>
          </cell>
          <cell r="BR538">
            <v>0</v>
          </cell>
          <cell r="BS538">
            <v>0</v>
          </cell>
          <cell r="BT538">
            <v>0</v>
          </cell>
          <cell r="BU538">
            <v>0</v>
          </cell>
          <cell r="BV538">
            <v>0</v>
          </cell>
          <cell r="BW538">
            <v>0</v>
          </cell>
          <cell r="BX538">
            <v>0</v>
          </cell>
          <cell r="BY538">
            <v>0</v>
          </cell>
          <cell r="BZ538">
            <v>0</v>
          </cell>
          <cell r="CA538">
            <v>0</v>
          </cell>
          <cell r="CB538">
            <v>0</v>
          </cell>
          <cell r="CC538">
            <v>0</v>
          </cell>
          <cell r="CD538">
            <v>0</v>
          </cell>
          <cell r="CE538">
            <v>0</v>
          </cell>
          <cell r="CF538">
            <v>0</v>
          </cell>
          <cell r="CG538">
            <v>0</v>
          </cell>
          <cell r="CH538">
            <v>0</v>
          </cell>
          <cell r="CI538">
            <v>0</v>
          </cell>
          <cell r="CJ538">
            <v>0</v>
          </cell>
          <cell r="CK538">
            <v>0</v>
          </cell>
          <cell r="CL538">
            <v>0</v>
          </cell>
          <cell r="CM538">
            <v>0</v>
          </cell>
          <cell r="CN538">
            <v>0</v>
          </cell>
          <cell r="CO538">
            <v>0</v>
          </cell>
          <cell r="CP538">
            <v>0</v>
          </cell>
          <cell r="CQ538">
            <v>0</v>
          </cell>
          <cell r="CR538">
            <v>0</v>
          </cell>
          <cell r="CS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0</v>
          </cell>
          <cell r="CX538">
            <v>0</v>
          </cell>
          <cell r="CY538">
            <v>0</v>
          </cell>
          <cell r="CZ538">
            <v>0</v>
          </cell>
          <cell r="DA538">
            <v>0</v>
          </cell>
          <cell r="DB538">
            <v>0</v>
          </cell>
          <cell r="DC538">
            <v>0</v>
          </cell>
          <cell r="DD538">
            <v>0</v>
          </cell>
          <cell r="DE538">
            <v>0</v>
          </cell>
          <cell r="DF538">
            <v>0</v>
          </cell>
          <cell r="DG538">
            <v>0</v>
          </cell>
          <cell r="DH538">
            <v>0</v>
          </cell>
          <cell r="DI538">
            <v>0</v>
          </cell>
          <cell r="DJ538">
            <v>0</v>
          </cell>
          <cell r="DK538">
            <v>0</v>
          </cell>
          <cell r="DL538">
            <v>0</v>
          </cell>
          <cell r="DM538">
            <v>0</v>
          </cell>
          <cell r="DN538">
            <v>0</v>
          </cell>
          <cell r="DO538">
            <v>0</v>
          </cell>
          <cell r="DP538">
            <v>0</v>
          </cell>
          <cell r="DQ538">
            <v>0</v>
          </cell>
          <cell r="DR538">
            <v>0</v>
          </cell>
          <cell r="DS538">
            <v>0</v>
          </cell>
          <cell r="DT538">
            <v>0</v>
          </cell>
          <cell r="DU538">
            <v>0</v>
          </cell>
          <cell r="DV538">
            <v>0</v>
          </cell>
          <cell r="DW538">
            <v>0</v>
          </cell>
          <cell r="DX538">
            <v>0</v>
          </cell>
          <cell r="DY538">
            <v>0</v>
          </cell>
          <cell r="DZ538">
            <v>0</v>
          </cell>
          <cell r="EA538">
            <v>0</v>
          </cell>
          <cell r="EB538">
            <v>0</v>
          </cell>
          <cell r="EC538">
            <v>0</v>
          </cell>
          <cell r="ED538">
            <v>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E539">
            <v>0</v>
          </cell>
          <cell r="BF539">
            <v>0</v>
          </cell>
          <cell r="BG539">
            <v>0</v>
          </cell>
          <cell r="BH539">
            <v>0</v>
          </cell>
          <cell r="BI539">
            <v>0</v>
          </cell>
          <cell r="BJ539">
            <v>0</v>
          </cell>
          <cell r="BK539">
            <v>0</v>
          </cell>
          <cell r="BL539">
            <v>0</v>
          </cell>
          <cell r="BM539">
            <v>0</v>
          </cell>
          <cell r="BN539">
            <v>0</v>
          </cell>
          <cell r="BO539">
            <v>0</v>
          </cell>
          <cell r="BP539">
            <v>0</v>
          </cell>
          <cell r="BQ539">
            <v>0</v>
          </cell>
          <cell r="BR539">
            <v>0</v>
          </cell>
          <cell r="BS539">
            <v>0</v>
          </cell>
          <cell r="BT539">
            <v>0</v>
          </cell>
          <cell r="BU539">
            <v>0</v>
          </cell>
          <cell r="BV539">
            <v>0</v>
          </cell>
          <cell r="BW539">
            <v>0</v>
          </cell>
          <cell r="BX539">
            <v>0</v>
          </cell>
          <cell r="BY539">
            <v>0</v>
          </cell>
          <cell r="BZ539">
            <v>0</v>
          </cell>
          <cell r="CA539">
            <v>0</v>
          </cell>
          <cell r="CB539">
            <v>0</v>
          </cell>
          <cell r="CC539">
            <v>0</v>
          </cell>
          <cell r="CD539">
            <v>0</v>
          </cell>
          <cell r="CE539">
            <v>0</v>
          </cell>
          <cell r="CF539">
            <v>0</v>
          </cell>
          <cell r="CG539">
            <v>0</v>
          </cell>
          <cell r="CH539">
            <v>0</v>
          </cell>
          <cell r="CI539">
            <v>0</v>
          </cell>
          <cell r="CJ539">
            <v>0</v>
          </cell>
          <cell r="CK539">
            <v>0</v>
          </cell>
          <cell r="CL539">
            <v>0</v>
          </cell>
          <cell r="CM539">
            <v>0</v>
          </cell>
          <cell r="CN539">
            <v>0</v>
          </cell>
          <cell r="CO539">
            <v>0</v>
          </cell>
          <cell r="CP539">
            <v>0</v>
          </cell>
          <cell r="CQ539">
            <v>0</v>
          </cell>
          <cell r="CR539">
            <v>0</v>
          </cell>
          <cell r="CS539">
            <v>0</v>
          </cell>
          <cell r="CT539">
            <v>0</v>
          </cell>
          <cell r="CU539">
            <v>0</v>
          </cell>
          <cell r="CV539">
            <v>0</v>
          </cell>
          <cell r="CW539">
            <v>0</v>
          </cell>
          <cell r="CX539">
            <v>0</v>
          </cell>
          <cell r="CY539">
            <v>0</v>
          </cell>
          <cell r="CZ539">
            <v>0</v>
          </cell>
          <cell r="DA539">
            <v>0</v>
          </cell>
          <cell r="DB539">
            <v>0</v>
          </cell>
          <cell r="DC539">
            <v>0</v>
          </cell>
          <cell r="DD539">
            <v>0</v>
          </cell>
          <cell r="DE539">
            <v>0</v>
          </cell>
          <cell r="DF539">
            <v>0</v>
          </cell>
          <cell r="DG539">
            <v>0</v>
          </cell>
          <cell r="DH539">
            <v>0</v>
          </cell>
          <cell r="DI539">
            <v>0</v>
          </cell>
          <cell r="DJ539">
            <v>0</v>
          </cell>
          <cell r="DK539">
            <v>0</v>
          </cell>
          <cell r="DL539">
            <v>0</v>
          </cell>
          <cell r="DM539">
            <v>0</v>
          </cell>
          <cell r="DN539">
            <v>0</v>
          </cell>
          <cell r="DO539">
            <v>0</v>
          </cell>
          <cell r="DP539">
            <v>0</v>
          </cell>
          <cell r="DQ539">
            <v>0</v>
          </cell>
          <cell r="DR539">
            <v>0</v>
          </cell>
          <cell r="DS539">
            <v>0</v>
          </cell>
          <cell r="DT539">
            <v>0</v>
          </cell>
          <cell r="DU539">
            <v>0</v>
          </cell>
          <cell r="DV539">
            <v>0</v>
          </cell>
          <cell r="DW539">
            <v>0</v>
          </cell>
          <cell r="DX539">
            <v>0</v>
          </cell>
          <cell r="DY539">
            <v>0</v>
          </cell>
          <cell r="DZ539">
            <v>0</v>
          </cell>
          <cell r="EA539">
            <v>0</v>
          </cell>
          <cell r="EB539">
            <v>0</v>
          </cell>
          <cell r="EC539">
            <v>0</v>
          </cell>
          <cell r="ED539">
            <v>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0</v>
          </cell>
          <cell r="BE540">
            <v>0</v>
          </cell>
          <cell r="BF540">
            <v>0</v>
          </cell>
          <cell r="BG540">
            <v>0</v>
          </cell>
          <cell r="BH540">
            <v>0</v>
          </cell>
          <cell r="BI540">
            <v>0</v>
          </cell>
          <cell r="BJ540">
            <v>0</v>
          </cell>
          <cell r="BK540">
            <v>0</v>
          </cell>
          <cell r="BL540">
            <v>0</v>
          </cell>
          <cell r="BM540">
            <v>0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  <cell r="BS540">
            <v>0</v>
          </cell>
          <cell r="BT540">
            <v>0</v>
          </cell>
          <cell r="BU540">
            <v>0</v>
          </cell>
          <cell r="BV540">
            <v>0</v>
          </cell>
          <cell r="BW540">
            <v>0</v>
          </cell>
          <cell r="BX540">
            <v>0</v>
          </cell>
          <cell r="BY540">
            <v>0</v>
          </cell>
          <cell r="BZ540">
            <v>0</v>
          </cell>
          <cell r="CA540">
            <v>0</v>
          </cell>
          <cell r="CB540">
            <v>0</v>
          </cell>
          <cell r="CC540">
            <v>0</v>
          </cell>
          <cell r="CD540">
            <v>0</v>
          </cell>
          <cell r="CE540">
            <v>0</v>
          </cell>
          <cell r="CF540">
            <v>0</v>
          </cell>
          <cell r="CG540">
            <v>0</v>
          </cell>
          <cell r="CH540">
            <v>0</v>
          </cell>
          <cell r="CI540">
            <v>0</v>
          </cell>
          <cell r="CJ540">
            <v>0</v>
          </cell>
          <cell r="CK540">
            <v>0</v>
          </cell>
          <cell r="CL540">
            <v>0</v>
          </cell>
          <cell r="CM540">
            <v>0</v>
          </cell>
          <cell r="CN540">
            <v>0</v>
          </cell>
          <cell r="CO540">
            <v>0</v>
          </cell>
          <cell r="CP540">
            <v>0</v>
          </cell>
          <cell r="CQ540">
            <v>0</v>
          </cell>
          <cell r="CR540">
            <v>0</v>
          </cell>
          <cell r="CS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0</v>
          </cell>
          <cell r="CZ540">
            <v>0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0</v>
          </cell>
          <cell r="DF540">
            <v>0</v>
          </cell>
          <cell r="DG540">
            <v>0</v>
          </cell>
          <cell r="DH540">
            <v>0</v>
          </cell>
          <cell r="DI540">
            <v>0</v>
          </cell>
          <cell r="DJ540">
            <v>0</v>
          </cell>
          <cell r="DK540">
            <v>0</v>
          </cell>
          <cell r="DL540">
            <v>0</v>
          </cell>
          <cell r="DM540">
            <v>0</v>
          </cell>
          <cell r="DN540">
            <v>0</v>
          </cell>
          <cell r="DO540">
            <v>0</v>
          </cell>
          <cell r="DP540">
            <v>0</v>
          </cell>
          <cell r="DQ540">
            <v>0</v>
          </cell>
          <cell r="DR540">
            <v>0</v>
          </cell>
          <cell r="DS540">
            <v>0</v>
          </cell>
          <cell r="DT540">
            <v>0</v>
          </cell>
          <cell r="DU540">
            <v>0</v>
          </cell>
          <cell r="DV540">
            <v>0</v>
          </cell>
          <cell r="DW540">
            <v>0</v>
          </cell>
          <cell r="DX540">
            <v>0</v>
          </cell>
          <cell r="DY540">
            <v>0</v>
          </cell>
          <cell r="DZ540">
            <v>0</v>
          </cell>
          <cell r="EA540">
            <v>0</v>
          </cell>
          <cell r="EB540">
            <v>0</v>
          </cell>
          <cell r="EC540">
            <v>0</v>
          </cell>
          <cell r="ED540">
            <v>0</v>
          </cell>
        </row>
        <row r="541"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E541">
            <v>0</v>
          </cell>
          <cell r="BF541">
            <v>0</v>
          </cell>
          <cell r="BG541">
            <v>0</v>
          </cell>
          <cell r="BH541">
            <v>0</v>
          </cell>
          <cell r="BI541">
            <v>0</v>
          </cell>
          <cell r="BJ541">
            <v>0</v>
          </cell>
          <cell r="BK541">
            <v>0</v>
          </cell>
          <cell r="BL541">
            <v>0</v>
          </cell>
          <cell r="BM541">
            <v>0</v>
          </cell>
          <cell r="BN541">
            <v>0</v>
          </cell>
          <cell r="BO541">
            <v>0</v>
          </cell>
          <cell r="BP541">
            <v>0</v>
          </cell>
          <cell r="BQ541">
            <v>0</v>
          </cell>
          <cell r="BR541">
            <v>0</v>
          </cell>
          <cell r="BS541">
            <v>0</v>
          </cell>
          <cell r="BT541">
            <v>0</v>
          </cell>
          <cell r="BU541">
            <v>0</v>
          </cell>
          <cell r="BV541">
            <v>0</v>
          </cell>
          <cell r="BW541">
            <v>0</v>
          </cell>
          <cell r="BX541">
            <v>0</v>
          </cell>
          <cell r="BY541">
            <v>0</v>
          </cell>
          <cell r="BZ541">
            <v>0</v>
          </cell>
          <cell r="CA541">
            <v>0</v>
          </cell>
          <cell r="CB541">
            <v>0</v>
          </cell>
          <cell r="CC541">
            <v>0</v>
          </cell>
          <cell r="CD541">
            <v>0</v>
          </cell>
          <cell r="CE541">
            <v>0</v>
          </cell>
          <cell r="CF541">
            <v>0</v>
          </cell>
          <cell r="CG541">
            <v>0</v>
          </cell>
          <cell r="CH541">
            <v>0</v>
          </cell>
          <cell r="CI541">
            <v>0</v>
          </cell>
          <cell r="CJ541">
            <v>0</v>
          </cell>
          <cell r="CK541">
            <v>0</v>
          </cell>
          <cell r="CL541">
            <v>0</v>
          </cell>
          <cell r="CM541">
            <v>0</v>
          </cell>
          <cell r="CN541">
            <v>0</v>
          </cell>
          <cell r="CO541">
            <v>0</v>
          </cell>
          <cell r="CP541">
            <v>0</v>
          </cell>
          <cell r="CQ541">
            <v>0</v>
          </cell>
          <cell r="CR541">
            <v>0</v>
          </cell>
          <cell r="CS541">
            <v>0</v>
          </cell>
          <cell r="CT541">
            <v>0</v>
          </cell>
          <cell r="CU541">
            <v>0</v>
          </cell>
          <cell r="CV541">
            <v>0</v>
          </cell>
          <cell r="CW541">
            <v>0</v>
          </cell>
          <cell r="CX541">
            <v>0</v>
          </cell>
          <cell r="CY541">
            <v>0</v>
          </cell>
          <cell r="CZ541">
            <v>0</v>
          </cell>
          <cell r="DA541">
            <v>0</v>
          </cell>
          <cell r="DB541">
            <v>0</v>
          </cell>
          <cell r="DC541">
            <v>0</v>
          </cell>
          <cell r="DD541">
            <v>0</v>
          </cell>
          <cell r="DE541">
            <v>0</v>
          </cell>
          <cell r="DF541">
            <v>0</v>
          </cell>
          <cell r="DG541">
            <v>0</v>
          </cell>
          <cell r="DH541">
            <v>0</v>
          </cell>
          <cell r="DI541">
            <v>0</v>
          </cell>
          <cell r="DJ541">
            <v>0</v>
          </cell>
          <cell r="DK541">
            <v>0</v>
          </cell>
          <cell r="DL541">
            <v>0</v>
          </cell>
          <cell r="DM541">
            <v>0</v>
          </cell>
          <cell r="DN541">
            <v>0</v>
          </cell>
          <cell r="DO541">
            <v>0</v>
          </cell>
          <cell r="DP541">
            <v>0</v>
          </cell>
          <cell r="DQ541">
            <v>0</v>
          </cell>
          <cell r="DR541">
            <v>0</v>
          </cell>
          <cell r="DS541">
            <v>0</v>
          </cell>
          <cell r="DT541">
            <v>0</v>
          </cell>
          <cell r="DU541">
            <v>0</v>
          </cell>
          <cell r="DV541">
            <v>0</v>
          </cell>
          <cell r="DW541">
            <v>0</v>
          </cell>
          <cell r="DX541">
            <v>0</v>
          </cell>
          <cell r="DY541">
            <v>0</v>
          </cell>
          <cell r="DZ541">
            <v>0</v>
          </cell>
          <cell r="EA541">
            <v>0</v>
          </cell>
          <cell r="EB541">
            <v>0</v>
          </cell>
          <cell r="EC541">
            <v>0</v>
          </cell>
          <cell r="ED541">
            <v>0</v>
          </cell>
        </row>
        <row r="542"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0</v>
          </cell>
          <cell r="BD542">
            <v>0</v>
          </cell>
          <cell r="BE542">
            <v>0</v>
          </cell>
          <cell r="BF542">
            <v>0</v>
          </cell>
          <cell r="BG542">
            <v>0</v>
          </cell>
          <cell r="BH542">
            <v>0</v>
          </cell>
          <cell r="BI542">
            <v>0</v>
          </cell>
          <cell r="BJ542">
            <v>0</v>
          </cell>
          <cell r="BK542">
            <v>0</v>
          </cell>
          <cell r="BL542">
            <v>0</v>
          </cell>
          <cell r="BM542">
            <v>0</v>
          </cell>
          <cell r="BN542">
            <v>0</v>
          </cell>
          <cell r="BO542">
            <v>0</v>
          </cell>
          <cell r="BP542">
            <v>0</v>
          </cell>
          <cell r="BQ542">
            <v>0</v>
          </cell>
          <cell r="BR542">
            <v>0</v>
          </cell>
          <cell r="BS542">
            <v>0</v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  <cell r="CE542">
            <v>0</v>
          </cell>
          <cell r="CF542">
            <v>0</v>
          </cell>
          <cell r="CG542">
            <v>0</v>
          </cell>
          <cell r="CH542">
            <v>0</v>
          </cell>
          <cell r="CI542">
            <v>0</v>
          </cell>
          <cell r="CJ542">
            <v>0</v>
          </cell>
          <cell r="CK542">
            <v>0</v>
          </cell>
          <cell r="CL542">
            <v>0</v>
          </cell>
          <cell r="CM542">
            <v>0</v>
          </cell>
          <cell r="CN542">
            <v>0</v>
          </cell>
          <cell r="CO542">
            <v>0</v>
          </cell>
          <cell r="CP542">
            <v>0</v>
          </cell>
          <cell r="CQ542">
            <v>0</v>
          </cell>
          <cell r="CR542">
            <v>0</v>
          </cell>
          <cell r="CS542">
            <v>0</v>
          </cell>
          <cell r="CT542">
            <v>0</v>
          </cell>
          <cell r="CU542">
            <v>0</v>
          </cell>
          <cell r="CV542">
            <v>0</v>
          </cell>
          <cell r="CW542">
            <v>0</v>
          </cell>
          <cell r="CX542">
            <v>0</v>
          </cell>
          <cell r="CY542">
            <v>0</v>
          </cell>
          <cell r="CZ542">
            <v>0</v>
          </cell>
          <cell r="DA542">
            <v>0</v>
          </cell>
          <cell r="DB542">
            <v>0</v>
          </cell>
          <cell r="DC542">
            <v>0</v>
          </cell>
          <cell r="DD542">
            <v>0</v>
          </cell>
          <cell r="DE542">
            <v>0</v>
          </cell>
          <cell r="DF542">
            <v>0</v>
          </cell>
          <cell r="DG542">
            <v>0</v>
          </cell>
          <cell r="DH542">
            <v>0</v>
          </cell>
          <cell r="DI542">
            <v>0</v>
          </cell>
          <cell r="DJ542">
            <v>0</v>
          </cell>
          <cell r="DK542">
            <v>0</v>
          </cell>
          <cell r="DL542">
            <v>0</v>
          </cell>
          <cell r="DM542">
            <v>0</v>
          </cell>
          <cell r="DN542">
            <v>0</v>
          </cell>
          <cell r="DO542">
            <v>0</v>
          </cell>
          <cell r="DP542">
            <v>0</v>
          </cell>
          <cell r="DQ542">
            <v>0</v>
          </cell>
          <cell r="DR542">
            <v>0</v>
          </cell>
          <cell r="DS542">
            <v>0</v>
          </cell>
          <cell r="DT542">
            <v>0</v>
          </cell>
          <cell r="DU542">
            <v>0</v>
          </cell>
          <cell r="DV542">
            <v>0</v>
          </cell>
          <cell r="DW542">
            <v>0</v>
          </cell>
          <cell r="DX542">
            <v>0</v>
          </cell>
          <cell r="DY542">
            <v>0</v>
          </cell>
          <cell r="DZ542">
            <v>0</v>
          </cell>
          <cell r="EA542">
            <v>0</v>
          </cell>
          <cell r="EB542">
            <v>0</v>
          </cell>
          <cell r="EC542">
            <v>0</v>
          </cell>
          <cell r="ED542">
            <v>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  <cell r="BE543">
            <v>0</v>
          </cell>
          <cell r="BF543">
            <v>0</v>
          </cell>
          <cell r="BG543">
            <v>0</v>
          </cell>
          <cell r="BH543">
            <v>0</v>
          </cell>
          <cell r="BI543">
            <v>0</v>
          </cell>
          <cell r="BJ543">
            <v>0</v>
          </cell>
          <cell r="BK543">
            <v>0</v>
          </cell>
          <cell r="BL543">
            <v>0</v>
          </cell>
          <cell r="BM543">
            <v>0</v>
          </cell>
          <cell r="BN543">
            <v>0</v>
          </cell>
          <cell r="BO543">
            <v>0</v>
          </cell>
          <cell r="BP543">
            <v>0</v>
          </cell>
          <cell r="BQ543">
            <v>0</v>
          </cell>
          <cell r="BR543">
            <v>0</v>
          </cell>
          <cell r="BS543">
            <v>0</v>
          </cell>
          <cell r="BT543">
            <v>0</v>
          </cell>
          <cell r="BU543">
            <v>0</v>
          </cell>
          <cell r="BV543">
            <v>0</v>
          </cell>
          <cell r="BW543">
            <v>0</v>
          </cell>
          <cell r="BX543">
            <v>0</v>
          </cell>
          <cell r="BY543">
            <v>0</v>
          </cell>
          <cell r="BZ543">
            <v>0</v>
          </cell>
          <cell r="CA543">
            <v>0</v>
          </cell>
          <cell r="CB543">
            <v>0</v>
          </cell>
          <cell r="CC543">
            <v>0</v>
          </cell>
          <cell r="CD543">
            <v>0</v>
          </cell>
          <cell r="CE543">
            <v>0</v>
          </cell>
          <cell r="CF543">
            <v>0</v>
          </cell>
          <cell r="CG543">
            <v>0</v>
          </cell>
          <cell r="CH543">
            <v>0</v>
          </cell>
          <cell r="CI543">
            <v>0</v>
          </cell>
          <cell r="CJ543">
            <v>0</v>
          </cell>
          <cell r="CK543">
            <v>0</v>
          </cell>
          <cell r="CL543">
            <v>0</v>
          </cell>
          <cell r="CM543">
            <v>0</v>
          </cell>
          <cell r="CN543">
            <v>0</v>
          </cell>
          <cell r="CO543">
            <v>0</v>
          </cell>
          <cell r="CP543">
            <v>0</v>
          </cell>
          <cell r="CQ543">
            <v>0</v>
          </cell>
          <cell r="CR543">
            <v>0</v>
          </cell>
          <cell r="CS543">
            <v>0</v>
          </cell>
          <cell r="CT543">
            <v>0</v>
          </cell>
          <cell r="CU543">
            <v>0</v>
          </cell>
          <cell r="CV543">
            <v>0</v>
          </cell>
          <cell r="CW543">
            <v>0</v>
          </cell>
          <cell r="CX543">
            <v>0</v>
          </cell>
          <cell r="CY543">
            <v>0</v>
          </cell>
          <cell r="CZ543">
            <v>0</v>
          </cell>
          <cell r="DA543">
            <v>0</v>
          </cell>
          <cell r="DB543">
            <v>0</v>
          </cell>
          <cell r="DC543">
            <v>0</v>
          </cell>
          <cell r="DD543">
            <v>0</v>
          </cell>
          <cell r="DE543">
            <v>0</v>
          </cell>
          <cell r="DF543">
            <v>0</v>
          </cell>
          <cell r="DG543">
            <v>0</v>
          </cell>
          <cell r="DH543">
            <v>0</v>
          </cell>
          <cell r="DI543">
            <v>0</v>
          </cell>
          <cell r="DJ543">
            <v>0</v>
          </cell>
          <cell r="DK543">
            <v>0</v>
          </cell>
          <cell r="DL543">
            <v>0</v>
          </cell>
          <cell r="DM543">
            <v>0</v>
          </cell>
          <cell r="DN543">
            <v>0</v>
          </cell>
          <cell r="DO543">
            <v>0</v>
          </cell>
          <cell r="DP543">
            <v>0</v>
          </cell>
          <cell r="DQ543">
            <v>0</v>
          </cell>
          <cell r="DR543">
            <v>0</v>
          </cell>
          <cell r="DS543">
            <v>0</v>
          </cell>
          <cell r="DT543">
            <v>0</v>
          </cell>
          <cell r="DU543">
            <v>0</v>
          </cell>
          <cell r="DV543">
            <v>0</v>
          </cell>
          <cell r="DW543">
            <v>0</v>
          </cell>
          <cell r="DX543">
            <v>0</v>
          </cell>
          <cell r="DY543">
            <v>0</v>
          </cell>
          <cell r="DZ543">
            <v>0</v>
          </cell>
          <cell r="EA543">
            <v>0</v>
          </cell>
          <cell r="EB543">
            <v>0</v>
          </cell>
          <cell r="EC543">
            <v>0</v>
          </cell>
          <cell r="ED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E544">
            <v>0</v>
          </cell>
          <cell r="BF544">
            <v>0</v>
          </cell>
          <cell r="BG544">
            <v>0</v>
          </cell>
          <cell r="BH544">
            <v>0</v>
          </cell>
          <cell r="BI544">
            <v>0</v>
          </cell>
          <cell r="BJ544">
            <v>0</v>
          </cell>
          <cell r="BK544">
            <v>0</v>
          </cell>
          <cell r="BL544">
            <v>0</v>
          </cell>
          <cell r="BM544">
            <v>0</v>
          </cell>
          <cell r="BN544">
            <v>0</v>
          </cell>
          <cell r="BO544">
            <v>0</v>
          </cell>
          <cell r="BP544">
            <v>0</v>
          </cell>
          <cell r="BQ544">
            <v>0</v>
          </cell>
          <cell r="BR544">
            <v>0</v>
          </cell>
          <cell r="BS544">
            <v>0</v>
          </cell>
          <cell r="BT544">
            <v>0</v>
          </cell>
          <cell r="BU544">
            <v>0</v>
          </cell>
          <cell r="BV544">
            <v>0</v>
          </cell>
          <cell r="BW544">
            <v>0</v>
          </cell>
          <cell r="BX544">
            <v>0</v>
          </cell>
          <cell r="BY544">
            <v>0</v>
          </cell>
          <cell r="BZ544">
            <v>0</v>
          </cell>
          <cell r="CA544">
            <v>0</v>
          </cell>
          <cell r="CB544">
            <v>0</v>
          </cell>
          <cell r="CC544">
            <v>0</v>
          </cell>
          <cell r="CD544">
            <v>0</v>
          </cell>
          <cell r="CE544">
            <v>0</v>
          </cell>
          <cell r="CF544">
            <v>0</v>
          </cell>
          <cell r="CG544">
            <v>0</v>
          </cell>
          <cell r="CH544">
            <v>0</v>
          </cell>
          <cell r="CI544">
            <v>0</v>
          </cell>
          <cell r="CJ544">
            <v>0</v>
          </cell>
          <cell r="CK544">
            <v>0</v>
          </cell>
          <cell r="CL544">
            <v>0</v>
          </cell>
          <cell r="CM544">
            <v>0</v>
          </cell>
          <cell r="CN544">
            <v>0</v>
          </cell>
          <cell r="CO544">
            <v>0</v>
          </cell>
          <cell r="CP544">
            <v>0</v>
          </cell>
          <cell r="CQ544">
            <v>0</v>
          </cell>
          <cell r="CR544">
            <v>0</v>
          </cell>
          <cell r="CS544">
            <v>0</v>
          </cell>
          <cell r="CT544">
            <v>0</v>
          </cell>
          <cell r="CU544">
            <v>0</v>
          </cell>
          <cell r="CV544">
            <v>0</v>
          </cell>
          <cell r="CW544">
            <v>0</v>
          </cell>
          <cell r="CX544">
            <v>0</v>
          </cell>
          <cell r="CY544">
            <v>0</v>
          </cell>
          <cell r="CZ544">
            <v>0</v>
          </cell>
          <cell r="DA544">
            <v>0</v>
          </cell>
          <cell r="DB544">
            <v>0</v>
          </cell>
          <cell r="DC544">
            <v>0</v>
          </cell>
          <cell r="DD544">
            <v>0</v>
          </cell>
          <cell r="DE544">
            <v>0</v>
          </cell>
          <cell r="DF544">
            <v>0</v>
          </cell>
          <cell r="DG544">
            <v>0</v>
          </cell>
          <cell r="DH544">
            <v>0</v>
          </cell>
          <cell r="DI544">
            <v>0</v>
          </cell>
          <cell r="DJ544">
            <v>0</v>
          </cell>
          <cell r="DK544">
            <v>0</v>
          </cell>
          <cell r="DL544">
            <v>0</v>
          </cell>
          <cell r="DM544">
            <v>0</v>
          </cell>
          <cell r="DN544">
            <v>0</v>
          </cell>
          <cell r="DO544">
            <v>0</v>
          </cell>
          <cell r="DP544">
            <v>0</v>
          </cell>
          <cell r="DQ544">
            <v>0</v>
          </cell>
          <cell r="DR544">
            <v>0</v>
          </cell>
          <cell r="DS544">
            <v>0</v>
          </cell>
          <cell r="DT544">
            <v>0</v>
          </cell>
          <cell r="DU544">
            <v>0</v>
          </cell>
          <cell r="DV544">
            <v>0</v>
          </cell>
          <cell r="DW544">
            <v>0</v>
          </cell>
          <cell r="DX544">
            <v>0</v>
          </cell>
          <cell r="DY544">
            <v>0</v>
          </cell>
          <cell r="DZ544">
            <v>0</v>
          </cell>
          <cell r="EA544">
            <v>0</v>
          </cell>
          <cell r="EB544">
            <v>0</v>
          </cell>
          <cell r="EC544">
            <v>0</v>
          </cell>
          <cell r="ED544">
            <v>0</v>
          </cell>
        </row>
        <row r="545"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  <cell r="AX545">
            <v>0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E545">
            <v>0</v>
          </cell>
          <cell r="BF545">
            <v>0</v>
          </cell>
          <cell r="BG545">
            <v>0</v>
          </cell>
          <cell r="BH545">
            <v>0</v>
          </cell>
          <cell r="BI545">
            <v>0</v>
          </cell>
          <cell r="BJ545">
            <v>0</v>
          </cell>
          <cell r="BK545">
            <v>0</v>
          </cell>
          <cell r="BL545">
            <v>0</v>
          </cell>
          <cell r="BM545">
            <v>0</v>
          </cell>
          <cell r="BN545">
            <v>0</v>
          </cell>
          <cell r="BO545">
            <v>0</v>
          </cell>
          <cell r="BP545">
            <v>0</v>
          </cell>
          <cell r="BQ545">
            <v>0</v>
          </cell>
          <cell r="BR545">
            <v>0</v>
          </cell>
          <cell r="BS545">
            <v>0</v>
          </cell>
          <cell r="BT545">
            <v>0</v>
          </cell>
          <cell r="BU545">
            <v>0</v>
          </cell>
          <cell r="BV545">
            <v>0</v>
          </cell>
          <cell r="BW545">
            <v>0</v>
          </cell>
          <cell r="BX545">
            <v>0</v>
          </cell>
          <cell r="BY545">
            <v>0</v>
          </cell>
          <cell r="BZ545">
            <v>0</v>
          </cell>
          <cell r="CA545">
            <v>0</v>
          </cell>
          <cell r="CB545">
            <v>0</v>
          </cell>
          <cell r="CC545">
            <v>0</v>
          </cell>
          <cell r="CD545">
            <v>0</v>
          </cell>
          <cell r="CE545">
            <v>0</v>
          </cell>
          <cell r="CF545">
            <v>0</v>
          </cell>
          <cell r="CG545">
            <v>0</v>
          </cell>
          <cell r="CH545">
            <v>0</v>
          </cell>
          <cell r="CI545">
            <v>0</v>
          </cell>
          <cell r="CJ545">
            <v>0</v>
          </cell>
          <cell r="CK545">
            <v>0</v>
          </cell>
          <cell r="CL545">
            <v>0</v>
          </cell>
          <cell r="CM545">
            <v>0</v>
          </cell>
          <cell r="CN545">
            <v>0</v>
          </cell>
          <cell r="CO545">
            <v>0</v>
          </cell>
          <cell r="CP545">
            <v>0</v>
          </cell>
          <cell r="CQ545">
            <v>0</v>
          </cell>
          <cell r="CR545">
            <v>0</v>
          </cell>
          <cell r="CS545">
            <v>0</v>
          </cell>
          <cell r="CT545">
            <v>0</v>
          </cell>
          <cell r="CU545">
            <v>0</v>
          </cell>
          <cell r="CV545">
            <v>0</v>
          </cell>
          <cell r="CW545">
            <v>0</v>
          </cell>
          <cell r="CX545">
            <v>0</v>
          </cell>
          <cell r="CY545">
            <v>0</v>
          </cell>
          <cell r="CZ545">
            <v>0</v>
          </cell>
          <cell r="DA545">
            <v>0</v>
          </cell>
          <cell r="DB545">
            <v>0</v>
          </cell>
          <cell r="DC545">
            <v>0</v>
          </cell>
          <cell r="DD545">
            <v>0</v>
          </cell>
          <cell r="DE545">
            <v>0</v>
          </cell>
          <cell r="DF545">
            <v>0</v>
          </cell>
          <cell r="DG545">
            <v>0</v>
          </cell>
          <cell r="DH545">
            <v>0</v>
          </cell>
          <cell r="DI545">
            <v>0</v>
          </cell>
          <cell r="DJ545">
            <v>0</v>
          </cell>
          <cell r="DK545">
            <v>0</v>
          </cell>
          <cell r="DL545">
            <v>0</v>
          </cell>
          <cell r="DM545">
            <v>0</v>
          </cell>
          <cell r="DN545">
            <v>0</v>
          </cell>
          <cell r="DO545">
            <v>0</v>
          </cell>
          <cell r="DP545">
            <v>0</v>
          </cell>
          <cell r="DQ545">
            <v>0</v>
          </cell>
          <cell r="DR545">
            <v>0</v>
          </cell>
          <cell r="DS545">
            <v>0</v>
          </cell>
          <cell r="DT545">
            <v>0</v>
          </cell>
          <cell r="DU545">
            <v>0</v>
          </cell>
          <cell r="DV545">
            <v>0</v>
          </cell>
          <cell r="DW545">
            <v>0</v>
          </cell>
          <cell r="DX545">
            <v>0</v>
          </cell>
          <cell r="DY545">
            <v>0</v>
          </cell>
          <cell r="DZ545">
            <v>0</v>
          </cell>
          <cell r="EA545">
            <v>0</v>
          </cell>
          <cell r="EB545">
            <v>0</v>
          </cell>
          <cell r="EC545">
            <v>0</v>
          </cell>
          <cell r="ED545">
            <v>0</v>
          </cell>
        </row>
        <row r="546"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E546">
            <v>0</v>
          </cell>
          <cell r="BF546">
            <v>0</v>
          </cell>
          <cell r="BG546">
            <v>0</v>
          </cell>
          <cell r="BH546">
            <v>0</v>
          </cell>
          <cell r="BI546">
            <v>0</v>
          </cell>
          <cell r="BJ546">
            <v>0</v>
          </cell>
          <cell r="BK546">
            <v>0</v>
          </cell>
          <cell r="BL546">
            <v>0</v>
          </cell>
          <cell r="BM546">
            <v>0</v>
          </cell>
          <cell r="BN546">
            <v>0</v>
          </cell>
          <cell r="BO546">
            <v>0</v>
          </cell>
          <cell r="BP546">
            <v>0</v>
          </cell>
          <cell r="BQ546">
            <v>0</v>
          </cell>
          <cell r="BR546">
            <v>0</v>
          </cell>
          <cell r="BS546">
            <v>0</v>
          </cell>
          <cell r="BT546">
            <v>0</v>
          </cell>
          <cell r="BU546">
            <v>0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0</v>
          </cell>
          <cell r="CB546">
            <v>0</v>
          </cell>
          <cell r="CC546">
            <v>0</v>
          </cell>
          <cell r="CD546">
            <v>0</v>
          </cell>
          <cell r="CE546">
            <v>0</v>
          </cell>
          <cell r="CF546">
            <v>0</v>
          </cell>
          <cell r="CG546">
            <v>0</v>
          </cell>
          <cell r="CH546">
            <v>0</v>
          </cell>
          <cell r="CI546">
            <v>0</v>
          </cell>
          <cell r="CJ546">
            <v>0</v>
          </cell>
          <cell r="CK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P546">
            <v>0</v>
          </cell>
          <cell r="CQ546">
            <v>0</v>
          </cell>
          <cell r="CR546">
            <v>0</v>
          </cell>
          <cell r="CS546">
            <v>0</v>
          </cell>
          <cell r="CT546">
            <v>0</v>
          </cell>
          <cell r="CU546">
            <v>0</v>
          </cell>
          <cell r="CV546">
            <v>0</v>
          </cell>
          <cell r="CW546">
            <v>0</v>
          </cell>
          <cell r="CX546">
            <v>0</v>
          </cell>
          <cell r="CY546">
            <v>0</v>
          </cell>
          <cell r="CZ546">
            <v>0</v>
          </cell>
          <cell r="DA546">
            <v>0</v>
          </cell>
          <cell r="DB546">
            <v>0</v>
          </cell>
          <cell r="DC546">
            <v>0</v>
          </cell>
          <cell r="DD546">
            <v>0</v>
          </cell>
          <cell r="DE546">
            <v>0</v>
          </cell>
          <cell r="DF546">
            <v>0</v>
          </cell>
          <cell r="DG546">
            <v>0</v>
          </cell>
          <cell r="DH546">
            <v>0</v>
          </cell>
          <cell r="DI546">
            <v>0</v>
          </cell>
          <cell r="DJ546">
            <v>0</v>
          </cell>
          <cell r="DK546">
            <v>0</v>
          </cell>
          <cell r="DL546">
            <v>0</v>
          </cell>
          <cell r="DM546">
            <v>0</v>
          </cell>
          <cell r="DN546">
            <v>0</v>
          </cell>
          <cell r="DO546">
            <v>0</v>
          </cell>
          <cell r="DP546">
            <v>0</v>
          </cell>
          <cell r="DQ546">
            <v>0</v>
          </cell>
          <cell r="DR546">
            <v>0</v>
          </cell>
          <cell r="DS546">
            <v>0</v>
          </cell>
          <cell r="DT546">
            <v>0</v>
          </cell>
          <cell r="DU546">
            <v>0</v>
          </cell>
          <cell r="DV546">
            <v>0</v>
          </cell>
          <cell r="DW546">
            <v>0</v>
          </cell>
          <cell r="DX546">
            <v>0</v>
          </cell>
          <cell r="DY546">
            <v>0</v>
          </cell>
          <cell r="DZ546">
            <v>0</v>
          </cell>
          <cell r="EA546">
            <v>0</v>
          </cell>
          <cell r="EB546">
            <v>0</v>
          </cell>
          <cell r="EC546">
            <v>0</v>
          </cell>
          <cell r="ED546">
            <v>0</v>
          </cell>
        </row>
        <row r="547"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>
            <v>0</v>
          </cell>
          <cell r="AW547">
            <v>0</v>
          </cell>
          <cell r="AX547">
            <v>0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E547">
            <v>0</v>
          </cell>
          <cell r="BF547">
            <v>0</v>
          </cell>
          <cell r="BG547">
            <v>0</v>
          </cell>
          <cell r="BH547">
            <v>0</v>
          </cell>
          <cell r="BI547">
            <v>0</v>
          </cell>
          <cell r="BJ547">
            <v>0</v>
          </cell>
          <cell r="BK547">
            <v>0</v>
          </cell>
          <cell r="BL547">
            <v>0</v>
          </cell>
          <cell r="BM547">
            <v>0</v>
          </cell>
          <cell r="BN547">
            <v>0</v>
          </cell>
          <cell r="BO547">
            <v>0</v>
          </cell>
          <cell r="BP547">
            <v>0</v>
          </cell>
          <cell r="BQ547">
            <v>0</v>
          </cell>
          <cell r="BR547">
            <v>0</v>
          </cell>
          <cell r="BS547">
            <v>0</v>
          </cell>
          <cell r="BT547">
            <v>0</v>
          </cell>
          <cell r="BU547">
            <v>0</v>
          </cell>
          <cell r="BV547">
            <v>0</v>
          </cell>
          <cell r="BW547">
            <v>0</v>
          </cell>
          <cell r="BX547">
            <v>0</v>
          </cell>
          <cell r="BY547">
            <v>0</v>
          </cell>
          <cell r="BZ547">
            <v>0</v>
          </cell>
          <cell r="CA547">
            <v>0</v>
          </cell>
          <cell r="CB547">
            <v>0</v>
          </cell>
          <cell r="CC547">
            <v>0</v>
          </cell>
          <cell r="CD547">
            <v>0</v>
          </cell>
          <cell r="CE547">
            <v>0</v>
          </cell>
          <cell r="CF547">
            <v>0</v>
          </cell>
          <cell r="CG547">
            <v>0</v>
          </cell>
          <cell r="CH547">
            <v>0</v>
          </cell>
          <cell r="CI547">
            <v>0</v>
          </cell>
          <cell r="CJ547">
            <v>0</v>
          </cell>
          <cell r="CK547">
            <v>0</v>
          </cell>
          <cell r="CL547">
            <v>0</v>
          </cell>
          <cell r="CM547">
            <v>0</v>
          </cell>
          <cell r="CN547">
            <v>0</v>
          </cell>
          <cell r="CO547">
            <v>0</v>
          </cell>
          <cell r="CP547">
            <v>0</v>
          </cell>
          <cell r="CQ547">
            <v>0</v>
          </cell>
          <cell r="CR547">
            <v>0</v>
          </cell>
          <cell r="CS547">
            <v>0</v>
          </cell>
          <cell r="CT547">
            <v>0</v>
          </cell>
          <cell r="CU547">
            <v>0</v>
          </cell>
          <cell r="CV547">
            <v>0</v>
          </cell>
          <cell r="CW547">
            <v>0</v>
          </cell>
          <cell r="CX547">
            <v>0</v>
          </cell>
          <cell r="CY547">
            <v>0</v>
          </cell>
          <cell r="CZ547">
            <v>0</v>
          </cell>
          <cell r="DA547">
            <v>0</v>
          </cell>
          <cell r="DB547">
            <v>0</v>
          </cell>
          <cell r="DC547">
            <v>0</v>
          </cell>
          <cell r="DD547">
            <v>0</v>
          </cell>
          <cell r="DE547">
            <v>0</v>
          </cell>
          <cell r="DF547">
            <v>0</v>
          </cell>
          <cell r="DG547">
            <v>0</v>
          </cell>
          <cell r="DH547">
            <v>0</v>
          </cell>
          <cell r="DI547">
            <v>0</v>
          </cell>
          <cell r="DJ547">
            <v>0</v>
          </cell>
          <cell r="DK547">
            <v>0</v>
          </cell>
          <cell r="DL547">
            <v>0</v>
          </cell>
          <cell r="DM547">
            <v>0</v>
          </cell>
          <cell r="DN547">
            <v>0</v>
          </cell>
          <cell r="DO547">
            <v>0</v>
          </cell>
          <cell r="DP547">
            <v>0</v>
          </cell>
          <cell r="DQ547">
            <v>0</v>
          </cell>
          <cell r="DR547">
            <v>0</v>
          </cell>
          <cell r="DS547">
            <v>0</v>
          </cell>
          <cell r="DT547">
            <v>0</v>
          </cell>
          <cell r="DU547">
            <v>0</v>
          </cell>
          <cell r="DV547">
            <v>0</v>
          </cell>
          <cell r="DW547">
            <v>0</v>
          </cell>
          <cell r="DX547">
            <v>0</v>
          </cell>
          <cell r="DY547">
            <v>0</v>
          </cell>
          <cell r="DZ547">
            <v>0</v>
          </cell>
          <cell r="EA547">
            <v>0</v>
          </cell>
          <cell r="EB547">
            <v>0</v>
          </cell>
          <cell r="EC547">
            <v>0</v>
          </cell>
          <cell r="ED547">
            <v>0</v>
          </cell>
        </row>
        <row r="548"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>
            <v>0</v>
          </cell>
          <cell r="AW548">
            <v>0</v>
          </cell>
          <cell r="AX548">
            <v>0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E548">
            <v>0</v>
          </cell>
          <cell r="BF548">
            <v>0</v>
          </cell>
          <cell r="BG548">
            <v>0</v>
          </cell>
          <cell r="BH548">
            <v>0</v>
          </cell>
          <cell r="BI548">
            <v>0</v>
          </cell>
          <cell r="BJ548">
            <v>0</v>
          </cell>
          <cell r="BK548">
            <v>0</v>
          </cell>
          <cell r="BL548">
            <v>0</v>
          </cell>
          <cell r="BM548">
            <v>0</v>
          </cell>
          <cell r="BN548">
            <v>0</v>
          </cell>
          <cell r="BO548">
            <v>0</v>
          </cell>
          <cell r="BP548">
            <v>0</v>
          </cell>
          <cell r="BQ548">
            <v>0</v>
          </cell>
          <cell r="BR548">
            <v>0</v>
          </cell>
          <cell r="BS548">
            <v>0</v>
          </cell>
          <cell r="BT548">
            <v>0</v>
          </cell>
          <cell r="BU548">
            <v>0</v>
          </cell>
          <cell r="BV548">
            <v>0</v>
          </cell>
          <cell r="BW548">
            <v>0</v>
          </cell>
          <cell r="BX548">
            <v>0</v>
          </cell>
          <cell r="BY548">
            <v>0</v>
          </cell>
          <cell r="BZ548">
            <v>0</v>
          </cell>
          <cell r="CA548">
            <v>0</v>
          </cell>
          <cell r="CB548">
            <v>0</v>
          </cell>
          <cell r="CC548">
            <v>0</v>
          </cell>
          <cell r="CD548">
            <v>0</v>
          </cell>
          <cell r="CE548">
            <v>0</v>
          </cell>
          <cell r="CF548">
            <v>0</v>
          </cell>
          <cell r="CG548">
            <v>0</v>
          </cell>
          <cell r="CH548">
            <v>0</v>
          </cell>
          <cell r="CI548">
            <v>0</v>
          </cell>
          <cell r="CJ548">
            <v>0</v>
          </cell>
          <cell r="CK548">
            <v>0</v>
          </cell>
          <cell r="CL548">
            <v>0</v>
          </cell>
          <cell r="CM548">
            <v>0</v>
          </cell>
          <cell r="CN548">
            <v>0</v>
          </cell>
          <cell r="CO548">
            <v>0</v>
          </cell>
          <cell r="CP548">
            <v>0</v>
          </cell>
          <cell r="CQ548">
            <v>0</v>
          </cell>
          <cell r="CR548">
            <v>0</v>
          </cell>
          <cell r="CS548">
            <v>0</v>
          </cell>
          <cell r="CT548">
            <v>0</v>
          </cell>
          <cell r="CU548">
            <v>0</v>
          </cell>
          <cell r="CV548">
            <v>0</v>
          </cell>
          <cell r="CW548">
            <v>0</v>
          </cell>
          <cell r="CX548">
            <v>0</v>
          </cell>
          <cell r="CY548">
            <v>0</v>
          </cell>
          <cell r="CZ548">
            <v>0</v>
          </cell>
          <cell r="DA548">
            <v>0</v>
          </cell>
          <cell r="DB548">
            <v>0</v>
          </cell>
          <cell r="DC548">
            <v>0</v>
          </cell>
          <cell r="DD548">
            <v>0</v>
          </cell>
          <cell r="DE548">
            <v>0</v>
          </cell>
          <cell r="DF548">
            <v>0</v>
          </cell>
          <cell r="DG548">
            <v>0</v>
          </cell>
          <cell r="DH548">
            <v>0</v>
          </cell>
          <cell r="DI548">
            <v>0</v>
          </cell>
          <cell r="DJ548">
            <v>0</v>
          </cell>
          <cell r="DK548">
            <v>0</v>
          </cell>
          <cell r="DL548">
            <v>0</v>
          </cell>
          <cell r="DM548">
            <v>0</v>
          </cell>
          <cell r="DN548">
            <v>0</v>
          </cell>
          <cell r="DO548">
            <v>0</v>
          </cell>
          <cell r="DP548">
            <v>0</v>
          </cell>
          <cell r="DQ548">
            <v>0</v>
          </cell>
          <cell r="DR548">
            <v>0</v>
          </cell>
          <cell r="DS548">
            <v>0</v>
          </cell>
          <cell r="DT548">
            <v>0</v>
          </cell>
          <cell r="DU548">
            <v>0</v>
          </cell>
          <cell r="DV548">
            <v>0</v>
          </cell>
          <cell r="DW548">
            <v>0</v>
          </cell>
          <cell r="DX548">
            <v>0</v>
          </cell>
          <cell r="DY548">
            <v>0</v>
          </cell>
          <cell r="DZ548">
            <v>0</v>
          </cell>
          <cell r="EA548">
            <v>0</v>
          </cell>
          <cell r="EB548">
            <v>0</v>
          </cell>
          <cell r="EC548">
            <v>0</v>
          </cell>
          <cell r="ED548">
            <v>0</v>
          </cell>
        </row>
        <row r="549"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>
            <v>0</v>
          </cell>
          <cell r="AW549">
            <v>0</v>
          </cell>
          <cell r="AX549">
            <v>0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E549">
            <v>0</v>
          </cell>
          <cell r="BF549">
            <v>0</v>
          </cell>
          <cell r="BG549">
            <v>0</v>
          </cell>
          <cell r="BH549">
            <v>0</v>
          </cell>
          <cell r="BI549">
            <v>0</v>
          </cell>
          <cell r="BJ549">
            <v>0</v>
          </cell>
          <cell r="BK549">
            <v>0</v>
          </cell>
          <cell r="BL549">
            <v>0</v>
          </cell>
          <cell r="BM549">
            <v>0</v>
          </cell>
          <cell r="BN549">
            <v>0</v>
          </cell>
          <cell r="BO549">
            <v>0</v>
          </cell>
          <cell r="BP549">
            <v>0</v>
          </cell>
          <cell r="BQ549">
            <v>0</v>
          </cell>
          <cell r="BR549">
            <v>0</v>
          </cell>
          <cell r="BS549">
            <v>0</v>
          </cell>
          <cell r="BT549">
            <v>0</v>
          </cell>
          <cell r="BU549">
            <v>0</v>
          </cell>
          <cell r="BV549">
            <v>0</v>
          </cell>
          <cell r="BW549">
            <v>0</v>
          </cell>
          <cell r="BX549">
            <v>0</v>
          </cell>
          <cell r="BY549">
            <v>0</v>
          </cell>
          <cell r="BZ549">
            <v>0</v>
          </cell>
          <cell r="CA549">
            <v>0</v>
          </cell>
          <cell r="CB549">
            <v>0</v>
          </cell>
          <cell r="CC549">
            <v>0</v>
          </cell>
          <cell r="CD549">
            <v>0</v>
          </cell>
          <cell r="CE549">
            <v>0</v>
          </cell>
          <cell r="CF549">
            <v>0</v>
          </cell>
          <cell r="CG549">
            <v>0</v>
          </cell>
          <cell r="CH549">
            <v>0</v>
          </cell>
          <cell r="CI549">
            <v>0</v>
          </cell>
          <cell r="CJ549">
            <v>0</v>
          </cell>
          <cell r="CK549">
            <v>0</v>
          </cell>
          <cell r="CL549">
            <v>0</v>
          </cell>
          <cell r="CM549">
            <v>0</v>
          </cell>
          <cell r="CN549">
            <v>0</v>
          </cell>
          <cell r="CO549">
            <v>0</v>
          </cell>
          <cell r="CP549">
            <v>0</v>
          </cell>
          <cell r="CQ549">
            <v>0</v>
          </cell>
          <cell r="CR549">
            <v>0</v>
          </cell>
          <cell r="CS549">
            <v>0</v>
          </cell>
          <cell r="CT549">
            <v>0</v>
          </cell>
          <cell r="CU549">
            <v>0</v>
          </cell>
          <cell r="CV549">
            <v>0</v>
          </cell>
          <cell r="CW549">
            <v>0</v>
          </cell>
          <cell r="CX549">
            <v>0</v>
          </cell>
          <cell r="CY549">
            <v>0</v>
          </cell>
          <cell r="CZ549">
            <v>0</v>
          </cell>
          <cell r="DA549">
            <v>0</v>
          </cell>
          <cell r="DB549">
            <v>0</v>
          </cell>
          <cell r="DC549">
            <v>0</v>
          </cell>
          <cell r="DD549">
            <v>0</v>
          </cell>
          <cell r="DE549">
            <v>0</v>
          </cell>
          <cell r="DF549">
            <v>0</v>
          </cell>
          <cell r="DG549">
            <v>0</v>
          </cell>
          <cell r="DH549">
            <v>0</v>
          </cell>
          <cell r="DI549">
            <v>0</v>
          </cell>
          <cell r="DJ549">
            <v>0</v>
          </cell>
          <cell r="DK549">
            <v>0</v>
          </cell>
          <cell r="DL549">
            <v>0</v>
          </cell>
          <cell r="DM549">
            <v>0</v>
          </cell>
          <cell r="DN549">
            <v>0</v>
          </cell>
          <cell r="DO549">
            <v>0</v>
          </cell>
          <cell r="DP549">
            <v>0</v>
          </cell>
          <cell r="DQ549">
            <v>0</v>
          </cell>
          <cell r="DR549">
            <v>0</v>
          </cell>
          <cell r="DS549">
            <v>0</v>
          </cell>
          <cell r="DT549">
            <v>0</v>
          </cell>
          <cell r="DU549">
            <v>0</v>
          </cell>
          <cell r="DV549">
            <v>0</v>
          </cell>
          <cell r="DW549">
            <v>0</v>
          </cell>
          <cell r="DX549">
            <v>0</v>
          </cell>
          <cell r="DY549">
            <v>0</v>
          </cell>
          <cell r="DZ549">
            <v>0</v>
          </cell>
          <cell r="EA549">
            <v>0</v>
          </cell>
          <cell r="EB549">
            <v>0</v>
          </cell>
          <cell r="EC549">
            <v>0</v>
          </cell>
          <cell r="ED549">
            <v>0</v>
          </cell>
        </row>
        <row r="550"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E550">
            <v>0</v>
          </cell>
          <cell r="BF550">
            <v>0</v>
          </cell>
          <cell r="BG550">
            <v>0</v>
          </cell>
          <cell r="BH550">
            <v>0</v>
          </cell>
          <cell r="BI550">
            <v>0</v>
          </cell>
          <cell r="BJ550">
            <v>0</v>
          </cell>
          <cell r="BK550">
            <v>0</v>
          </cell>
          <cell r="BL550">
            <v>0</v>
          </cell>
          <cell r="BM550">
            <v>0</v>
          </cell>
          <cell r="BN550">
            <v>0</v>
          </cell>
          <cell r="BO550">
            <v>0</v>
          </cell>
          <cell r="BP550">
            <v>0</v>
          </cell>
          <cell r="BQ550">
            <v>0</v>
          </cell>
          <cell r="BR550">
            <v>0</v>
          </cell>
          <cell r="BS550">
            <v>0</v>
          </cell>
          <cell r="BT550">
            <v>0</v>
          </cell>
          <cell r="BU550">
            <v>0</v>
          </cell>
          <cell r="BV550">
            <v>0</v>
          </cell>
          <cell r="BW550">
            <v>0</v>
          </cell>
          <cell r="BX550">
            <v>0</v>
          </cell>
          <cell r="BY550">
            <v>0</v>
          </cell>
          <cell r="BZ550">
            <v>0</v>
          </cell>
          <cell r="CA550">
            <v>0</v>
          </cell>
          <cell r="CB550">
            <v>0</v>
          </cell>
          <cell r="CC550">
            <v>0</v>
          </cell>
          <cell r="CD550">
            <v>0</v>
          </cell>
          <cell r="CE550">
            <v>0</v>
          </cell>
          <cell r="CF550">
            <v>0</v>
          </cell>
          <cell r="CG550">
            <v>0</v>
          </cell>
          <cell r="CH550">
            <v>0</v>
          </cell>
          <cell r="CI550">
            <v>0</v>
          </cell>
          <cell r="CJ550">
            <v>0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0</v>
          </cell>
          <cell r="CP550">
            <v>0</v>
          </cell>
          <cell r="CQ550">
            <v>0</v>
          </cell>
          <cell r="CR550">
            <v>0</v>
          </cell>
          <cell r="CS550">
            <v>0</v>
          </cell>
          <cell r="CT550">
            <v>0</v>
          </cell>
          <cell r="CU550">
            <v>0</v>
          </cell>
          <cell r="CV550">
            <v>0</v>
          </cell>
          <cell r="CW550">
            <v>0</v>
          </cell>
          <cell r="CX550">
            <v>0</v>
          </cell>
          <cell r="CY550">
            <v>0</v>
          </cell>
          <cell r="CZ550">
            <v>0</v>
          </cell>
          <cell r="DA550">
            <v>0</v>
          </cell>
          <cell r="DB550">
            <v>0</v>
          </cell>
          <cell r="DC550">
            <v>0</v>
          </cell>
          <cell r="DD550">
            <v>0</v>
          </cell>
          <cell r="DE550">
            <v>0</v>
          </cell>
          <cell r="DF550">
            <v>0</v>
          </cell>
          <cell r="DG550">
            <v>0</v>
          </cell>
          <cell r="DH550">
            <v>0</v>
          </cell>
          <cell r="DI550">
            <v>0</v>
          </cell>
          <cell r="DJ550">
            <v>0</v>
          </cell>
          <cell r="DK550">
            <v>0</v>
          </cell>
          <cell r="DL550">
            <v>0</v>
          </cell>
          <cell r="DM550">
            <v>0</v>
          </cell>
          <cell r="DN550">
            <v>0</v>
          </cell>
          <cell r="DO550">
            <v>0</v>
          </cell>
          <cell r="DP550">
            <v>0</v>
          </cell>
          <cell r="DQ550">
            <v>0</v>
          </cell>
          <cell r="DR550">
            <v>0</v>
          </cell>
          <cell r="DS550">
            <v>0</v>
          </cell>
          <cell r="DT550">
            <v>0</v>
          </cell>
          <cell r="DU550">
            <v>0</v>
          </cell>
          <cell r="DV550">
            <v>0</v>
          </cell>
          <cell r="DW550">
            <v>0</v>
          </cell>
          <cell r="DX550">
            <v>0</v>
          </cell>
          <cell r="DY550">
            <v>0</v>
          </cell>
          <cell r="DZ550">
            <v>0</v>
          </cell>
          <cell r="EA550">
            <v>0</v>
          </cell>
          <cell r="EB550">
            <v>0</v>
          </cell>
          <cell r="EC550">
            <v>0</v>
          </cell>
          <cell r="ED550">
            <v>0</v>
          </cell>
        </row>
        <row r="551"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E551">
            <v>0</v>
          </cell>
          <cell r="BF551">
            <v>0</v>
          </cell>
          <cell r="BG551">
            <v>0</v>
          </cell>
          <cell r="BH551">
            <v>0</v>
          </cell>
          <cell r="BI551">
            <v>0</v>
          </cell>
          <cell r="BJ551">
            <v>0</v>
          </cell>
          <cell r="BK551">
            <v>0</v>
          </cell>
          <cell r="BL551">
            <v>0</v>
          </cell>
          <cell r="BM551">
            <v>0</v>
          </cell>
          <cell r="BN551">
            <v>0</v>
          </cell>
          <cell r="BO551">
            <v>0</v>
          </cell>
          <cell r="BP551">
            <v>0</v>
          </cell>
          <cell r="BQ551">
            <v>0</v>
          </cell>
          <cell r="BR551">
            <v>0</v>
          </cell>
          <cell r="BS551">
            <v>0</v>
          </cell>
          <cell r="BT551">
            <v>0</v>
          </cell>
          <cell r="BU551">
            <v>0</v>
          </cell>
          <cell r="BV551">
            <v>0</v>
          </cell>
          <cell r="BW551">
            <v>0</v>
          </cell>
          <cell r="BX551">
            <v>0</v>
          </cell>
          <cell r="BY551">
            <v>0</v>
          </cell>
          <cell r="BZ551">
            <v>0</v>
          </cell>
          <cell r="CA551">
            <v>0</v>
          </cell>
          <cell r="CB551">
            <v>0</v>
          </cell>
          <cell r="CC551">
            <v>0</v>
          </cell>
          <cell r="CD551">
            <v>0</v>
          </cell>
          <cell r="CE551">
            <v>0</v>
          </cell>
          <cell r="CF551">
            <v>0</v>
          </cell>
          <cell r="CG551">
            <v>0</v>
          </cell>
          <cell r="CH551">
            <v>0</v>
          </cell>
          <cell r="CI551">
            <v>0</v>
          </cell>
          <cell r="CJ551">
            <v>0</v>
          </cell>
          <cell r="CK551">
            <v>0</v>
          </cell>
          <cell r="CL551">
            <v>0</v>
          </cell>
          <cell r="CM551">
            <v>0</v>
          </cell>
          <cell r="CN551">
            <v>0</v>
          </cell>
          <cell r="CO551">
            <v>0</v>
          </cell>
          <cell r="CP551">
            <v>0</v>
          </cell>
          <cell r="CQ551">
            <v>0</v>
          </cell>
          <cell r="CR551">
            <v>0</v>
          </cell>
          <cell r="CS551">
            <v>0</v>
          </cell>
          <cell r="CT551">
            <v>0</v>
          </cell>
          <cell r="CU551">
            <v>0</v>
          </cell>
          <cell r="CV551">
            <v>0</v>
          </cell>
          <cell r="CW551">
            <v>0</v>
          </cell>
          <cell r="CX551">
            <v>0</v>
          </cell>
          <cell r="CY551">
            <v>0</v>
          </cell>
          <cell r="CZ551">
            <v>0</v>
          </cell>
          <cell r="DA551">
            <v>0</v>
          </cell>
          <cell r="DB551">
            <v>0</v>
          </cell>
          <cell r="DC551">
            <v>0</v>
          </cell>
          <cell r="DD551">
            <v>0</v>
          </cell>
          <cell r="DE551">
            <v>0</v>
          </cell>
          <cell r="DF551">
            <v>0</v>
          </cell>
          <cell r="DG551">
            <v>0</v>
          </cell>
          <cell r="DH551">
            <v>0</v>
          </cell>
          <cell r="DI551">
            <v>0</v>
          </cell>
          <cell r="DJ551">
            <v>0</v>
          </cell>
          <cell r="DK551">
            <v>0</v>
          </cell>
          <cell r="DL551">
            <v>0</v>
          </cell>
          <cell r="DM551">
            <v>0</v>
          </cell>
          <cell r="DN551">
            <v>0</v>
          </cell>
          <cell r="DO551">
            <v>0</v>
          </cell>
          <cell r="DP551">
            <v>0</v>
          </cell>
          <cell r="DQ551">
            <v>0</v>
          </cell>
          <cell r="DR551">
            <v>0</v>
          </cell>
          <cell r="DS551">
            <v>0</v>
          </cell>
          <cell r="DT551">
            <v>0</v>
          </cell>
          <cell r="DU551">
            <v>0</v>
          </cell>
          <cell r="DV551">
            <v>0</v>
          </cell>
          <cell r="DW551">
            <v>0</v>
          </cell>
          <cell r="DX551">
            <v>0</v>
          </cell>
          <cell r="DY551">
            <v>0</v>
          </cell>
          <cell r="DZ551">
            <v>0</v>
          </cell>
          <cell r="EA551">
            <v>0</v>
          </cell>
          <cell r="EB551">
            <v>0</v>
          </cell>
          <cell r="EC551">
            <v>0</v>
          </cell>
          <cell r="ED551">
            <v>0</v>
          </cell>
        </row>
        <row r="552"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E552">
            <v>0</v>
          </cell>
          <cell r="BF552">
            <v>0</v>
          </cell>
          <cell r="BG552">
            <v>0</v>
          </cell>
          <cell r="BH552">
            <v>0</v>
          </cell>
          <cell r="BI552">
            <v>0</v>
          </cell>
          <cell r="BJ552">
            <v>0</v>
          </cell>
          <cell r="BK552">
            <v>0</v>
          </cell>
          <cell r="BL552">
            <v>0</v>
          </cell>
          <cell r="BM552">
            <v>0</v>
          </cell>
          <cell r="BN552">
            <v>0</v>
          </cell>
          <cell r="BO552">
            <v>0</v>
          </cell>
          <cell r="BP552">
            <v>0</v>
          </cell>
          <cell r="BQ552">
            <v>0</v>
          </cell>
          <cell r="BR552">
            <v>0</v>
          </cell>
          <cell r="BS552">
            <v>0</v>
          </cell>
          <cell r="BT552">
            <v>0</v>
          </cell>
          <cell r="BU552">
            <v>0</v>
          </cell>
          <cell r="BV552">
            <v>0</v>
          </cell>
          <cell r="BW552">
            <v>0</v>
          </cell>
          <cell r="BX552">
            <v>0</v>
          </cell>
          <cell r="BY552">
            <v>0</v>
          </cell>
          <cell r="BZ552">
            <v>0</v>
          </cell>
          <cell r="CA552">
            <v>0</v>
          </cell>
          <cell r="CB552">
            <v>0</v>
          </cell>
          <cell r="CC552">
            <v>0</v>
          </cell>
          <cell r="CD552">
            <v>0</v>
          </cell>
          <cell r="CE552">
            <v>0</v>
          </cell>
          <cell r="CF552">
            <v>0</v>
          </cell>
          <cell r="CG552">
            <v>0</v>
          </cell>
          <cell r="CH552">
            <v>0</v>
          </cell>
          <cell r="CI552">
            <v>0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P552">
            <v>0</v>
          </cell>
          <cell r="CQ552">
            <v>0</v>
          </cell>
          <cell r="CR552">
            <v>0</v>
          </cell>
          <cell r="CS552">
            <v>0</v>
          </cell>
          <cell r="CT552">
            <v>0</v>
          </cell>
          <cell r="CU552">
            <v>0</v>
          </cell>
          <cell r="CV552">
            <v>0</v>
          </cell>
          <cell r="CW552">
            <v>0</v>
          </cell>
          <cell r="CX552">
            <v>0</v>
          </cell>
          <cell r="CY552">
            <v>0</v>
          </cell>
          <cell r="CZ552">
            <v>0</v>
          </cell>
          <cell r="DA552">
            <v>0</v>
          </cell>
          <cell r="DB552">
            <v>0</v>
          </cell>
          <cell r="DC552">
            <v>0</v>
          </cell>
          <cell r="DD552">
            <v>0</v>
          </cell>
          <cell r="DE552">
            <v>0</v>
          </cell>
          <cell r="DF552">
            <v>0</v>
          </cell>
          <cell r="DG552">
            <v>0</v>
          </cell>
          <cell r="DH552">
            <v>0</v>
          </cell>
          <cell r="DI552">
            <v>0</v>
          </cell>
          <cell r="DJ552">
            <v>0</v>
          </cell>
          <cell r="DK552">
            <v>0</v>
          </cell>
          <cell r="DL552">
            <v>0</v>
          </cell>
          <cell r="DM552">
            <v>0</v>
          </cell>
          <cell r="DN552">
            <v>0</v>
          </cell>
          <cell r="DO552">
            <v>0</v>
          </cell>
          <cell r="DP552">
            <v>0</v>
          </cell>
          <cell r="DQ552">
            <v>0</v>
          </cell>
          <cell r="DR552">
            <v>0</v>
          </cell>
          <cell r="DS552">
            <v>0</v>
          </cell>
          <cell r="DT552">
            <v>0</v>
          </cell>
          <cell r="DU552">
            <v>0</v>
          </cell>
          <cell r="DV552">
            <v>0</v>
          </cell>
          <cell r="DW552">
            <v>0</v>
          </cell>
          <cell r="DX552">
            <v>0</v>
          </cell>
          <cell r="DY552">
            <v>0</v>
          </cell>
          <cell r="DZ552">
            <v>0</v>
          </cell>
          <cell r="EA552">
            <v>0</v>
          </cell>
          <cell r="EB552">
            <v>0</v>
          </cell>
          <cell r="EC552">
            <v>0</v>
          </cell>
          <cell r="ED552">
            <v>0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E553">
            <v>0</v>
          </cell>
          <cell r="BF553">
            <v>0</v>
          </cell>
          <cell r="BG553">
            <v>0</v>
          </cell>
          <cell r="BH553">
            <v>0</v>
          </cell>
          <cell r="BI553">
            <v>0</v>
          </cell>
          <cell r="BJ553">
            <v>0</v>
          </cell>
          <cell r="BK553">
            <v>0</v>
          </cell>
          <cell r="BL553">
            <v>0</v>
          </cell>
          <cell r="BM553">
            <v>0</v>
          </cell>
          <cell r="BN553">
            <v>0</v>
          </cell>
          <cell r="BO553">
            <v>0</v>
          </cell>
          <cell r="BP553">
            <v>0</v>
          </cell>
          <cell r="BQ553">
            <v>0</v>
          </cell>
          <cell r="BR553">
            <v>0</v>
          </cell>
          <cell r="BS553">
            <v>0</v>
          </cell>
          <cell r="BT553">
            <v>0</v>
          </cell>
          <cell r="BU553">
            <v>0</v>
          </cell>
          <cell r="BV553">
            <v>0</v>
          </cell>
          <cell r="BW553">
            <v>0</v>
          </cell>
          <cell r="BX553">
            <v>0</v>
          </cell>
          <cell r="BY553">
            <v>0</v>
          </cell>
          <cell r="BZ553">
            <v>0</v>
          </cell>
          <cell r="CA553">
            <v>0</v>
          </cell>
          <cell r="CB553">
            <v>0</v>
          </cell>
          <cell r="CC553">
            <v>0</v>
          </cell>
          <cell r="CD553">
            <v>0</v>
          </cell>
          <cell r="CE553">
            <v>0</v>
          </cell>
          <cell r="CF553">
            <v>0</v>
          </cell>
          <cell r="CG553">
            <v>0</v>
          </cell>
          <cell r="CH553">
            <v>0</v>
          </cell>
          <cell r="CI553">
            <v>0</v>
          </cell>
          <cell r="CJ553">
            <v>0</v>
          </cell>
          <cell r="CK553">
            <v>0</v>
          </cell>
          <cell r="CL553">
            <v>0</v>
          </cell>
          <cell r="CM553">
            <v>0</v>
          </cell>
          <cell r="CN553">
            <v>0</v>
          </cell>
          <cell r="CO553">
            <v>0</v>
          </cell>
          <cell r="CP553">
            <v>0</v>
          </cell>
          <cell r="CQ553">
            <v>0</v>
          </cell>
          <cell r="CR553">
            <v>0</v>
          </cell>
          <cell r="CS553">
            <v>0</v>
          </cell>
          <cell r="CT553">
            <v>0</v>
          </cell>
          <cell r="CU553">
            <v>0</v>
          </cell>
          <cell r="CV553">
            <v>0</v>
          </cell>
          <cell r="CW553">
            <v>0</v>
          </cell>
          <cell r="CX553">
            <v>0</v>
          </cell>
          <cell r="CY553">
            <v>0</v>
          </cell>
          <cell r="CZ553">
            <v>0</v>
          </cell>
          <cell r="DA553">
            <v>0</v>
          </cell>
          <cell r="DB553">
            <v>0</v>
          </cell>
          <cell r="DC553">
            <v>0</v>
          </cell>
          <cell r="DD553">
            <v>0</v>
          </cell>
          <cell r="DE553">
            <v>0</v>
          </cell>
          <cell r="DF553">
            <v>0</v>
          </cell>
          <cell r="DG553">
            <v>0</v>
          </cell>
          <cell r="DH553">
            <v>0</v>
          </cell>
          <cell r="DI553">
            <v>0</v>
          </cell>
          <cell r="DJ553">
            <v>0</v>
          </cell>
          <cell r="DK553">
            <v>0</v>
          </cell>
          <cell r="DL553">
            <v>0</v>
          </cell>
          <cell r="DM553">
            <v>0</v>
          </cell>
          <cell r="DN553">
            <v>0</v>
          </cell>
          <cell r="DO553">
            <v>0</v>
          </cell>
          <cell r="DP553">
            <v>0</v>
          </cell>
          <cell r="DQ553">
            <v>0</v>
          </cell>
          <cell r="DR553">
            <v>0</v>
          </cell>
          <cell r="DS553">
            <v>0</v>
          </cell>
          <cell r="DT553">
            <v>0</v>
          </cell>
          <cell r="DU553">
            <v>0</v>
          </cell>
          <cell r="DV553">
            <v>0</v>
          </cell>
          <cell r="DW553">
            <v>0</v>
          </cell>
          <cell r="DX553">
            <v>0</v>
          </cell>
          <cell r="DY553">
            <v>0</v>
          </cell>
          <cell r="DZ553">
            <v>0</v>
          </cell>
          <cell r="EA553">
            <v>0</v>
          </cell>
          <cell r="EB553">
            <v>0</v>
          </cell>
          <cell r="EC553">
            <v>0</v>
          </cell>
          <cell r="ED553">
            <v>0</v>
          </cell>
        </row>
        <row r="554"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E554">
            <v>0</v>
          </cell>
          <cell r="BF554">
            <v>0</v>
          </cell>
          <cell r="BG554">
            <v>0</v>
          </cell>
          <cell r="BH554">
            <v>0</v>
          </cell>
          <cell r="BI554">
            <v>0</v>
          </cell>
          <cell r="BJ554">
            <v>0</v>
          </cell>
          <cell r="BK554">
            <v>0</v>
          </cell>
          <cell r="BL554">
            <v>0</v>
          </cell>
          <cell r="BM554">
            <v>0</v>
          </cell>
          <cell r="BN554">
            <v>0</v>
          </cell>
          <cell r="BO554">
            <v>0</v>
          </cell>
          <cell r="BP554">
            <v>0</v>
          </cell>
          <cell r="BQ554">
            <v>0</v>
          </cell>
          <cell r="BR554">
            <v>0</v>
          </cell>
          <cell r="BS554">
            <v>0</v>
          </cell>
          <cell r="BT554">
            <v>0</v>
          </cell>
          <cell r="BU554">
            <v>0</v>
          </cell>
          <cell r="BV554">
            <v>0</v>
          </cell>
          <cell r="BW554">
            <v>0</v>
          </cell>
          <cell r="BX554">
            <v>0</v>
          </cell>
          <cell r="BY554">
            <v>0</v>
          </cell>
          <cell r="BZ554">
            <v>0</v>
          </cell>
          <cell r="CA554">
            <v>0</v>
          </cell>
          <cell r="CB554">
            <v>0</v>
          </cell>
          <cell r="CC554">
            <v>0</v>
          </cell>
          <cell r="CD554">
            <v>0</v>
          </cell>
          <cell r="CE554">
            <v>0</v>
          </cell>
          <cell r="CF554">
            <v>0</v>
          </cell>
          <cell r="CG554">
            <v>0</v>
          </cell>
          <cell r="CH554">
            <v>0</v>
          </cell>
          <cell r="CI554">
            <v>0</v>
          </cell>
          <cell r="CJ554">
            <v>0</v>
          </cell>
          <cell r="CK554">
            <v>0</v>
          </cell>
          <cell r="CL554">
            <v>0</v>
          </cell>
          <cell r="CM554">
            <v>0</v>
          </cell>
          <cell r="CN554">
            <v>0</v>
          </cell>
          <cell r="CO554">
            <v>0</v>
          </cell>
          <cell r="CP554">
            <v>0</v>
          </cell>
          <cell r="CQ554">
            <v>0</v>
          </cell>
          <cell r="CR554">
            <v>0</v>
          </cell>
          <cell r="CS554">
            <v>0</v>
          </cell>
          <cell r="CT554">
            <v>0</v>
          </cell>
          <cell r="CU554">
            <v>0</v>
          </cell>
          <cell r="CV554">
            <v>0</v>
          </cell>
          <cell r="CW554">
            <v>0</v>
          </cell>
          <cell r="CX554">
            <v>0</v>
          </cell>
          <cell r="CY554">
            <v>0</v>
          </cell>
          <cell r="CZ554">
            <v>0</v>
          </cell>
          <cell r="DA554">
            <v>0</v>
          </cell>
          <cell r="DB554">
            <v>0</v>
          </cell>
          <cell r="DC554">
            <v>0</v>
          </cell>
          <cell r="DD554">
            <v>0</v>
          </cell>
          <cell r="DE554">
            <v>0</v>
          </cell>
          <cell r="DF554">
            <v>0</v>
          </cell>
          <cell r="DG554">
            <v>0</v>
          </cell>
          <cell r="DH554">
            <v>0</v>
          </cell>
          <cell r="DI554">
            <v>0</v>
          </cell>
          <cell r="DJ554">
            <v>0</v>
          </cell>
          <cell r="DK554">
            <v>0</v>
          </cell>
          <cell r="DL554">
            <v>0</v>
          </cell>
          <cell r="DM554">
            <v>0</v>
          </cell>
          <cell r="DN554">
            <v>0</v>
          </cell>
          <cell r="DO554">
            <v>0</v>
          </cell>
          <cell r="DP554">
            <v>0</v>
          </cell>
          <cell r="DQ554">
            <v>0</v>
          </cell>
          <cell r="DR554">
            <v>0</v>
          </cell>
          <cell r="DS554">
            <v>0</v>
          </cell>
          <cell r="DT554">
            <v>0</v>
          </cell>
          <cell r="DU554">
            <v>0</v>
          </cell>
          <cell r="DV554">
            <v>0</v>
          </cell>
          <cell r="DW554">
            <v>0</v>
          </cell>
          <cell r="DX554">
            <v>0</v>
          </cell>
          <cell r="DY554">
            <v>0</v>
          </cell>
          <cell r="DZ554">
            <v>0</v>
          </cell>
          <cell r="EA554">
            <v>0</v>
          </cell>
          <cell r="EB554">
            <v>0</v>
          </cell>
          <cell r="EC554">
            <v>0</v>
          </cell>
          <cell r="ED554">
            <v>0</v>
          </cell>
        </row>
        <row r="555"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E555">
            <v>0</v>
          </cell>
          <cell r="BF555">
            <v>0</v>
          </cell>
          <cell r="BG555">
            <v>0</v>
          </cell>
          <cell r="BH555">
            <v>0</v>
          </cell>
          <cell r="BI555">
            <v>0</v>
          </cell>
          <cell r="BJ555">
            <v>0</v>
          </cell>
          <cell r="BK555">
            <v>0</v>
          </cell>
          <cell r="BL555">
            <v>0</v>
          </cell>
          <cell r="BM555">
            <v>0</v>
          </cell>
          <cell r="BN555">
            <v>0</v>
          </cell>
          <cell r="BO555">
            <v>0</v>
          </cell>
          <cell r="BP555">
            <v>0</v>
          </cell>
          <cell r="BQ555">
            <v>0</v>
          </cell>
          <cell r="BR555">
            <v>0</v>
          </cell>
          <cell r="BS555">
            <v>0</v>
          </cell>
          <cell r="BT555">
            <v>0</v>
          </cell>
          <cell r="BU555">
            <v>0</v>
          </cell>
          <cell r="BV555">
            <v>0</v>
          </cell>
          <cell r="BW555">
            <v>0</v>
          </cell>
          <cell r="BX555">
            <v>0</v>
          </cell>
          <cell r="BY555">
            <v>0</v>
          </cell>
          <cell r="BZ555">
            <v>0</v>
          </cell>
          <cell r="CA555">
            <v>0</v>
          </cell>
          <cell r="CB555">
            <v>0</v>
          </cell>
          <cell r="CC555">
            <v>0</v>
          </cell>
          <cell r="CD555">
            <v>0</v>
          </cell>
          <cell r="CE555">
            <v>0</v>
          </cell>
          <cell r="CF555">
            <v>0</v>
          </cell>
          <cell r="CG555">
            <v>0</v>
          </cell>
          <cell r="CH555">
            <v>0</v>
          </cell>
          <cell r="CI555">
            <v>0</v>
          </cell>
          <cell r="CJ555">
            <v>0</v>
          </cell>
          <cell r="CK555">
            <v>0</v>
          </cell>
          <cell r="CL555">
            <v>0</v>
          </cell>
          <cell r="CM555">
            <v>0</v>
          </cell>
          <cell r="CN555">
            <v>0</v>
          </cell>
          <cell r="CO555">
            <v>0</v>
          </cell>
          <cell r="CP555">
            <v>0</v>
          </cell>
          <cell r="CQ555">
            <v>0</v>
          </cell>
          <cell r="CR555">
            <v>0</v>
          </cell>
          <cell r="CS555">
            <v>0</v>
          </cell>
          <cell r="CT555">
            <v>0</v>
          </cell>
          <cell r="CU555">
            <v>0</v>
          </cell>
          <cell r="CV555">
            <v>0</v>
          </cell>
          <cell r="CW555">
            <v>0</v>
          </cell>
          <cell r="CX555">
            <v>0</v>
          </cell>
          <cell r="CY555">
            <v>0</v>
          </cell>
          <cell r="CZ555">
            <v>0</v>
          </cell>
          <cell r="DA555">
            <v>0</v>
          </cell>
          <cell r="DB555">
            <v>0</v>
          </cell>
          <cell r="DC555">
            <v>0</v>
          </cell>
          <cell r="DD555">
            <v>0</v>
          </cell>
          <cell r="DE555">
            <v>0</v>
          </cell>
          <cell r="DF555">
            <v>0</v>
          </cell>
          <cell r="DG555">
            <v>0</v>
          </cell>
          <cell r="DH555">
            <v>0</v>
          </cell>
          <cell r="DI555">
            <v>0</v>
          </cell>
          <cell r="DJ555">
            <v>0</v>
          </cell>
          <cell r="DK555">
            <v>0</v>
          </cell>
          <cell r="DL555">
            <v>0</v>
          </cell>
          <cell r="DM555">
            <v>0</v>
          </cell>
          <cell r="DN555">
            <v>0</v>
          </cell>
          <cell r="DO555">
            <v>0</v>
          </cell>
          <cell r="DP555">
            <v>0</v>
          </cell>
          <cell r="DQ555">
            <v>0</v>
          </cell>
          <cell r="DR555">
            <v>0</v>
          </cell>
          <cell r="DS555">
            <v>0</v>
          </cell>
          <cell r="DT555">
            <v>0</v>
          </cell>
          <cell r="DU555">
            <v>0</v>
          </cell>
          <cell r="DV555">
            <v>0</v>
          </cell>
          <cell r="DW555">
            <v>0</v>
          </cell>
          <cell r="DX555">
            <v>0</v>
          </cell>
          <cell r="DY555">
            <v>0</v>
          </cell>
          <cell r="DZ555">
            <v>0</v>
          </cell>
          <cell r="EA555">
            <v>0</v>
          </cell>
          <cell r="EB555">
            <v>0</v>
          </cell>
          <cell r="EC555">
            <v>0</v>
          </cell>
          <cell r="ED555">
            <v>0</v>
          </cell>
        </row>
        <row r="556"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E556">
            <v>0</v>
          </cell>
          <cell r="BF556">
            <v>0</v>
          </cell>
          <cell r="BG556">
            <v>0</v>
          </cell>
          <cell r="BH556">
            <v>0</v>
          </cell>
          <cell r="BI556">
            <v>0</v>
          </cell>
          <cell r="BJ556">
            <v>0</v>
          </cell>
          <cell r="BK556">
            <v>0</v>
          </cell>
          <cell r="BL556">
            <v>0</v>
          </cell>
          <cell r="BM556">
            <v>0</v>
          </cell>
          <cell r="BN556">
            <v>0</v>
          </cell>
          <cell r="BO556">
            <v>0</v>
          </cell>
          <cell r="BP556">
            <v>0</v>
          </cell>
          <cell r="BQ556">
            <v>0</v>
          </cell>
          <cell r="BR556">
            <v>0</v>
          </cell>
          <cell r="BS556">
            <v>0</v>
          </cell>
          <cell r="BT556">
            <v>0</v>
          </cell>
          <cell r="BU556">
            <v>0</v>
          </cell>
          <cell r="BV556">
            <v>0</v>
          </cell>
          <cell r="BW556">
            <v>0</v>
          </cell>
          <cell r="BX556">
            <v>0</v>
          </cell>
          <cell r="BY556">
            <v>0</v>
          </cell>
          <cell r="BZ556">
            <v>0</v>
          </cell>
          <cell r="CA556">
            <v>0</v>
          </cell>
          <cell r="CB556">
            <v>0</v>
          </cell>
          <cell r="CC556">
            <v>0</v>
          </cell>
          <cell r="CD556">
            <v>0</v>
          </cell>
          <cell r="CE556">
            <v>0</v>
          </cell>
          <cell r="CF556">
            <v>0</v>
          </cell>
          <cell r="CG556">
            <v>0</v>
          </cell>
          <cell r="CH556">
            <v>0</v>
          </cell>
          <cell r="CI556">
            <v>0</v>
          </cell>
          <cell r="CJ556">
            <v>0</v>
          </cell>
          <cell r="CK556">
            <v>0</v>
          </cell>
          <cell r="CL556">
            <v>0</v>
          </cell>
          <cell r="CM556">
            <v>0</v>
          </cell>
          <cell r="CN556">
            <v>0</v>
          </cell>
          <cell r="CO556">
            <v>0</v>
          </cell>
          <cell r="CP556">
            <v>0</v>
          </cell>
          <cell r="CQ556">
            <v>0</v>
          </cell>
          <cell r="CR556">
            <v>0</v>
          </cell>
          <cell r="CS556">
            <v>0</v>
          </cell>
          <cell r="CT556">
            <v>0</v>
          </cell>
          <cell r="CU556">
            <v>0</v>
          </cell>
          <cell r="CV556">
            <v>0</v>
          </cell>
          <cell r="CW556">
            <v>0</v>
          </cell>
          <cell r="CX556">
            <v>0</v>
          </cell>
          <cell r="CY556">
            <v>0</v>
          </cell>
          <cell r="CZ556">
            <v>0</v>
          </cell>
          <cell r="DA556">
            <v>0</v>
          </cell>
          <cell r="DB556">
            <v>0</v>
          </cell>
          <cell r="DC556">
            <v>0</v>
          </cell>
          <cell r="DD556">
            <v>0</v>
          </cell>
          <cell r="DE556">
            <v>0</v>
          </cell>
          <cell r="DF556">
            <v>0</v>
          </cell>
          <cell r="DG556">
            <v>0</v>
          </cell>
          <cell r="DH556">
            <v>0</v>
          </cell>
          <cell r="DI556">
            <v>0</v>
          </cell>
          <cell r="DJ556">
            <v>0</v>
          </cell>
          <cell r="DK556">
            <v>0</v>
          </cell>
          <cell r="DL556">
            <v>0</v>
          </cell>
          <cell r="DM556">
            <v>0</v>
          </cell>
          <cell r="DN556">
            <v>0</v>
          </cell>
          <cell r="DO556">
            <v>0</v>
          </cell>
          <cell r="DP556">
            <v>0</v>
          </cell>
          <cell r="DQ556">
            <v>0</v>
          </cell>
          <cell r="DR556">
            <v>0</v>
          </cell>
          <cell r="DS556">
            <v>0</v>
          </cell>
          <cell r="DT556">
            <v>0</v>
          </cell>
          <cell r="DU556">
            <v>0</v>
          </cell>
          <cell r="DV556">
            <v>0</v>
          </cell>
          <cell r="DW556">
            <v>0</v>
          </cell>
          <cell r="DX556">
            <v>0</v>
          </cell>
          <cell r="DY556">
            <v>0</v>
          </cell>
          <cell r="DZ556">
            <v>0</v>
          </cell>
          <cell r="EA556">
            <v>0</v>
          </cell>
          <cell r="EB556">
            <v>0</v>
          </cell>
          <cell r="EC556">
            <v>0</v>
          </cell>
          <cell r="ED556">
            <v>0</v>
          </cell>
        </row>
        <row r="557"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  <cell r="BE557">
            <v>0</v>
          </cell>
          <cell r="BF557">
            <v>0</v>
          </cell>
          <cell r="BG557">
            <v>0</v>
          </cell>
          <cell r="BH557">
            <v>0</v>
          </cell>
          <cell r="BI557">
            <v>0</v>
          </cell>
          <cell r="BJ557">
            <v>0</v>
          </cell>
          <cell r="BK557">
            <v>0</v>
          </cell>
          <cell r="BL557">
            <v>0</v>
          </cell>
          <cell r="BM557">
            <v>0</v>
          </cell>
          <cell r="BN557">
            <v>0</v>
          </cell>
          <cell r="BO557">
            <v>0</v>
          </cell>
          <cell r="BP557">
            <v>0</v>
          </cell>
          <cell r="BQ557">
            <v>0</v>
          </cell>
          <cell r="BR557">
            <v>0</v>
          </cell>
          <cell r="BS557">
            <v>0</v>
          </cell>
          <cell r="BT557">
            <v>0</v>
          </cell>
          <cell r="BU557">
            <v>0</v>
          </cell>
          <cell r="BV557">
            <v>0</v>
          </cell>
          <cell r="BW557">
            <v>0</v>
          </cell>
          <cell r="BX557">
            <v>0</v>
          </cell>
          <cell r="BY557">
            <v>0</v>
          </cell>
          <cell r="BZ557">
            <v>0</v>
          </cell>
          <cell r="CA557">
            <v>0</v>
          </cell>
          <cell r="CB557">
            <v>0</v>
          </cell>
          <cell r="CC557">
            <v>0</v>
          </cell>
          <cell r="CD557">
            <v>0</v>
          </cell>
          <cell r="CE557">
            <v>0</v>
          </cell>
          <cell r="CF557">
            <v>0</v>
          </cell>
          <cell r="CG557">
            <v>0</v>
          </cell>
          <cell r="CH557">
            <v>0</v>
          </cell>
          <cell r="CI557">
            <v>0</v>
          </cell>
          <cell r="CJ557">
            <v>0</v>
          </cell>
          <cell r="CK557">
            <v>0</v>
          </cell>
          <cell r="CL557">
            <v>0</v>
          </cell>
          <cell r="CM557">
            <v>0</v>
          </cell>
          <cell r="CN557">
            <v>0</v>
          </cell>
          <cell r="CO557">
            <v>0</v>
          </cell>
          <cell r="CP557">
            <v>0</v>
          </cell>
          <cell r="CQ557">
            <v>0</v>
          </cell>
          <cell r="CR557">
            <v>0</v>
          </cell>
          <cell r="CS557">
            <v>0</v>
          </cell>
          <cell r="CT557">
            <v>0</v>
          </cell>
          <cell r="CU557">
            <v>0</v>
          </cell>
          <cell r="CV557">
            <v>0</v>
          </cell>
          <cell r="CW557">
            <v>0</v>
          </cell>
          <cell r="CX557">
            <v>0</v>
          </cell>
          <cell r="CY557">
            <v>0</v>
          </cell>
          <cell r="CZ557">
            <v>0</v>
          </cell>
          <cell r="DA557">
            <v>0</v>
          </cell>
          <cell r="DB557">
            <v>0</v>
          </cell>
          <cell r="DC557">
            <v>0</v>
          </cell>
          <cell r="DD557">
            <v>0</v>
          </cell>
          <cell r="DE557">
            <v>0</v>
          </cell>
          <cell r="DF557">
            <v>0</v>
          </cell>
          <cell r="DG557">
            <v>0</v>
          </cell>
          <cell r="DH557">
            <v>0</v>
          </cell>
          <cell r="DI557">
            <v>0</v>
          </cell>
          <cell r="DJ557">
            <v>0</v>
          </cell>
          <cell r="DK557">
            <v>0</v>
          </cell>
          <cell r="DL557">
            <v>0</v>
          </cell>
          <cell r="DM557">
            <v>0</v>
          </cell>
          <cell r="DN557">
            <v>0</v>
          </cell>
          <cell r="DO557">
            <v>0</v>
          </cell>
          <cell r="DP557">
            <v>0</v>
          </cell>
          <cell r="DQ557">
            <v>0</v>
          </cell>
          <cell r="DR557">
            <v>0</v>
          </cell>
          <cell r="DS557">
            <v>0</v>
          </cell>
          <cell r="DT557">
            <v>0</v>
          </cell>
          <cell r="DU557">
            <v>0</v>
          </cell>
          <cell r="DV557">
            <v>0</v>
          </cell>
          <cell r="DW557">
            <v>0</v>
          </cell>
          <cell r="DX557">
            <v>0</v>
          </cell>
          <cell r="DY557">
            <v>0</v>
          </cell>
          <cell r="DZ557">
            <v>0</v>
          </cell>
          <cell r="EA557">
            <v>0</v>
          </cell>
          <cell r="EB557">
            <v>0</v>
          </cell>
          <cell r="EC557">
            <v>0</v>
          </cell>
          <cell r="ED557">
            <v>0</v>
          </cell>
        </row>
        <row r="558"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E558">
            <v>0</v>
          </cell>
          <cell r="BF558">
            <v>0</v>
          </cell>
          <cell r="BG558">
            <v>0</v>
          </cell>
          <cell r="BH558">
            <v>0</v>
          </cell>
          <cell r="BI558">
            <v>0</v>
          </cell>
          <cell r="BJ558">
            <v>0</v>
          </cell>
          <cell r="BK558">
            <v>0</v>
          </cell>
          <cell r="BL558">
            <v>0</v>
          </cell>
          <cell r="BM558">
            <v>0</v>
          </cell>
          <cell r="BN558">
            <v>0</v>
          </cell>
          <cell r="BO558">
            <v>0</v>
          </cell>
          <cell r="BP558">
            <v>0</v>
          </cell>
          <cell r="BQ558">
            <v>0</v>
          </cell>
          <cell r="BR558">
            <v>0</v>
          </cell>
          <cell r="BS558">
            <v>0</v>
          </cell>
          <cell r="BT558">
            <v>0</v>
          </cell>
          <cell r="BU558">
            <v>0</v>
          </cell>
          <cell r="BV558">
            <v>0</v>
          </cell>
          <cell r="BW558">
            <v>0</v>
          </cell>
          <cell r="BX558">
            <v>0</v>
          </cell>
          <cell r="BY558">
            <v>0</v>
          </cell>
          <cell r="BZ558">
            <v>0</v>
          </cell>
          <cell r="CA558">
            <v>0</v>
          </cell>
          <cell r="CB558">
            <v>0</v>
          </cell>
          <cell r="CC558">
            <v>0</v>
          </cell>
          <cell r="CD558">
            <v>0</v>
          </cell>
          <cell r="CE558">
            <v>0</v>
          </cell>
          <cell r="CF558">
            <v>0</v>
          </cell>
          <cell r="CG558">
            <v>0</v>
          </cell>
          <cell r="CH558">
            <v>0</v>
          </cell>
          <cell r="CI558">
            <v>0</v>
          </cell>
          <cell r="CJ558">
            <v>0</v>
          </cell>
          <cell r="CK558">
            <v>0</v>
          </cell>
          <cell r="CL558">
            <v>0</v>
          </cell>
          <cell r="CM558">
            <v>0</v>
          </cell>
          <cell r="CN558">
            <v>0</v>
          </cell>
          <cell r="CO558">
            <v>0</v>
          </cell>
          <cell r="CP558">
            <v>0</v>
          </cell>
          <cell r="CQ558">
            <v>0</v>
          </cell>
          <cell r="CR558">
            <v>0</v>
          </cell>
          <cell r="CS558">
            <v>0</v>
          </cell>
          <cell r="CT558">
            <v>0</v>
          </cell>
          <cell r="CU558">
            <v>0</v>
          </cell>
          <cell r="CV558">
            <v>0</v>
          </cell>
          <cell r="CW558">
            <v>0</v>
          </cell>
          <cell r="CX558">
            <v>0</v>
          </cell>
          <cell r="CY558">
            <v>0</v>
          </cell>
          <cell r="CZ558">
            <v>0</v>
          </cell>
          <cell r="DA558">
            <v>0</v>
          </cell>
          <cell r="DB558">
            <v>0</v>
          </cell>
          <cell r="DC558">
            <v>0</v>
          </cell>
          <cell r="DD558">
            <v>0</v>
          </cell>
          <cell r="DE558">
            <v>0</v>
          </cell>
          <cell r="DF558">
            <v>0</v>
          </cell>
          <cell r="DG558">
            <v>0</v>
          </cell>
          <cell r="DH558">
            <v>0</v>
          </cell>
          <cell r="DI558">
            <v>0</v>
          </cell>
          <cell r="DJ558">
            <v>0</v>
          </cell>
          <cell r="DK558">
            <v>0</v>
          </cell>
          <cell r="DL558">
            <v>0</v>
          </cell>
          <cell r="DM558">
            <v>0</v>
          </cell>
          <cell r="DN558">
            <v>0</v>
          </cell>
          <cell r="DO558">
            <v>0</v>
          </cell>
          <cell r="DP558">
            <v>0</v>
          </cell>
          <cell r="DQ558">
            <v>0</v>
          </cell>
          <cell r="DR558">
            <v>0</v>
          </cell>
          <cell r="DS558">
            <v>0</v>
          </cell>
          <cell r="DT558">
            <v>0</v>
          </cell>
          <cell r="DU558">
            <v>0</v>
          </cell>
          <cell r="DV558">
            <v>0</v>
          </cell>
          <cell r="DW558">
            <v>0</v>
          </cell>
          <cell r="DX558">
            <v>0</v>
          </cell>
          <cell r="DY558">
            <v>0</v>
          </cell>
          <cell r="DZ558">
            <v>0</v>
          </cell>
          <cell r="EA558">
            <v>0</v>
          </cell>
          <cell r="EB558">
            <v>0</v>
          </cell>
          <cell r="EC558">
            <v>0</v>
          </cell>
          <cell r="ED558">
            <v>0</v>
          </cell>
        </row>
        <row r="559"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  <cell r="AQ559">
            <v>0</v>
          </cell>
          <cell r="AR559">
            <v>0</v>
          </cell>
          <cell r="AS559">
            <v>0</v>
          </cell>
          <cell r="AT559">
            <v>0</v>
          </cell>
          <cell r="AU559">
            <v>0</v>
          </cell>
          <cell r="AV559">
            <v>0</v>
          </cell>
          <cell r="AW559">
            <v>0</v>
          </cell>
          <cell r="AX559">
            <v>0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E559">
            <v>0</v>
          </cell>
          <cell r="BF559">
            <v>0</v>
          </cell>
          <cell r="BG559">
            <v>0</v>
          </cell>
          <cell r="BH559">
            <v>0</v>
          </cell>
          <cell r="BI559">
            <v>0</v>
          </cell>
          <cell r="BJ559">
            <v>0</v>
          </cell>
          <cell r="BK559">
            <v>0</v>
          </cell>
          <cell r="BL559">
            <v>0</v>
          </cell>
          <cell r="BM559">
            <v>0</v>
          </cell>
          <cell r="BN559">
            <v>0</v>
          </cell>
          <cell r="BO559">
            <v>0</v>
          </cell>
          <cell r="BP559">
            <v>0</v>
          </cell>
          <cell r="BQ559">
            <v>0</v>
          </cell>
          <cell r="BR559">
            <v>0</v>
          </cell>
          <cell r="BS559">
            <v>0</v>
          </cell>
          <cell r="BT559">
            <v>0</v>
          </cell>
          <cell r="BU559">
            <v>0</v>
          </cell>
          <cell r="BV559">
            <v>0</v>
          </cell>
          <cell r="BW559">
            <v>0</v>
          </cell>
          <cell r="BX559">
            <v>0</v>
          </cell>
          <cell r="BY559">
            <v>0</v>
          </cell>
          <cell r="BZ559">
            <v>0</v>
          </cell>
          <cell r="CA559">
            <v>0</v>
          </cell>
          <cell r="CB559">
            <v>0</v>
          </cell>
          <cell r="CC559">
            <v>0</v>
          </cell>
          <cell r="CD559">
            <v>0</v>
          </cell>
          <cell r="CE559">
            <v>0</v>
          </cell>
          <cell r="CF559">
            <v>0</v>
          </cell>
          <cell r="CG559">
            <v>0</v>
          </cell>
          <cell r="CH559">
            <v>0</v>
          </cell>
          <cell r="CI559">
            <v>0</v>
          </cell>
          <cell r="CJ559">
            <v>0</v>
          </cell>
          <cell r="CK559">
            <v>0</v>
          </cell>
          <cell r="CL559">
            <v>0</v>
          </cell>
          <cell r="CM559">
            <v>0</v>
          </cell>
          <cell r="CN559">
            <v>0</v>
          </cell>
          <cell r="CO559">
            <v>0</v>
          </cell>
          <cell r="CP559">
            <v>0</v>
          </cell>
          <cell r="CQ559">
            <v>0</v>
          </cell>
          <cell r="CR559">
            <v>0</v>
          </cell>
          <cell r="CS559">
            <v>0</v>
          </cell>
          <cell r="CT559">
            <v>0</v>
          </cell>
          <cell r="CU559">
            <v>0</v>
          </cell>
          <cell r="CV559">
            <v>0</v>
          </cell>
          <cell r="CW559">
            <v>0</v>
          </cell>
          <cell r="CX559">
            <v>0</v>
          </cell>
          <cell r="CY559">
            <v>0</v>
          </cell>
          <cell r="CZ559">
            <v>0</v>
          </cell>
          <cell r="DA559">
            <v>0</v>
          </cell>
          <cell r="DB559">
            <v>0</v>
          </cell>
          <cell r="DC559">
            <v>0</v>
          </cell>
          <cell r="DD559">
            <v>0</v>
          </cell>
          <cell r="DE559">
            <v>0</v>
          </cell>
          <cell r="DF559">
            <v>0</v>
          </cell>
          <cell r="DG559">
            <v>0</v>
          </cell>
          <cell r="DH559">
            <v>0</v>
          </cell>
          <cell r="DI559">
            <v>0</v>
          </cell>
          <cell r="DJ559">
            <v>0</v>
          </cell>
          <cell r="DK559">
            <v>0</v>
          </cell>
          <cell r="DL559">
            <v>0</v>
          </cell>
          <cell r="DM559">
            <v>0</v>
          </cell>
          <cell r="DN559">
            <v>0</v>
          </cell>
          <cell r="DO559">
            <v>0</v>
          </cell>
          <cell r="DP559">
            <v>0</v>
          </cell>
          <cell r="DQ559">
            <v>0</v>
          </cell>
          <cell r="DR559">
            <v>0</v>
          </cell>
          <cell r="DS559">
            <v>0</v>
          </cell>
          <cell r="DT559">
            <v>0</v>
          </cell>
          <cell r="DU559">
            <v>0</v>
          </cell>
          <cell r="DV559">
            <v>0</v>
          </cell>
          <cell r="DW559">
            <v>0</v>
          </cell>
          <cell r="DX559">
            <v>0</v>
          </cell>
          <cell r="DY559">
            <v>0</v>
          </cell>
          <cell r="DZ559">
            <v>0</v>
          </cell>
          <cell r="EA559">
            <v>0</v>
          </cell>
          <cell r="EB559">
            <v>0</v>
          </cell>
          <cell r="EC559">
            <v>0</v>
          </cell>
          <cell r="ED559">
            <v>0</v>
          </cell>
        </row>
        <row r="560"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E560">
            <v>0</v>
          </cell>
          <cell r="BF560">
            <v>0</v>
          </cell>
          <cell r="BG560">
            <v>0</v>
          </cell>
          <cell r="BH560">
            <v>0</v>
          </cell>
          <cell r="BI560">
            <v>0</v>
          </cell>
          <cell r="BJ560">
            <v>0</v>
          </cell>
          <cell r="BK560">
            <v>0</v>
          </cell>
          <cell r="BL560">
            <v>0</v>
          </cell>
          <cell r="BM560">
            <v>0</v>
          </cell>
          <cell r="BN560">
            <v>0</v>
          </cell>
          <cell r="BO560">
            <v>0</v>
          </cell>
          <cell r="BP560">
            <v>0</v>
          </cell>
          <cell r="BQ560">
            <v>0</v>
          </cell>
          <cell r="BR560">
            <v>0</v>
          </cell>
          <cell r="BS560">
            <v>0</v>
          </cell>
          <cell r="BT560">
            <v>0</v>
          </cell>
          <cell r="BU560">
            <v>0</v>
          </cell>
          <cell r="BV560">
            <v>0</v>
          </cell>
          <cell r="BW560">
            <v>0</v>
          </cell>
          <cell r="BX560">
            <v>0</v>
          </cell>
          <cell r="BY560">
            <v>0</v>
          </cell>
          <cell r="BZ560">
            <v>0</v>
          </cell>
          <cell r="CA560">
            <v>0</v>
          </cell>
          <cell r="CB560">
            <v>0</v>
          </cell>
          <cell r="CC560">
            <v>0</v>
          </cell>
          <cell r="CD560">
            <v>0</v>
          </cell>
          <cell r="CE560">
            <v>0</v>
          </cell>
          <cell r="CF560">
            <v>0</v>
          </cell>
          <cell r="CG560">
            <v>0</v>
          </cell>
          <cell r="CH560">
            <v>0</v>
          </cell>
          <cell r="CI560">
            <v>0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P560">
            <v>0</v>
          </cell>
          <cell r="CQ560">
            <v>0</v>
          </cell>
          <cell r="CR560">
            <v>0</v>
          </cell>
          <cell r="CS560">
            <v>0</v>
          </cell>
          <cell r="CT560">
            <v>0</v>
          </cell>
          <cell r="CU560">
            <v>0</v>
          </cell>
          <cell r="CV560">
            <v>0</v>
          </cell>
          <cell r="CW560">
            <v>0</v>
          </cell>
          <cell r="CX560">
            <v>0</v>
          </cell>
          <cell r="CY560">
            <v>0</v>
          </cell>
          <cell r="CZ560">
            <v>0</v>
          </cell>
          <cell r="DA560">
            <v>0</v>
          </cell>
          <cell r="DB560">
            <v>0</v>
          </cell>
          <cell r="DC560">
            <v>0</v>
          </cell>
          <cell r="DD560">
            <v>0</v>
          </cell>
          <cell r="DE560">
            <v>0</v>
          </cell>
          <cell r="DF560">
            <v>0</v>
          </cell>
          <cell r="DG560">
            <v>0</v>
          </cell>
          <cell r="DH560">
            <v>0</v>
          </cell>
          <cell r="DI560">
            <v>0</v>
          </cell>
          <cell r="DJ560">
            <v>0</v>
          </cell>
          <cell r="DK560">
            <v>0</v>
          </cell>
          <cell r="DL560">
            <v>0</v>
          </cell>
          <cell r="DM560">
            <v>0</v>
          </cell>
          <cell r="DN560">
            <v>0</v>
          </cell>
          <cell r="DO560">
            <v>0</v>
          </cell>
          <cell r="DP560">
            <v>0</v>
          </cell>
          <cell r="DQ560">
            <v>0</v>
          </cell>
          <cell r="DR560">
            <v>0</v>
          </cell>
          <cell r="DS560">
            <v>0</v>
          </cell>
          <cell r="DT560">
            <v>0</v>
          </cell>
          <cell r="DU560">
            <v>0</v>
          </cell>
          <cell r="DV560">
            <v>0</v>
          </cell>
          <cell r="DW560">
            <v>0</v>
          </cell>
          <cell r="DX560">
            <v>0</v>
          </cell>
          <cell r="DY560">
            <v>0</v>
          </cell>
          <cell r="DZ560">
            <v>0</v>
          </cell>
          <cell r="EA560">
            <v>0</v>
          </cell>
          <cell r="EB560">
            <v>0</v>
          </cell>
          <cell r="EC560">
            <v>0</v>
          </cell>
          <cell r="ED560">
            <v>0</v>
          </cell>
        </row>
        <row r="561"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E561">
            <v>0</v>
          </cell>
          <cell r="BF561">
            <v>0</v>
          </cell>
          <cell r="BG561">
            <v>0</v>
          </cell>
          <cell r="BH561">
            <v>0</v>
          </cell>
          <cell r="BI561">
            <v>0</v>
          </cell>
          <cell r="BJ561">
            <v>0</v>
          </cell>
          <cell r="BK561">
            <v>0</v>
          </cell>
          <cell r="BL561">
            <v>0</v>
          </cell>
          <cell r="BM561">
            <v>0</v>
          </cell>
          <cell r="BN561">
            <v>0</v>
          </cell>
          <cell r="BO561">
            <v>0</v>
          </cell>
          <cell r="BP561">
            <v>0</v>
          </cell>
          <cell r="BQ561">
            <v>0</v>
          </cell>
          <cell r="BR561">
            <v>0</v>
          </cell>
          <cell r="BS561">
            <v>0</v>
          </cell>
          <cell r="BT561">
            <v>0</v>
          </cell>
          <cell r="BU561">
            <v>0</v>
          </cell>
          <cell r="BV561">
            <v>0</v>
          </cell>
          <cell r="BW561">
            <v>0</v>
          </cell>
          <cell r="BX561">
            <v>0</v>
          </cell>
          <cell r="BY561">
            <v>0</v>
          </cell>
          <cell r="BZ561">
            <v>0</v>
          </cell>
          <cell r="CA561">
            <v>0</v>
          </cell>
          <cell r="CB561">
            <v>0</v>
          </cell>
          <cell r="CC561">
            <v>0</v>
          </cell>
          <cell r="CD561">
            <v>0</v>
          </cell>
          <cell r="CE561">
            <v>0</v>
          </cell>
          <cell r="CF561">
            <v>0</v>
          </cell>
          <cell r="CG561">
            <v>0</v>
          </cell>
          <cell r="CH561">
            <v>0</v>
          </cell>
          <cell r="CI561">
            <v>0</v>
          </cell>
          <cell r="CJ561">
            <v>0</v>
          </cell>
          <cell r="CK561">
            <v>0</v>
          </cell>
          <cell r="CL561">
            <v>0</v>
          </cell>
          <cell r="CM561">
            <v>0</v>
          </cell>
          <cell r="CN561">
            <v>0</v>
          </cell>
          <cell r="CO561">
            <v>0</v>
          </cell>
          <cell r="CP561">
            <v>0</v>
          </cell>
          <cell r="CQ561">
            <v>0</v>
          </cell>
          <cell r="CR561">
            <v>0</v>
          </cell>
          <cell r="CS561">
            <v>0</v>
          </cell>
          <cell r="CT561">
            <v>0</v>
          </cell>
          <cell r="CU561">
            <v>0</v>
          </cell>
          <cell r="CV561">
            <v>0</v>
          </cell>
          <cell r="CW561">
            <v>0</v>
          </cell>
          <cell r="CX561">
            <v>0</v>
          </cell>
          <cell r="CY561">
            <v>0</v>
          </cell>
          <cell r="CZ561">
            <v>0</v>
          </cell>
          <cell r="DA561">
            <v>0</v>
          </cell>
          <cell r="DB561">
            <v>0</v>
          </cell>
          <cell r="DC561">
            <v>0</v>
          </cell>
          <cell r="DD561">
            <v>0</v>
          </cell>
          <cell r="DE561">
            <v>0</v>
          </cell>
          <cell r="DF561">
            <v>0</v>
          </cell>
          <cell r="DG561">
            <v>0</v>
          </cell>
          <cell r="DH561">
            <v>0</v>
          </cell>
          <cell r="DI561">
            <v>0</v>
          </cell>
          <cell r="DJ561">
            <v>0</v>
          </cell>
          <cell r="DK561">
            <v>0</v>
          </cell>
          <cell r="DL561">
            <v>0</v>
          </cell>
          <cell r="DM561">
            <v>0</v>
          </cell>
          <cell r="DN561">
            <v>0</v>
          </cell>
          <cell r="DO561">
            <v>0</v>
          </cell>
          <cell r="DP561">
            <v>0</v>
          </cell>
          <cell r="DQ561">
            <v>0</v>
          </cell>
          <cell r="DR561">
            <v>0</v>
          </cell>
          <cell r="DS561">
            <v>0</v>
          </cell>
          <cell r="DT561">
            <v>0</v>
          </cell>
          <cell r="DU561">
            <v>0</v>
          </cell>
          <cell r="DV561">
            <v>0</v>
          </cell>
          <cell r="DW561">
            <v>0</v>
          </cell>
          <cell r="DX561">
            <v>0</v>
          </cell>
          <cell r="DY561">
            <v>0</v>
          </cell>
          <cell r="DZ561">
            <v>0</v>
          </cell>
          <cell r="EA561">
            <v>0</v>
          </cell>
          <cell r="EB561">
            <v>0</v>
          </cell>
          <cell r="EC561">
            <v>0</v>
          </cell>
          <cell r="ED561">
            <v>0</v>
          </cell>
        </row>
        <row r="562"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0</v>
          </cell>
          <cell r="BD562">
            <v>0</v>
          </cell>
          <cell r="BE562">
            <v>0</v>
          </cell>
          <cell r="BF562">
            <v>0</v>
          </cell>
          <cell r="BG562">
            <v>0</v>
          </cell>
          <cell r="BH562">
            <v>0</v>
          </cell>
          <cell r="BI562">
            <v>0</v>
          </cell>
          <cell r="BJ562">
            <v>0</v>
          </cell>
          <cell r="BK562">
            <v>0</v>
          </cell>
          <cell r="BL562">
            <v>0</v>
          </cell>
          <cell r="BM562">
            <v>0</v>
          </cell>
          <cell r="BN562">
            <v>0</v>
          </cell>
          <cell r="BO562">
            <v>0</v>
          </cell>
          <cell r="BP562">
            <v>0</v>
          </cell>
          <cell r="BQ562">
            <v>0</v>
          </cell>
          <cell r="BR562">
            <v>0</v>
          </cell>
          <cell r="BS562">
            <v>0</v>
          </cell>
          <cell r="BT562">
            <v>0</v>
          </cell>
          <cell r="BU562">
            <v>0</v>
          </cell>
          <cell r="BV562">
            <v>0</v>
          </cell>
          <cell r="BW562">
            <v>0</v>
          </cell>
          <cell r="BX562">
            <v>0</v>
          </cell>
          <cell r="BY562">
            <v>0</v>
          </cell>
          <cell r="BZ562">
            <v>0</v>
          </cell>
          <cell r="CA562">
            <v>0</v>
          </cell>
          <cell r="CB562">
            <v>0</v>
          </cell>
          <cell r="CC562">
            <v>0</v>
          </cell>
          <cell r="CD562">
            <v>0</v>
          </cell>
          <cell r="CE562">
            <v>0</v>
          </cell>
          <cell r="CF562">
            <v>0</v>
          </cell>
          <cell r="CG562">
            <v>0</v>
          </cell>
          <cell r="CH562">
            <v>0</v>
          </cell>
          <cell r="CI562">
            <v>0</v>
          </cell>
          <cell r="CJ562">
            <v>0</v>
          </cell>
          <cell r="CK562">
            <v>0</v>
          </cell>
          <cell r="CL562">
            <v>0</v>
          </cell>
          <cell r="CM562">
            <v>0</v>
          </cell>
          <cell r="CN562">
            <v>0</v>
          </cell>
          <cell r="CO562">
            <v>0</v>
          </cell>
          <cell r="CP562">
            <v>0</v>
          </cell>
          <cell r="CQ562">
            <v>0</v>
          </cell>
          <cell r="CR562">
            <v>0</v>
          </cell>
          <cell r="CS562">
            <v>0</v>
          </cell>
          <cell r="CT562">
            <v>0</v>
          </cell>
          <cell r="CU562">
            <v>0</v>
          </cell>
          <cell r="CV562">
            <v>0</v>
          </cell>
          <cell r="CW562">
            <v>0</v>
          </cell>
          <cell r="CX562">
            <v>0</v>
          </cell>
          <cell r="CY562">
            <v>0</v>
          </cell>
          <cell r="CZ562">
            <v>0</v>
          </cell>
          <cell r="DA562">
            <v>0</v>
          </cell>
          <cell r="DB562">
            <v>0</v>
          </cell>
          <cell r="DC562">
            <v>0</v>
          </cell>
          <cell r="DD562">
            <v>0</v>
          </cell>
          <cell r="DE562">
            <v>0</v>
          </cell>
          <cell r="DF562">
            <v>0</v>
          </cell>
          <cell r="DG562">
            <v>0</v>
          </cell>
          <cell r="DH562">
            <v>0</v>
          </cell>
          <cell r="DI562">
            <v>0</v>
          </cell>
          <cell r="DJ562">
            <v>0</v>
          </cell>
          <cell r="DK562">
            <v>0</v>
          </cell>
          <cell r="DL562">
            <v>0</v>
          </cell>
          <cell r="DM562">
            <v>0</v>
          </cell>
          <cell r="DN562">
            <v>0</v>
          </cell>
          <cell r="DO562">
            <v>0</v>
          </cell>
          <cell r="DP562">
            <v>0</v>
          </cell>
          <cell r="DQ562">
            <v>0</v>
          </cell>
          <cell r="DR562">
            <v>0</v>
          </cell>
          <cell r="DS562">
            <v>0</v>
          </cell>
          <cell r="DT562">
            <v>0</v>
          </cell>
          <cell r="DU562">
            <v>0</v>
          </cell>
          <cell r="DV562">
            <v>0</v>
          </cell>
          <cell r="DW562">
            <v>0</v>
          </cell>
          <cell r="DX562">
            <v>0</v>
          </cell>
          <cell r="DY562">
            <v>0</v>
          </cell>
          <cell r="DZ562">
            <v>0</v>
          </cell>
          <cell r="EA562">
            <v>0</v>
          </cell>
          <cell r="EB562">
            <v>0</v>
          </cell>
          <cell r="EC562">
            <v>0</v>
          </cell>
          <cell r="ED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0</v>
          </cell>
          <cell r="BD563">
            <v>0</v>
          </cell>
          <cell r="BE563">
            <v>0</v>
          </cell>
          <cell r="BF563">
            <v>0</v>
          </cell>
          <cell r="BG563">
            <v>0</v>
          </cell>
          <cell r="BH563">
            <v>0</v>
          </cell>
          <cell r="BI563">
            <v>0</v>
          </cell>
          <cell r="BJ563">
            <v>0</v>
          </cell>
          <cell r="BK563">
            <v>0</v>
          </cell>
          <cell r="BL563">
            <v>0</v>
          </cell>
          <cell r="BM563">
            <v>0</v>
          </cell>
          <cell r="BN563">
            <v>0</v>
          </cell>
          <cell r="BO563">
            <v>0</v>
          </cell>
          <cell r="BP563">
            <v>0</v>
          </cell>
          <cell r="BQ563">
            <v>0</v>
          </cell>
          <cell r="BR563">
            <v>0</v>
          </cell>
          <cell r="BS563">
            <v>0</v>
          </cell>
          <cell r="BT563">
            <v>0</v>
          </cell>
          <cell r="BU563">
            <v>0</v>
          </cell>
          <cell r="BV563">
            <v>0</v>
          </cell>
          <cell r="BW563">
            <v>0</v>
          </cell>
          <cell r="BX563">
            <v>0</v>
          </cell>
          <cell r="BY563">
            <v>0</v>
          </cell>
          <cell r="BZ563">
            <v>0</v>
          </cell>
          <cell r="CA563">
            <v>0</v>
          </cell>
          <cell r="CB563">
            <v>0</v>
          </cell>
          <cell r="CC563">
            <v>0</v>
          </cell>
          <cell r="CD563">
            <v>0</v>
          </cell>
          <cell r="CE563">
            <v>0</v>
          </cell>
          <cell r="CF563">
            <v>0</v>
          </cell>
          <cell r="CG563">
            <v>0</v>
          </cell>
          <cell r="CH563">
            <v>0</v>
          </cell>
          <cell r="CI563">
            <v>0</v>
          </cell>
          <cell r="CJ563">
            <v>0</v>
          </cell>
          <cell r="CK563">
            <v>0</v>
          </cell>
          <cell r="CL563">
            <v>0</v>
          </cell>
          <cell r="CM563">
            <v>0</v>
          </cell>
          <cell r="CN563">
            <v>0</v>
          </cell>
          <cell r="CO563">
            <v>0</v>
          </cell>
          <cell r="CP563">
            <v>0</v>
          </cell>
          <cell r="CQ563">
            <v>0</v>
          </cell>
          <cell r="CR563">
            <v>0</v>
          </cell>
          <cell r="CS563">
            <v>0</v>
          </cell>
          <cell r="CT563">
            <v>0</v>
          </cell>
          <cell r="CU563">
            <v>0</v>
          </cell>
          <cell r="CV563">
            <v>0</v>
          </cell>
          <cell r="CW563">
            <v>0</v>
          </cell>
          <cell r="CX563">
            <v>0</v>
          </cell>
          <cell r="CY563">
            <v>0</v>
          </cell>
          <cell r="CZ563">
            <v>0</v>
          </cell>
          <cell r="DA563">
            <v>0</v>
          </cell>
          <cell r="DB563">
            <v>0</v>
          </cell>
          <cell r="DC563">
            <v>0</v>
          </cell>
          <cell r="DD563">
            <v>0</v>
          </cell>
          <cell r="DE563">
            <v>0</v>
          </cell>
          <cell r="DF563">
            <v>0</v>
          </cell>
          <cell r="DG563">
            <v>0</v>
          </cell>
          <cell r="DH563">
            <v>0</v>
          </cell>
          <cell r="DI563">
            <v>0</v>
          </cell>
          <cell r="DJ563">
            <v>0</v>
          </cell>
          <cell r="DK563">
            <v>0</v>
          </cell>
          <cell r="DL563">
            <v>0</v>
          </cell>
          <cell r="DM563">
            <v>0</v>
          </cell>
          <cell r="DN563">
            <v>0</v>
          </cell>
          <cell r="DO563">
            <v>0</v>
          </cell>
          <cell r="DP563">
            <v>0</v>
          </cell>
          <cell r="DQ563">
            <v>0</v>
          </cell>
          <cell r="DR563">
            <v>0</v>
          </cell>
          <cell r="DS563">
            <v>0</v>
          </cell>
          <cell r="DT563">
            <v>0</v>
          </cell>
          <cell r="DU563">
            <v>0</v>
          </cell>
          <cell r="DV563">
            <v>0</v>
          </cell>
          <cell r="DW563">
            <v>0</v>
          </cell>
          <cell r="DX563">
            <v>0</v>
          </cell>
          <cell r="DY563">
            <v>0</v>
          </cell>
          <cell r="DZ563">
            <v>0</v>
          </cell>
          <cell r="EA563">
            <v>0</v>
          </cell>
          <cell r="EB563">
            <v>0</v>
          </cell>
          <cell r="EC563">
            <v>0</v>
          </cell>
          <cell r="ED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0</v>
          </cell>
          <cell r="BD564">
            <v>0</v>
          </cell>
          <cell r="BE564">
            <v>0</v>
          </cell>
          <cell r="BF564">
            <v>0</v>
          </cell>
          <cell r="BG564">
            <v>0</v>
          </cell>
          <cell r="BH564">
            <v>0</v>
          </cell>
          <cell r="BI564">
            <v>0</v>
          </cell>
          <cell r="BJ564">
            <v>0</v>
          </cell>
          <cell r="BK564">
            <v>0</v>
          </cell>
          <cell r="BL564">
            <v>0</v>
          </cell>
          <cell r="BM564">
            <v>0</v>
          </cell>
          <cell r="BN564">
            <v>0</v>
          </cell>
          <cell r="BO564">
            <v>0</v>
          </cell>
          <cell r="BP564">
            <v>0</v>
          </cell>
          <cell r="BQ564">
            <v>0</v>
          </cell>
          <cell r="BR564">
            <v>0</v>
          </cell>
          <cell r="BS564">
            <v>0</v>
          </cell>
          <cell r="BT564">
            <v>0</v>
          </cell>
          <cell r="BU564">
            <v>0</v>
          </cell>
          <cell r="BV564">
            <v>0</v>
          </cell>
          <cell r="BW564">
            <v>0</v>
          </cell>
          <cell r="BX564">
            <v>0</v>
          </cell>
          <cell r="BY564">
            <v>0</v>
          </cell>
          <cell r="BZ564">
            <v>0</v>
          </cell>
          <cell r="CA564">
            <v>0</v>
          </cell>
          <cell r="CB564">
            <v>0</v>
          </cell>
          <cell r="CC564">
            <v>0</v>
          </cell>
          <cell r="CD564">
            <v>0</v>
          </cell>
          <cell r="CE564">
            <v>0</v>
          </cell>
          <cell r="CF564">
            <v>0</v>
          </cell>
          <cell r="CG564">
            <v>0</v>
          </cell>
          <cell r="CH564">
            <v>0</v>
          </cell>
          <cell r="CI564">
            <v>0</v>
          </cell>
          <cell r="CJ564">
            <v>0</v>
          </cell>
          <cell r="CK564">
            <v>0</v>
          </cell>
          <cell r="CL564">
            <v>0</v>
          </cell>
          <cell r="CM564">
            <v>0</v>
          </cell>
          <cell r="CN564">
            <v>0</v>
          </cell>
          <cell r="CO564">
            <v>0</v>
          </cell>
          <cell r="CP564">
            <v>0</v>
          </cell>
          <cell r="CQ564">
            <v>0</v>
          </cell>
          <cell r="CR564">
            <v>0</v>
          </cell>
          <cell r="CS564">
            <v>0</v>
          </cell>
          <cell r="CT564">
            <v>0</v>
          </cell>
          <cell r="CU564">
            <v>0</v>
          </cell>
          <cell r="CV564">
            <v>0</v>
          </cell>
          <cell r="CW564">
            <v>0</v>
          </cell>
          <cell r="CX564">
            <v>0</v>
          </cell>
          <cell r="CY564">
            <v>0</v>
          </cell>
          <cell r="CZ564">
            <v>0</v>
          </cell>
          <cell r="DA564">
            <v>0</v>
          </cell>
          <cell r="DB564">
            <v>0</v>
          </cell>
          <cell r="DC564">
            <v>0</v>
          </cell>
          <cell r="DD564">
            <v>0</v>
          </cell>
          <cell r="DE564">
            <v>0</v>
          </cell>
          <cell r="DF564">
            <v>0</v>
          </cell>
          <cell r="DG564">
            <v>0</v>
          </cell>
          <cell r="DH564">
            <v>0</v>
          </cell>
          <cell r="DI564">
            <v>0</v>
          </cell>
          <cell r="DJ564">
            <v>0</v>
          </cell>
          <cell r="DK564">
            <v>0</v>
          </cell>
          <cell r="DL564">
            <v>0</v>
          </cell>
          <cell r="DM564">
            <v>0</v>
          </cell>
          <cell r="DN564">
            <v>0</v>
          </cell>
          <cell r="DO564">
            <v>0</v>
          </cell>
          <cell r="DP564">
            <v>0</v>
          </cell>
          <cell r="DQ564">
            <v>0</v>
          </cell>
          <cell r="DR564">
            <v>0</v>
          </cell>
          <cell r="DS564">
            <v>0</v>
          </cell>
          <cell r="DT564">
            <v>0</v>
          </cell>
          <cell r="DU564">
            <v>0</v>
          </cell>
          <cell r="DV564">
            <v>0</v>
          </cell>
          <cell r="DW564">
            <v>0</v>
          </cell>
          <cell r="DX564">
            <v>0</v>
          </cell>
          <cell r="DY564">
            <v>0</v>
          </cell>
          <cell r="DZ564">
            <v>0</v>
          </cell>
          <cell r="EA564">
            <v>0</v>
          </cell>
          <cell r="EB564">
            <v>0</v>
          </cell>
          <cell r="EC564">
            <v>0</v>
          </cell>
          <cell r="ED564">
            <v>0</v>
          </cell>
        </row>
        <row r="565"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0</v>
          </cell>
          <cell r="BD565">
            <v>0</v>
          </cell>
          <cell r="BE565">
            <v>0</v>
          </cell>
          <cell r="BF565">
            <v>0</v>
          </cell>
          <cell r="BG565">
            <v>0</v>
          </cell>
          <cell r="BH565">
            <v>0</v>
          </cell>
          <cell r="BI565">
            <v>0</v>
          </cell>
          <cell r="BJ565">
            <v>0</v>
          </cell>
          <cell r="BK565">
            <v>0</v>
          </cell>
          <cell r="BL565">
            <v>0</v>
          </cell>
          <cell r="BM565">
            <v>0</v>
          </cell>
          <cell r="BN565">
            <v>0</v>
          </cell>
          <cell r="BO565">
            <v>0</v>
          </cell>
          <cell r="BP565">
            <v>0</v>
          </cell>
          <cell r="BQ565">
            <v>0</v>
          </cell>
          <cell r="BR565">
            <v>0</v>
          </cell>
          <cell r="BS565">
            <v>0</v>
          </cell>
          <cell r="BT565">
            <v>0</v>
          </cell>
          <cell r="BU565">
            <v>0</v>
          </cell>
          <cell r="BV565">
            <v>0</v>
          </cell>
          <cell r="BW565">
            <v>0</v>
          </cell>
          <cell r="BX565">
            <v>0</v>
          </cell>
          <cell r="BY565">
            <v>0</v>
          </cell>
          <cell r="BZ565">
            <v>0</v>
          </cell>
          <cell r="CA565">
            <v>0</v>
          </cell>
          <cell r="CB565">
            <v>0</v>
          </cell>
          <cell r="CC565">
            <v>0</v>
          </cell>
          <cell r="CD565">
            <v>0</v>
          </cell>
          <cell r="CE565">
            <v>0</v>
          </cell>
          <cell r="CF565">
            <v>0</v>
          </cell>
          <cell r="CG565">
            <v>0</v>
          </cell>
          <cell r="CH565">
            <v>0</v>
          </cell>
          <cell r="CI565">
            <v>0</v>
          </cell>
          <cell r="CJ565">
            <v>0</v>
          </cell>
          <cell r="CK565">
            <v>0</v>
          </cell>
          <cell r="CL565">
            <v>0</v>
          </cell>
          <cell r="CM565">
            <v>0</v>
          </cell>
          <cell r="CN565">
            <v>0</v>
          </cell>
          <cell r="CO565">
            <v>0</v>
          </cell>
          <cell r="CP565">
            <v>0</v>
          </cell>
          <cell r="CQ565">
            <v>0</v>
          </cell>
          <cell r="CR565">
            <v>0</v>
          </cell>
          <cell r="CS565">
            <v>0</v>
          </cell>
          <cell r="CT565">
            <v>0</v>
          </cell>
          <cell r="CU565">
            <v>0</v>
          </cell>
          <cell r="CV565">
            <v>0</v>
          </cell>
          <cell r="CW565">
            <v>0</v>
          </cell>
          <cell r="CX565">
            <v>0</v>
          </cell>
          <cell r="CY565">
            <v>0</v>
          </cell>
          <cell r="CZ565">
            <v>0</v>
          </cell>
          <cell r="DA565">
            <v>0</v>
          </cell>
          <cell r="DB565">
            <v>0</v>
          </cell>
          <cell r="DC565">
            <v>0</v>
          </cell>
          <cell r="DD565">
            <v>0</v>
          </cell>
          <cell r="DE565">
            <v>0</v>
          </cell>
          <cell r="DF565">
            <v>0</v>
          </cell>
          <cell r="DG565">
            <v>0</v>
          </cell>
          <cell r="DH565">
            <v>0</v>
          </cell>
          <cell r="DI565">
            <v>0</v>
          </cell>
          <cell r="DJ565">
            <v>0</v>
          </cell>
          <cell r="DK565">
            <v>0</v>
          </cell>
          <cell r="DL565">
            <v>0</v>
          </cell>
          <cell r="DM565">
            <v>0</v>
          </cell>
          <cell r="DN565">
            <v>0</v>
          </cell>
          <cell r="DO565">
            <v>0</v>
          </cell>
          <cell r="DP565">
            <v>0</v>
          </cell>
          <cell r="DQ565">
            <v>0</v>
          </cell>
          <cell r="DR565">
            <v>0</v>
          </cell>
          <cell r="DS565">
            <v>0</v>
          </cell>
          <cell r="DT565">
            <v>0</v>
          </cell>
          <cell r="DU565">
            <v>0</v>
          </cell>
          <cell r="DV565">
            <v>0</v>
          </cell>
          <cell r="DW565">
            <v>0</v>
          </cell>
          <cell r="DX565">
            <v>0</v>
          </cell>
          <cell r="DY565">
            <v>0</v>
          </cell>
          <cell r="DZ565">
            <v>0</v>
          </cell>
          <cell r="EA565">
            <v>0</v>
          </cell>
          <cell r="EB565">
            <v>0</v>
          </cell>
          <cell r="EC565">
            <v>0</v>
          </cell>
          <cell r="ED565">
            <v>0</v>
          </cell>
        </row>
        <row r="566"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0</v>
          </cell>
          <cell r="BD566">
            <v>0</v>
          </cell>
          <cell r="BE566">
            <v>0</v>
          </cell>
          <cell r="BF566">
            <v>0</v>
          </cell>
          <cell r="BG566">
            <v>0</v>
          </cell>
          <cell r="BH566">
            <v>0</v>
          </cell>
          <cell r="BI566">
            <v>0</v>
          </cell>
          <cell r="BJ566">
            <v>0</v>
          </cell>
          <cell r="BK566">
            <v>0</v>
          </cell>
          <cell r="BL566">
            <v>0</v>
          </cell>
          <cell r="BM566">
            <v>0</v>
          </cell>
          <cell r="BN566">
            <v>0</v>
          </cell>
          <cell r="BO566">
            <v>0</v>
          </cell>
          <cell r="BP566">
            <v>0</v>
          </cell>
          <cell r="BQ566">
            <v>0</v>
          </cell>
          <cell r="BR566">
            <v>0</v>
          </cell>
          <cell r="BS566">
            <v>0</v>
          </cell>
          <cell r="BT566">
            <v>0</v>
          </cell>
          <cell r="BU566">
            <v>0</v>
          </cell>
          <cell r="BV566">
            <v>0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0</v>
          </cell>
          <cell r="CB566">
            <v>0</v>
          </cell>
          <cell r="CC566">
            <v>0</v>
          </cell>
          <cell r="CD566">
            <v>0</v>
          </cell>
          <cell r="CE566">
            <v>0</v>
          </cell>
          <cell r="CF566">
            <v>0</v>
          </cell>
          <cell r="CG566">
            <v>0</v>
          </cell>
          <cell r="CH566">
            <v>0</v>
          </cell>
          <cell r="CI566">
            <v>0</v>
          </cell>
          <cell r="CJ566">
            <v>0</v>
          </cell>
          <cell r="CK566">
            <v>0</v>
          </cell>
          <cell r="CL566">
            <v>0</v>
          </cell>
          <cell r="CM566">
            <v>0</v>
          </cell>
          <cell r="CN566">
            <v>0</v>
          </cell>
          <cell r="CO566">
            <v>0</v>
          </cell>
          <cell r="CP566">
            <v>0</v>
          </cell>
          <cell r="CQ566">
            <v>0</v>
          </cell>
          <cell r="CR566">
            <v>0</v>
          </cell>
          <cell r="CS566">
            <v>0</v>
          </cell>
          <cell r="CT566">
            <v>0</v>
          </cell>
          <cell r="CU566">
            <v>0</v>
          </cell>
          <cell r="CV566">
            <v>0</v>
          </cell>
          <cell r="CW566">
            <v>0</v>
          </cell>
          <cell r="CX566">
            <v>0</v>
          </cell>
          <cell r="CY566">
            <v>0</v>
          </cell>
          <cell r="CZ566">
            <v>0</v>
          </cell>
          <cell r="DA566">
            <v>0</v>
          </cell>
          <cell r="DB566">
            <v>0</v>
          </cell>
          <cell r="DC566">
            <v>0</v>
          </cell>
          <cell r="DD566">
            <v>0</v>
          </cell>
          <cell r="DE566">
            <v>0</v>
          </cell>
          <cell r="DF566">
            <v>0</v>
          </cell>
          <cell r="DG566">
            <v>0</v>
          </cell>
          <cell r="DH566">
            <v>0</v>
          </cell>
          <cell r="DI566">
            <v>0</v>
          </cell>
          <cell r="DJ566">
            <v>0</v>
          </cell>
          <cell r="DK566">
            <v>0</v>
          </cell>
          <cell r="DL566">
            <v>0</v>
          </cell>
          <cell r="DM566">
            <v>0</v>
          </cell>
          <cell r="DN566">
            <v>0</v>
          </cell>
          <cell r="DO566">
            <v>0</v>
          </cell>
          <cell r="DP566">
            <v>0</v>
          </cell>
          <cell r="DQ566">
            <v>0</v>
          </cell>
          <cell r="DR566">
            <v>0</v>
          </cell>
          <cell r="DS566">
            <v>0</v>
          </cell>
          <cell r="DT566">
            <v>0</v>
          </cell>
          <cell r="DU566">
            <v>0</v>
          </cell>
          <cell r="DV566">
            <v>0</v>
          </cell>
          <cell r="DW566">
            <v>0</v>
          </cell>
          <cell r="DX566">
            <v>0</v>
          </cell>
          <cell r="DY566">
            <v>0</v>
          </cell>
          <cell r="DZ566">
            <v>0</v>
          </cell>
          <cell r="EA566">
            <v>0</v>
          </cell>
          <cell r="EB566">
            <v>0</v>
          </cell>
          <cell r="EC566">
            <v>0</v>
          </cell>
          <cell r="ED566">
            <v>0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0</v>
          </cell>
          <cell r="BD567">
            <v>0</v>
          </cell>
          <cell r="BE567">
            <v>0</v>
          </cell>
          <cell r="BF567">
            <v>0</v>
          </cell>
          <cell r="BG567">
            <v>0</v>
          </cell>
          <cell r="BH567">
            <v>0</v>
          </cell>
          <cell r="BI567">
            <v>0</v>
          </cell>
          <cell r="BJ567">
            <v>0</v>
          </cell>
          <cell r="BK567">
            <v>0</v>
          </cell>
          <cell r="BL567">
            <v>0</v>
          </cell>
          <cell r="BM567">
            <v>0</v>
          </cell>
          <cell r="BN567">
            <v>0</v>
          </cell>
          <cell r="BO567">
            <v>0</v>
          </cell>
          <cell r="BP567">
            <v>0</v>
          </cell>
          <cell r="BQ567">
            <v>0</v>
          </cell>
          <cell r="BR567">
            <v>0</v>
          </cell>
          <cell r="BS567">
            <v>0</v>
          </cell>
          <cell r="BT567">
            <v>0</v>
          </cell>
          <cell r="BU567">
            <v>0</v>
          </cell>
          <cell r="BV567">
            <v>0</v>
          </cell>
          <cell r="BW567">
            <v>0</v>
          </cell>
          <cell r="BX567">
            <v>0</v>
          </cell>
          <cell r="BY567">
            <v>0</v>
          </cell>
          <cell r="BZ567">
            <v>0</v>
          </cell>
          <cell r="CA567">
            <v>0</v>
          </cell>
          <cell r="CB567">
            <v>0</v>
          </cell>
          <cell r="CC567">
            <v>0</v>
          </cell>
          <cell r="CD567">
            <v>0</v>
          </cell>
          <cell r="CE567">
            <v>0</v>
          </cell>
          <cell r="CF567">
            <v>0</v>
          </cell>
          <cell r="CG567">
            <v>0</v>
          </cell>
          <cell r="CH567">
            <v>0</v>
          </cell>
          <cell r="CI567">
            <v>0</v>
          </cell>
          <cell r="CJ567">
            <v>0</v>
          </cell>
          <cell r="CK567">
            <v>0</v>
          </cell>
          <cell r="CL567">
            <v>0</v>
          </cell>
          <cell r="CM567">
            <v>0</v>
          </cell>
          <cell r="CN567">
            <v>0</v>
          </cell>
          <cell r="CO567">
            <v>0</v>
          </cell>
          <cell r="CP567">
            <v>0</v>
          </cell>
          <cell r="CQ567">
            <v>0</v>
          </cell>
          <cell r="CR567">
            <v>0</v>
          </cell>
          <cell r="CS567">
            <v>0</v>
          </cell>
          <cell r="CT567">
            <v>0</v>
          </cell>
          <cell r="CU567">
            <v>0</v>
          </cell>
          <cell r="CV567">
            <v>0</v>
          </cell>
          <cell r="CW567">
            <v>0</v>
          </cell>
          <cell r="CX567">
            <v>0</v>
          </cell>
          <cell r="CY567">
            <v>0</v>
          </cell>
          <cell r="CZ567">
            <v>0</v>
          </cell>
          <cell r="DA567">
            <v>0</v>
          </cell>
          <cell r="DB567">
            <v>0</v>
          </cell>
          <cell r="DC567">
            <v>0</v>
          </cell>
          <cell r="DD567">
            <v>0</v>
          </cell>
          <cell r="DE567">
            <v>0</v>
          </cell>
          <cell r="DF567">
            <v>0</v>
          </cell>
          <cell r="DG567">
            <v>0</v>
          </cell>
          <cell r="DH567">
            <v>0</v>
          </cell>
          <cell r="DI567">
            <v>0</v>
          </cell>
          <cell r="DJ567">
            <v>0</v>
          </cell>
          <cell r="DK567">
            <v>0</v>
          </cell>
          <cell r="DL567">
            <v>0</v>
          </cell>
          <cell r="DM567">
            <v>0</v>
          </cell>
          <cell r="DN567">
            <v>0</v>
          </cell>
          <cell r="DO567">
            <v>0</v>
          </cell>
          <cell r="DP567">
            <v>0</v>
          </cell>
          <cell r="DQ567">
            <v>0</v>
          </cell>
          <cell r="DR567">
            <v>0</v>
          </cell>
          <cell r="DS567">
            <v>0</v>
          </cell>
          <cell r="DT567">
            <v>0</v>
          </cell>
          <cell r="DU567">
            <v>0</v>
          </cell>
          <cell r="DV567">
            <v>0</v>
          </cell>
          <cell r="DW567">
            <v>0</v>
          </cell>
          <cell r="DX567">
            <v>0</v>
          </cell>
          <cell r="DY567">
            <v>0</v>
          </cell>
          <cell r="DZ567">
            <v>0</v>
          </cell>
          <cell r="EA567">
            <v>0</v>
          </cell>
          <cell r="EB567">
            <v>0</v>
          </cell>
          <cell r="EC567">
            <v>0</v>
          </cell>
          <cell r="ED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E568">
            <v>0</v>
          </cell>
          <cell r="BF568">
            <v>0</v>
          </cell>
          <cell r="BG568">
            <v>0</v>
          </cell>
          <cell r="BH568">
            <v>0</v>
          </cell>
          <cell r="BI568">
            <v>0</v>
          </cell>
          <cell r="BJ568">
            <v>0</v>
          </cell>
          <cell r="BK568">
            <v>0</v>
          </cell>
          <cell r="BL568">
            <v>0</v>
          </cell>
          <cell r="BM568">
            <v>0</v>
          </cell>
          <cell r="BN568">
            <v>0</v>
          </cell>
          <cell r="BO568">
            <v>0</v>
          </cell>
          <cell r="BP568">
            <v>0</v>
          </cell>
          <cell r="BQ568">
            <v>0</v>
          </cell>
          <cell r="BR568">
            <v>0</v>
          </cell>
          <cell r="BS568">
            <v>0</v>
          </cell>
          <cell r="BT568">
            <v>0</v>
          </cell>
          <cell r="BU568">
            <v>0</v>
          </cell>
          <cell r="BV568">
            <v>0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0</v>
          </cell>
          <cell r="CB568">
            <v>0</v>
          </cell>
          <cell r="CC568">
            <v>0</v>
          </cell>
          <cell r="CD568">
            <v>0</v>
          </cell>
          <cell r="CE568">
            <v>0</v>
          </cell>
          <cell r="CF568">
            <v>0</v>
          </cell>
          <cell r="CG568">
            <v>0</v>
          </cell>
          <cell r="CH568">
            <v>0</v>
          </cell>
          <cell r="CI568">
            <v>0</v>
          </cell>
          <cell r="CJ568">
            <v>0</v>
          </cell>
          <cell r="CK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P568">
            <v>0</v>
          </cell>
          <cell r="CQ568">
            <v>0</v>
          </cell>
          <cell r="CR568">
            <v>0</v>
          </cell>
          <cell r="CS568">
            <v>0</v>
          </cell>
          <cell r="CT568">
            <v>0</v>
          </cell>
          <cell r="CU568">
            <v>0</v>
          </cell>
          <cell r="CV568">
            <v>0</v>
          </cell>
          <cell r="CW568">
            <v>0</v>
          </cell>
          <cell r="CX568">
            <v>0</v>
          </cell>
          <cell r="CY568">
            <v>0</v>
          </cell>
          <cell r="CZ568">
            <v>0</v>
          </cell>
          <cell r="DA568">
            <v>0</v>
          </cell>
          <cell r="DB568">
            <v>0</v>
          </cell>
          <cell r="DC568">
            <v>0</v>
          </cell>
          <cell r="DD568">
            <v>0</v>
          </cell>
          <cell r="DE568">
            <v>0</v>
          </cell>
          <cell r="DF568">
            <v>0</v>
          </cell>
          <cell r="DG568">
            <v>0</v>
          </cell>
          <cell r="DH568">
            <v>0</v>
          </cell>
          <cell r="DI568">
            <v>0</v>
          </cell>
          <cell r="DJ568">
            <v>0</v>
          </cell>
          <cell r="DK568">
            <v>0</v>
          </cell>
          <cell r="DL568">
            <v>0</v>
          </cell>
          <cell r="DM568">
            <v>0</v>
          </cell>
          <cell r="DN568">
            <v>0</v>
          </cell>
          <cell r="DO568">
            <v>0</v>
          </cell>
          <cell r="DP568">
            <v>0</v>
          </cell>
          <cell r="DQ568">
            <v>0</v>
          </cell>
          <cell r="DR568">
            <v>0</v>
          </cell>
          <cell r="DS568">
            <v>0</v>
          </cell>
          <cell r="DT568">
            <v>0</v>
          </cell>
          <cell r="DU568">
            <v>0</v>
          </cell>
          <cell r="DV568">
            <v>0</v>
          </cell>
          <cell r="DW568">
            <v>0</v>
          </cell>
          <cell r="DX568">
            <v>0</v>
          </cell>
          <cell r="DY568">
            <v>0</v>
          </cell>
          <cell r="DZ568">
            <v>0</v>
          </cell>
          <cell r="EA568">
            <v>0</v>
          </cell>
          <cell r="EB568">
            <v>0</v>
          </cell>
          <cell r="EC568">
            <v>0</v>
          </cell>
          <cell r="ED568">
            <v>0</v>
          </cell>
        </row>
        <row r="570">
          <cell r="F570">
            <v>15810</v>
          </cell>
          <cell r="G570">
            <v>14280</v>
          </cell>
          <cell r="H570">
            <v>15810</v>
          </cell>
          <cell r="I570">
            <v>15300.000000000233</v>
          </cell>
          <cell r="J570">
            <v>15810</v>
          </cell>
          <cell r="K570">
            <v>15299.999999999884</v>
          </cell>
          <cell r="L570">
            <v>15810</v>
          </cell>
          <cell r="M570">
            <v>15809.999999999942</v>
          </cell>
          <cell r="N570">
            <v>15300.000000000116</v>
          </cell>
          <cell r="O570">
            <v>15810</v>
          </cell>
          <cell r="P570">
            <v>15300</v>
          </cell>
          <cell r="Q570">
            <v>15810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0</v>
          </cell>
          <cell r="BD570">
            <v>0</v>
          </cell>
          <cell r="BE570">
            <v>0</v>
          </cell>
          <cell r="BF570">
            <v>0</v>
          </cell>
          <cell r="BG570">
            <v>0</v>
          </cell>
          <cell r="BH570">
            <v>0</v>
          </cell>
          <cell r="BI570">
            <v>0</v>
          </cell>
          <cell r="BJ570">
            <v>0</v>
          </cell>
          <cell r="BK570">
            <v>0</v>
          </cell>
          <cell r="BL570">
            <v>0</v>
          </cell>
          <cell r="BM570">
            <v>0</v>
          </cell>
          <cell r="BN570">
            <v>0</v>
          </cell>
          <cell r="BO570">
            <v>0</v>
          </cell>
          <cell r="BP570">
            <v>0</v>
          </cell>
          <cell r="BQ570">
            <v>0</v>
          </cell>
          <cell r="BR570">
            <v>0</v>
          </cell>
          <cell r="BS570">
            <v>0</v>
          </cell>
          <cell r="BT570">
            <v>0</v>
          </cell>
          <cell r="BU570">
            <v>0</v>
          </cell>
          <cell r="BV570">
            <v>0</v>
          </cell>
          <cell r="BW570">
            <v>0</v>
          </cell>
          <cell r="BX570">
            <v>0</v>
          </cell>
          <cell r="BY570">
            <v>0</v>
          </cell>
          <cell r="BZ570">
            <v>0</v>
          </cell>
          <cell r="CA570">
            <v>0</v>
          </cell>
          <cell r="CB570">
            <v>0</v>
          </cell>
          <cell r="CC570">
            <v>0</v>
          </cell>
          <cell r="CD570">
            <v>0</v>
          </cell>
          <cell r="CE570">
            <v>0</v>
          </cell>
          <cell r="CF570">
            <v>0</v>
          </cell>
          <cell r="CG570">
            <v>0</v>
          </cell>
          <cell r="CH570">
            <v>0</v>
          </cell>
          <cell r="CI570">
            <v>0</v>
          </cell>
          <cell r="CJ570">
            <v>0</v>
          </cell>
          <cell r="CK570">
            <v>0</v>
          </cell>
          <cell r="CL570">
            <v>0</v>
          </cell>
          <cell r="CM570">
            <v>0</v>
          </cell>
          <cell r="CN570">
            <v>0</v>
          </cell>
          <cell r="CO570">
            <v>0</v>
          </cell>
          <cell r="CP570">
            <v>0</v>
          </cell>
          <cell r="CQ570">
            <v>0</v>
          </cell>
          <cell r="CR570">
            <v>0</v>
          </cell>
          <cell r="CS570">
            <v>0</v>
          </cell>
          <cell r="CT570">
            <v>0</v>
          </cell>
          <cell r="CU570">
            <v>0</v>
          </cell>
          <cell r="CV570">
            <v>0</v>
          </cell>
          <cell r="CW570">
            <v>0</v>
          </cell>
          <cell r="CX570">
            <v>0</v>
          </cell>
          <cell r="CY570">
            <v>0</v>
          </cell>
          <cell r="CZ570">
            <v>0</v>
          </cell>
          <cell r="DA570">
            <v>0</v>
          </cell>
          <cell r="DB570">
            <v>0</v>
          </cell>
          <cell r="DC570">
            <v>0</v>
          </cell>
          <cell r="DD570">
            <v>0</v>
          </cell>
          <cell r="DE570">
            <v>0</v>
          </cell>
          <cell r="DF570">
            <v>0</v>
          </cell>
          <cell r="DG570">
            <v>0</v>
          </cell>
          <cell r="DH570">
            <v>0</v>
          </cell>
          <cell r="DI570">
            <v>0</v>
          </cell>
          <cell r="DJ570">
            <v>0</v>
          </cell>
          <cell r="DK570">
            <v>0</v>
          </cell>
          <cell r="DL570">
            <v>0</v>
          </cell>
          <cell r="DM570">
            <v>0</v>
          </cell>
          <cell r="DN570">
            <v>0</v>
          </cell>
          <cell r="DO570">
            <v>0</v>
          </cell>
          <cell r="DP570">
            <v>0</v>
          </cell>
          <cell r="DQ570">
            <v>0</v>
          </cell>
          <cell r="DR570">
            <v>0</v>
          </cell>
          <cell r="DS570">
            <v>0</v>
          </cell>
          <cell r="DT570">
            <v>0</v>
          </cell>
          <cell r="DU570">
            <v>0</v>
          </cell>
          <cell r="DV570">
            <v>0</v>
          </cell>
          <cell r="DW570">
            <v>0</v>
          </cell>
          <cell r="DX570">
            <v>0</v>
          </cell>
          <cell r="DY570">
            <v>0</v>
          </cell>
          <cell r="DZ570">
            <v>0</v>
          </cell>
          <cell r="EA570">
            <v>0</v>
          </cell>
          <cell r="EB570">
            <v>0</v>
          </cell>
          <cell r="EC570">
            <v>0</v>
          </cell>
          <cell r="ED570">
            <v>0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0</v>
          </cell>
          <cell r="BD573">
            <v>0</v>
          </cell>
          <cell r="BE573">
            <v>0</v>
          </cell>
          <cell r="BF573">
            <v>0</v>
          </cell>
          <cell r="BG573">
            <v>0</v>
          </cell>
          <cell r="BH573">
            <v>0</v>
          </cell>
          <cell r="BI573">
            <v>0</v>
          </cell>
          <cell r="BJ573">
            <v>0</v>
          </cell>
          <cell r="BK573">
            <v>0</v>
          </cell>
          <cell r="BL573">
            <v>0</v>
          </cell>
          <cell r="BM573">
            <v>0</v>
          </cell>
          <cell r="BN573">
            <v>0</v>
          </cell>
          <cell r="BO573">
            <v>0</v>
          </cell>
          <cell r="BP573">
            <v>0</v>
          </cell>
          <cell r="BQ573">
            <v>0</v>
          </cell>
          <cell r="BR573">
            <v>0</v>
          </cell>
          <cell r="BS573">
            <v>0</v>
          </cell>
          <cell r="BT573">
            <v>0</v>
          </cell>
          <cell r="BU573">
            <v>0</v>
          </cell>
          <cell r="BV573">
            <v>0</v>
          </cell>
          <cell r="BW573">
            <v>0</v>
          </cell>
          <cell r="BX573">
            <v>0</v>
          </cell>
          <cell r="BY573">
            <v>0</v>
          </cell>
          <cell r="BZ573">
            <v>0</v>
          </cell>
          <cell r="CA573">
            <v>0</v>
          </cell>
          <cell r="CB573">
            <v>0</v>
          </cell>
          <cell r="CC573">
            <v>0</v>
          </cell>
          <cell r="CD573">
            <v>0</v>
          </cell>
          <cell r="CE573">
            <v>0</v>
          </cell>
          <cell r="CF573">
            <v>0</v>
          </cell>
          <cell r="CG573">
            <v>0</v>
          </cell>
          <cell r="CH573">
            <v>0</v>
          </cell>
          <cell r="CI573">
            <v>0</v>
          </cell>
          <cell r="CJ573">
            <v>0</v>
          </cell>
          <cell r="CK573">
            <v>0</v>
          </cell>
          <cell r="CL573">
            <v>0</v>
          </cell>
          <cell r="CM573">
            <v>0</v>
          </cell>
          <cell r="CN573">
            <v>0</v>
          </cell>
          <cell r="CO573">
            <v>0</v>
          </cell>
          <cell r="CP573">
            <v>0</v>
          </cell>
          <cell r="CQ573">
            <v>0</v>
          </cell>
          <cell r="CR573">
            <v>0</v>
          </cell>
          <cell r="CS573">
            <v>0</v>
          </cell>
          <cell r="CT573">
            <v>0</v>
          </cell>
          <cell r="CU573">
            <v>0</v>
          </cell>
          <cell r="CV573">
            <v>0</v>
          </cell>
          <cell r="CW573">
            <v>0</v>
          </cell>
          <cell r="CX573">
            <v>0</v>
          </cell>
          <cell r="CY573">
            <v>0</v>
          </cell>
          <cell r="CZ573">
            <v>0</v>
          </cell>
          <cell r="DA573">
            <v>0</v>
          </cell>
          <cell r="DB573">
            <v>0</v>
          </cell>
          <cell r="DC573">
            <v>0</v>
          </cell>
          <cell r="DD573">
            <v>0</v>
          </cell>
          <cell r="DE573">
            <v>0</v>
          </cell>
          <cell r="DF573">
            <v>0</v>
          </cell>
          <cell r="DG573">
            <v>0</v>
          </cell>
          <cell r="DH573">
            <v>0</v>
          </cell>
          <cell r="DI573">
            <v>0</v>
          </cell>
          <cell r="DJ573">
            <v>0</v>
          </cell>
          <cell r="DK573">
            <v>0</v>
          </cell>
          <cell r="DL573">
            <v>0</v>
          </cell>
          <cell r="DM573">
            <v>0</v>
          </cell>
          <cell r="DN573">
            <v>0</v>
          </cell>
          <cell r="DO573">
            <v>0</v>
          </cell>
          <cell r="DP573">
            <v>0</v>
          </cell>
          <cell r="DQ573">
            <v>0</v>
          </cell>
          <cell r="DR573">
            <v>0</v>
          </cell>
          <cell r="DS573">
            <v>0</v>
          </cell>
          <cell r="DT573">
            <v>0</v>
          </cell>
          <cell r="DU573">
            <v>0</v>
          </cell>
          <cell r="DV573">
            <v>0</v>
          </cell>
          <cell r="DW573">
            <v>0</v>
          </cell>
          <cell r="DX573">
            <v>0</v>
          </cell>
          <cell r="DY573">
            <v>0</v>
          </cell>
          <cell r="DZ573">
            <v>0</v>
          </cell>
          <cell r="EA573">
            <v>0</v>
          </cell>
          <cell r="EB573">
            <v>0</v>
          </cell>
          <cell r="EC573">
            <v>0</v>
          </cell>
          <cell r="ED573">
            <v>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0</v>
          </cell>
          <cell r="BD574">
            <v>0</v>
          </cell>
          <cell r="BE574">
            <v>0</v>
          </cell>
          <cell r="BF574">
            <v>0</v>
          </cell>
          <cell r="BG574">
            <v>0</v>
          </cell>
          <cell r="BH574">
            <v>0</v>
          </cell>
          <cell r="BI574">
            <v>0</v>
          </cell>
          <cell r="BJ574">
            <v>0</v>
          </cell>
          <cell r="BK574">
            <v>0</v>
          </cell>
          <cell r="BL574">
            <v>0</v>
          </cell>
          <cell r="BM574">
            <v>0</v>
          </cell>
          <cell r="BN574">
            <v>0</v>
          </cell>
          <cell r="BO574">
            <v>0</v>
          </cell>
          <cell r="BP574">
            <v>0</v>
          </cell>
          <cell r="BQ574">
            <v>0</v>
          </cell>
          <cell r="BR574">
            <v>0</v>
          </cell>
          <cell r="BS574">
            <v>0</v>
          </cell>
          <cell r="BT574">
            <v>0</v>
          </cell>
          <cell r="BU574">
            <v>0</v>
          </cell>
          <cell r="BV574">
            <v>0</v>
          </cell>
          <cell r="BW574">
            <v>0</v>
          </cell>
          <cell r="BX574">
            <v>0</v>
          </cell>
          <cell r="BY574">
            <v>0</v>
          </cell>
          <cell r="BZ574">
            <v>0</v>
          </cell>
          <cell r="CA574">
            <v>0</v>
          </cell>
          <cell r="CB574">
            <v>0</v>
          </cell>
          <cell r="CC574">
            <v>0</v>
          </cell>
          <cell r="CD574">
            <v>0</v>
          </cell>
          <cell r="CE574">
            <v>0</v>
          </cell>
          <cell r="CF574">
            <v>0</v>
          </cell>
          <cell r="CG574">
            <v>0</v>
          </cell>
          <cell r="CH574">
            <v>0</v>
          </cell>
          <cell r="CI574">
            <v>0</v>
          </cell>
          <cell r="CJ574">
            <v>0</v>
          </cell>
          <cell r="CK574">
            <v>0</v>
          </cell>
          <cell r="CL574">
            <v>0</v>
          </cell>
          <cell r="CM574">
            <v>0</v>
          </cell>
          <cell r="CN574">
            <v>0</v>
          </cell>
          <cell r="CO574">
            <v>0</v>
          </cell>
          <cell r="CP574">
            <v>0</v>
          </cell>
          <cell r="CQ574">
            <v>0</v>
          </cell>
          <cell r="CR574">
            <v>0</v>
          </cell>
          <cell r="CS574">
            <v>0</v>
          </cell>
          <cell r="CT574">
            <v>0</v>
          </cell>
          <cell r="CU574">
            <v>0</v>
          </cell>
          <cell r="CV574">
            <v>0</v>
          </cell>
          <cell r="CW574">
            <v>0</v>
          </cell>
          <cell r="CX574">
            <v>0</v>
          </cell>
          <cell r="CY574">
            <v>0</v>
          </cell>
          <cell r="CZ574">
            <v>0</v>
          </cell>
          <cell r="DA574">
            <v>0</v>
          </cell>
          <cell r="DB574">
            <v>0</v>
          </cell>
          <cell r="DC574">
            <v>0</v>
          </cell>
          <cell r="DD574">
            <v>0</v>
          </cell>
          <cell r="DE574">
            <v>0</v>
          </cell>
          <cell r="DF574">
            <v>0</v>
          </cell>
          <cell r="DG574">
            <v>0</v>
          </cell>
          <cell r="DH574">
            <v>0</v>
          </cell>
          <cell r="DI574">
            <v>0</v>
          </cell>
          <cell r="DJ574">
            <v>0</v>
          </cell>
          <cell r="DK574">
            <v>0</v>
          </cell>
          <cell r="DL574">
            <v>0</v>
          </cell>
          <cell r="DM574">
            <v>0</v>
          </cell>
          <cell r="DN574">
            <v>0</v>
          </cell>
          <cell r="DO574">
            <v>0</v>
          </cell>
          <cell r="DP574">
            <v>0</v>
          </cell>
          <cell r="DQ574">
            <v>0</v>
          </cell>
          <cell r="DR574">
            <v>0</v>
          </cell>
          <cell r="DS574">
            <v>0</v>
          </cell>
          <cell r="DT574">
            <v>0</v>
          </cell>
          <cell r="DU574">
            <v>0</v>
          </cell>
          <cell r="DV574">
            <v>0</v>
          </cell>
          <cell r="DW574">
            <v>0</v>
          </cell>
          <cell r="DX574">
            <v>0</v>
          </cell>
          <cell r="DY574">
            <v>0</v>
          </cell>
          <cell r="DZ574">
            <v>0</v>
          </cell>
          <cell r="EA574">
            <v>0</v>
          </cell>
          <cell r="EB574">
            <v>0</v>
          </cell>
          <cell r="EC574">
            <v>0</v>
          </cell>
          <cell r="ED574">
            <v>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0</v>
          </cell>
          <cell r="BD575">
            <v>0</v>
          </cell>
          <cell r="BE575">
            <v>0</v>
          </cell>
          <cell r="BF575">
            <v>0</v>
          </cell>
          <cell r="BG575">
            <v>0</v>
          </cell>
          <cell r="BH575">
            <v>0</v>
          </cell>
          <cell r="BI575">
            <v>0</v>
          </cell>
          <cell r="BJ575">
            <v>0</v>
          </cell>
          <cell r="BK575">
            <v>0</v>
          </cell>
          <cell r="BL575">
            <v>0</v>
          </cell>
          <cell r="BM575">
            <v>0</v>
          </cell>
          <cell r="BN575">
            <v>0</v>
          </cell>
          <cell r="BO575">
            <v>0</v>
          </cell>
          <cell r="BP575">
            <v>0</v>
          </cell>
          <cell r="BQ575">
            <v>0</v>
          </cell>
          <cell r="BR575">
            <v>0</v>
          </cell>
          <cell r="BS575">
            <v>0</v>
          </cell>
          <cell r="BT575">
            <v>0</v>
          </cell>
          <cell r="BU575">
            <v>0</v>
          </cell>
          <cell r="BV575">
            <v>0</v>
          </cell>
          <cell r="BW575">
            <v>0</v>
          </cell>
          <cell r="BX575">
            <v>0</v>
          </cell>
          <cell r="BY575">
            <v>0</v>
          </cell>
          <cell r="BZ575">
            <v>0</v>
          </cell>
          <cell r="CA575">
            <v>0</v>
          </cell>
          <cell r="CB575">
            <v>0</v>
          </cell>
          <cell r="CC575">
            <v>0</v>
          </cell>
          <cell r="CD575">
            <v>0</v>
          </cell>
          <cell r="CE575">
            <v>0</v>
          </cell>
          <cell r="CF575">
            <v>0</v>
          </cell>
          <cell r="CG575">
            <v>0</v>
          </cell>
          <cell r="CH575">
            <v>0</v>
          </cell>
          <cell r="CI575">
            <v>0</v>
          </cell>
          <cell r="CJ575">
            <v>0</v>
          </cell>
          <cell r="CK575">
            <v>0</v>
          </cell>
          <cell r="CL575">
            <v>0</v>
          </cell>
          <cell r="CM575">
            <v>0</v>
          </cell>
          <cell r="CN575">
            <v>0</v>
          </cell>
          <cell r="CO575">
            <v>0</v>
          </cell>
          <cell r="CP575">
            <v>0</v>
          </cell>
          <cell r="CQ575">
            <v>0</v>
          </cell>
          <cell r="CR575">
            <v>0</v>
          </cell>
          <cell r="CS575">
            <v>0</v>
          </cell>
          <cell r="CT575">
            <v>0</v>
          </cell>
          <cell r="CU575">
            <v>0</v>
          </cell>
          <cell r="CV575">
            <v>0</v>
          </cell>
          <cell r="CW575">
            <v>0</v>
          </cell>
          <cell r="CX575">
            <v>0</v>
          </cell>
          <cell r="CY575">
            <v>0</v>
          </cell>
          <cell r="CZ575">
            <v>0</v>
          </cell>
          <cell r="DA575">
            <v>0</v>
          </cell>
          <cell r="DB575">
            <v>0</v>
          </cell>
          <cell r="DC575">
            <v>0</v>
          </cell>
          <cell r="DD575">
            <v>0</v>
          </cell>
          <cell r="DE575">
            <v>0</v>
          </cell>
          <cell r="DF575">
            <v>0</v>
          </cell>
          <cell r="DG575">
            <v>0</v>
          </cell>
          <cell r="DH575">
            <v>0</v>
          </cell>
          <cell r="DI575">
            <v>0</v>
          </cell>
          <cell r="DJ575">
            <v>0</v>
          </cell>
          <cell r="DK575">
            <v>0</v>
          </cell>
          <cell r="DL575">
            <v>0</v>
          </cell>
          <cell r="DM575">
            <v>0</v>
          </cell>
          <cell r="DN575">
            <v>0</v>
          </cell>
          <cell r="DO575">
            <v>0</v>
          </cell>
          <cell r="DP575">
            <v>0</v>
          </cell>
          <cell r="DQ575">
            <v>0</v>
          </cell>
          <cell r="DR575">
            <v>0</v>
          </cell>
          <cell r="DS575">
            <v>0</v>
          </cell>
          <cell r="DT575">
            <v>0</v>
          </cell>
          <cell r="DU575">
            <v>0</v>
          </cell>
          <cell r="DV575">
            <v>0</v>
          </cell>
          <cell r="DW575">
            <v>0</v>
          </cell>
          <cell r="DX575">
            <v>0</v>
          </cell>
          <cell r="DY575">
            <v>0</v>
          </cell>
          <cell r="DZ575">
            <v>0</v>
          </cell>
          <cell r="EA575">
            <v>0</v>
          </cell>
          <cell r="EB575">
            <v>0</v>
          </cell>
          <cell r="EC575">
            <v>0</v>
          </cell>
          <cell r="ED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0</v>
          </cell>
          <cell r="BD576">
            <v>0</v>
          </cell>
          <cell r="BE576">
            <v>0</v>
          </cell>
          <cell r="BF576">
            <v>0</v>
          </cell>
          <cell r="BG576">
            <v>0</v>
          </cell>
          <cell r="BH576">
            <v>0</v>
          </cell>
          <cell r="BI576">
            <v>0</v>
          </cell>
          <cell r="BJ576">
            <v>0</v>
          </cell>
          <cell r="BK576">
            <v>0</v>
          </cell>
          <cell r="BL576">
            <v>0</v>
          </cell>
          <cell r="BM576">
            <v>0</v>
          </cell>
          <cell r="BN576">
            <v>0</v>
          </cell>
          <cell r="BO576">
            <v>0</v>
          </cell>
          <cell r="BP576">
            <v>0</v>
          </cell>
          <cell r="BQ576">
            <v>0</v>
          </cell>
          <cell r="BR576">
            <v>0</v>
          </cell>
          <cell r="BS576">
            <v>0</v>
          </cell>
          <cell r="BT576">
            <v>0</v>
          </cell>
          <cell r="BU576">
            <v>0</v>
          </cell>
          <cell r="BV576">
            <v>0</v>
          </cell>
          <cell r="BW576">
            <v>0</v>
          </cell>
          <cell r="BX576">
            <v>0</v>
          </cell>
          <cell r="BY576">
            <v>0</v>
          </cell>
          <cell r="BZ576">
            <v>0</v>
          </cell>
          <cell r="CA576">
            <v>0</v>
          </cell>
          <cell r="CB576">
            <v>0</v>
          </cell>
          <cell r="CC576">
            <v>0</v>
          </cell>
          <cell r="CD576">
            <v>0</v>
          </cell>
          <cell r="CE576">
            <v>0</v>
          </cell>
          <cell r="CF576">
            <v>0</v>
          </cell>
          <cell r="CG576">
            <v>0</v>
          </cell>
          <cell r="CH576">
            <v>0</v>
          </cell>
          <cell r="CI576">
            <v>0</v>
          </cell>
          <cell r="CJ576">
            <v>0</v>
          </cell>
          <cell r="CK576">
            <v>0</v>
          </cell>
          <cell r="CL576">
            <v>0</v>
          </cell>
          <cell r="CM576">
            <v>0</v>
          </cell>
          <cell r="CN576">
            <v>0</v>
          </cell>
          <cell r="CO576">
            <v>0</v>
          </cell>
          <cell r="CP576">
            <v>0</v>
          </cell>
          <cell r="CQ576">
            <v>0</v>
          </cell>
          <cell r="CR576">
            <v>0</v>
          </cell>
          <cell r="CS576">
            <v>0</v>
          </cell>
          <cell r="CT576">
            <v>0</v>
          </cell>
          <cell r="CU576">
            <v>0</v>
          </cell>
          <cell r="CV576">
            <v>0</v>
          </cell>
          <cell r="CW576">
            <v>0</v>
          </cell>
          <cell r="CX576">
            <v>0</v>
          </cell>
          <cell r="CY576">
            <v>0</v>
          </cell>
          <cell r="CZ576">
            <v>0</v>
          </cell>
          <cell r="DA576">
            <v>0</v>
          </cell>
          <cell r="DB576">
            <v>0</v>
          </cell>
          <cell r="DC576">
            <v>0</v>
          </cell>
          <cell r="DD576">
            <v>0</v>
          </cell>
          <cell r="DE576">
            <v>0</v>
          </cell>
          <cell r="DF576">
            <v>0</v>
          </cell>
          <cell r="DG576">
            <v>0</v>
          </cell>
          <cell r="DH576">
            <v>0</v>
          </cell>
          <cell r="DI576">
            <v>0</v>
          </cell>
          <cell r="DJ576">
            <v>0</v>
          </cell>
          <cell r="DK576">
            <v>0</v>
          </cell>
          <cell r="DL576">
            <v>0</v>
          </cell>
          <cell r="DM576">
            <v>0</v>
          </cell>
          <cell r="DN576">
            <v>0</v>
          </cell>
          <cell r="DO576">
            <v>0</v>
          </cell>
          <cell r="DP576">
            <v>0</v>
          </cell>
          <cell r="DQ576">
            <v>0</v>
          </cell>
          <cell r="DR576">
            <v>0</v>
          </cell>
          <cell r="DS576">
            <v>0</v>
          </cell>
          <cell r="DT576">
            <v>0</v>
          </cell>
          <cell r="DU576">
            <v>0</v>
          </cell>
          <cell r="DV576">
            <v>0</v>
          </cell>
          <cell r="DW576">
            <v>0</v>
          </cell>
          <cell r="DX576">
            <v>0</v>
          </cell>
          <cell r="DY576">
            <v>0</v>
          </cell>
          <cell r="DZ576">
            <v>0</v>
          </cell>
          <cell r="EA576">
            <v>0</v>
          </cell>
          <cell r="EB576">
            <v>0</v>
          </cell>
          <cell r="EC576">
            <v>0</v>
          </cell>
          <cell r="ED576">
            <v>0</v>
          </cell>
        </row>
        <row r="578"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0</v>
          </cell>
          <cell r="BD578">
            <v>0</v>
          </cell>
          <cell r="BE578">
            <v>0</v>
          </cell>
          <cell r="BF578">
            <v>0</v>
          </cell>
          <cell r="BG578">
            <v>0</v>
          </cell>
          <cell r="BH578">
            <v>0</v>
          </cell>
          <cell r="BI578">
            <v>0</v>
          </cell>
          <cell r="BJ578">
            <v>0</v>
          </cell>
          <cell r="BK578">
            <v>0</v>
          </cell>
          <cell r="BL578">
            <v>0</v>
          </cell>
          <cell r="BM578">
            <v>0</v>
          </cell>
          <cell r="BN578">
            <v>0</v>
          </cell>
          <cell r="BO578">
            <v>0</v>
          </cell>
          <cell r="BP578">
            <v>0</v>
          </cell>
          <cell r="BQ578">
            <v>0</v>
          </cell>
          <cell r="BR578">
            <v>0</v>
          </cell>
          <cell r="BS578">
            <v>0</v>
          </cell>
          <cell r="BT578">
            <v>0</v>
          </cell>
          <cell r="BU578">
            <v>0</v>
          </cell>
          <cell r="BV578">
            <v>0</v>
          </cell>
          <cell r="BW578">
            <v>0</v>
          </cell>
          <cell r="BX578">
            <v>0</v>
          </cell>
          <cell r="BY578">
            <v>0</v>
          </cell>
          <cell r="BZ578">
            <v>0</v>
          </cell>
          <cell r="CA578">
            <v>0</v>
          </cell>
          <cell r="CB578">
            <v>0</v>
          </cell>
          <cell r="CC578">
            <v>0</v>
          </cell>
          <cell r="CD578">
            <v>0</v>
          </cell>
          <cell r="CE578">
            <v>0</v>
          </cell>
          <cell r="CF578">
            <v>0</v>
          </cell>
          <cell r="CG578">
            <v>0</v>
          </cell>
          <cell r="CH578">
            <v>0</v>
          </cell>
          <cell r="CI578">
            <v>0</v>
          </cell>
          <cell r="CJ578">
            <v>0</v>
          </cell>
          <cell r="CK578">
            <v>0</v>
          </cell>
          <cell r="CL578">
            <v>0</v>
          </cell>
          <cell r="CM578">
            <v>0</v>
          </cell>
          <cell r="CN578">
            <v>0</v>
          </cell>
          <cell r="CO578">
            <v>0</v>
          </cell>
          <cell r="CP578">
            <v>0</v>
          </cell>
          <cell r="CQ578">
            <v>0</v>
          </cell>
          <cell r="CR578">
            <v>0</v>
          </cell>
          <cell r="CS578">
            <v>0</v>
          </cell>
          <cell r="CT578">
            <v>0</v>
          </cell>
          <cell r="CU578">
            <v>0</v>
          </cell>
          <cell r="CV578">
            <v>0</v>
          </cell>
          <cell r="CW578">
            <v>0</v>
          </cell>
          <cell r="CX578">
            <v>0</v>
          </cell>
          <cell r="CY578">
            <v>0</v>
          </cell>
          <cell r="CZ578">
            <v>0</v>
          </cell>
          <cell r="DA578">
            <v>0</v>
          </cell>
          <cell r="DB578">
            <v>0</v>
          </cell>
          <cell r="DC578">
            <v>0</v>
          </cell>
          <cell r="DD578">
            <v>0</v>
          </cell>
          <cell r="DE578">
            <v>0</v>
          </cell>
          <cell r="DF578">
            <v>0</v>
          </cell>
          <cell r="DG578">
            <v>0</v>
          </cell>
          <cell r="DH578">
            <v>0</v>
          </cell>
          <cell r="DI578">
            <v>0</v>
          </cell>
          <cell r="DJ578">
            <v>0</v>
          </cell>
          <cell r="DK578">
            <v>0</v>
          </cell>
          <cell r="DL578">
            <v>0</v>
          </cell>
          <cell r="DM578">
            <v>0</v>
          </cell>
          <cell r="DN578">
            <v>0</v>
          </cell>
          <cell r="DO578">
            <v>0</v>
          </cell>
          <cell r="DP578">
            <v>0</v>
          </cell>
          <cell r="DQ578">
            <v>0</v>
          </cell>
          <cell r="DR578">
            <v>0</v>
          </cell>
          <cell r="DS578">
            <v>0</v>
          </cell>
          <cell r="DT578">
            <v>0</v>
          </cell>
          <cell r="DU578">
            <v>0</v>
          </cell>
          <cell r="DV578">
            <v>0</v>
          </cell>
          <cell r="DW578">
            <v>0</v>
          </cell>
          <cell r="DX578">
            <v>0</v>
          </cell>
          <cell r="DY578">
            <v>0</v>
          </cell>
          <cell r="DZ578">
            <v>0</v>
          </cell>
          <cell r="EA578">
            <v>0</v>
          </cell>
          <cell r="EB578">
            <v>0</v>
          </cell>
          <cell r="EC578">
            <v>0</v>
          </cell>
          <cell r="ED578">
            <v>0</v>
          </cell>
        </row>
        <row r="580">
          <cell r="F580">
            <v>15810</v>
          </cell>
          <cell r="G580">
            <v>14280</v>
          </cell>
          <cell r="H580">
            <v>15810</v>
          </cell>
          <cell r="I580">
            <v>15162.257931400207</v>
          </cell>
          <cell r="J580">
            <v>15810</v>
          </cell>
          <cell r="K580">
            <v>15299.999999999884</v>
          </cell>
          <cell r="L580">
            <v>15810</v>
          </cell>
          <cell r="M580">
            <v>15809.999999999942</v>
          </cell>
          <cell r="N580">
            <v>15300.000000000116</v>
          </cell>
          <cell r="O580">
            <v>15810</v>
          </cell>
          <cell r="P580">
            <v>15300</v>
          </cell>
          <cell r="Q580">
            <v>15810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0</v>
          </cell>
          <cell r="BD580">
            <v>0</v>
          </cell>
          <cell r="BE580">
            <v>0</v>
          </cell>
          <cell r="BF580">
            <v>0</v>
          </cell>
          <cell r="BG580">
            <v>0</v>
          </cell>
          <cell r="BH580">
            <v>0</v>
          </cell>
          <cell r="BI580">
            <v>0</v>
          </cell>
          <cell r="BJ580">
            <v>0</v>
          </cell>
          <cell r="BK580">
            <v>0</v>
          </cell>
          <cell r="BL580">
            <v>0</v>
          </cell>
          <cell r="BM580">
            <v>0</v>
          </cell>
          <cell r="BN580">
            <v>0</v>
          </cell>
          <cell r="BO580">
            <v>0</v>
          </cell>
          <cell r="BP580">
            <v>0</v>
          </cell>
          <cell r="BQ580">
            <v>0</v>
          </cell>
          <cell r="BR580">
            <v>0</v>
          </cell>
          <cell r="BS580">
            <v>0</v>
          </cell>
          <cell r="BT580">
            <v>0</v>
          </cell>
          <cell r="BU580">
            <v>0</v>
          </cell>
          <cell r="BV580">
            <v>0</v>
          </cell>
          <cell r="BW580">
            <v>0</v>
          </cell>
          <cell r="BX580">
            <v>0</v>
          </cell>
          <cell r="BY580">
            <v>0</v>
          </cell>
          <cell r="BZ580">
            <v>0</v>
          </cell>
          <cell r="CA580">
            <v>0</v>
          </cell>
          <cell r="CB580">
            <v>0</v>
          </cell>
          <cell r="CC580">
            <v>0</v>
          </cell>
          <cell r="CD580">
            <v>0</v>
          </cell>
          <cell r="CE580">
            <v>0</v>
          </cell>
          <cell r="CF580">
            <v>0</v>
          </cell>
          <cell r="CG580">
            <v>0</v>
          </cell>
          <cell r="CH580">
            <v>0</v>
          </cell>
          <cell r="CI580">
            <v>0</v>
          </cell>
          <cell r="CJ580">
            <v>0</v>
          </cell>
          <cell r="CK580">
            <v>0</v>
          </cell>
          <cell r="CL580">
            <v>0</v>
          </cell>
          <cell r="CM580">
            <v>0</v>
          </cell>
          <cell r="CN580">
            <v>0</v>
          </cell>
          <cell r="CO580">
            <v>0</v>
          </cell>
          <cell r="CP580">
            <v>0</v>
          </cell>
          <cell r="CQ580">
            <v>0</v>
          </cell>
          <cell r="CR580">
            <v>0</v>
          </cell>
          <cell r="CS580">
            <v>0</v>
          </cell>
          <cell r="CT580">
            <v>0</v>
          </cell>
          <cell r="CU580">
            <v>0</v>
          </cell>
          <cell r="CV580">
            <v>0</v>
          </cell>
          <cell r="CW580">
            <v>0</v>
          </cell>
          <cell r="CX580">
            <v>0</v>
          </cell>
          <cell r="CY580">
            <v>0</v>
          </cell>
          <cell r="CZ580">
            <v>0</v>
          </cell>
          <cell r="DA580">
            <v>0</v>
          </cell>
          <cell r="DB580">
            <v>0</v>
          </cell>
          <cell r="DC580">
            <v>0</v>
          </cell>
          <cell r="DD580">
            <v>0</v>
          </cell>
          <cell r="DE580">
            <v>0</v>
          </cell>
          <cell r="DF580">
            <v>0</v>
          </cell>
          <cell r="DG580">
            <v>0</v>
          </cell>
          <cell r="DH580">
            <v>0</v>
          </cell>
          <cell r="DI580">
            <v>0</v>
          </cell>
          <cell r="DJ580">
            <v>0</v>
          </cell>
          <cell r="DK580">
            <v>0</v>
          </cell>
          <cell r="DL580">
            <v>0</v>
          </cell>
          <cell r="DM580">
            <v>0</v>
          </cell>
          <cell r="DN580">
            <v>0</v>
          </cell>
          <cell r="DO580">
            <v>0</v>
          </cell>
          <cell r="DP580">
            <v>0</v>
          </cell>
          <cell r="DQ580">
            <v>0</v>
          </cell>
          <cell r="DR580">
            <v>0</v>
          </cell>
          <cell r="DS580">
            <v>0</v>
          </cell>
          <cell r="DT580">
            <v>0</v>
          </cell>
          <cell r="DU580">
            <v>0</v>
          </cell>
          <cell r="DV580">
            <v>0</v>
          </cell>
          <cell r="DW580">
            <v>0</v>
          </cell>
          <cell r="DX580">
            <v>0</v>
          </cell>
          <cell r="DY580">
            <v>0</v>
          </cell>
          <cell r="DZ580">
            <v>0</v>
          </cell>
          <cell r="EA580">
            <v>0</v>
          </cell>
          <cell r="EB580">
            <v>0</v>
          </cell>
          <cell r="EC580">
            <v>0</v>
          </cell>
          <cell r="ED580">
            <v>0</v>
          </cell>
        </row>
        <row r="583"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0</v>
          </cell>
          <cell r="BD583">
            <v>0</v>
          </cell>
          <cell r="BE583">
            <v>0</v>
          </cell>
          <cell r="BF583">
            <v>0</v>
          </cell>
          <cell r="BG583">
            <v>0</v>
          </cell>
          <cell r="BH583">
            <v>0</v>
          </cell>
          <cell r="BI583">
            <v>0</v>
          </cell>
          <cell r="BJ583">
            <v>0</v>
          </cell>
          <cell r="BK583">
            <v>0</v>
          </cell>
          <cell r="BL583">
            <v>0</v>
          </cell>
          <cell r="BM583">
            <v>0</v>
          </cell>
          <cell r="BN583">
            <v>0</v>
          </cell>
          <cell r="BO583">
            <v>0</v>
          </cell>
          <cell r="BP583">
            <v>0</v>
          </cell>
          <cell r="BQ583">
            <v>0</v>
          </cell>
          <cell r="BR583">
            <v>0</v>
          </cell>
          <cell r="BS583">
            <v>0</v>
          </cell>
          <cell r="BT583">
            <v>0</v>
          </cell>
          <cell r="BU583">
            <v>0</v>
          </cell>
          <cell r="BV583">
            <v>0</v>
          </cell>
          <cell r="BW583">
            <v>0</v>
          </cell>
          <cell r="BX583">
            <v>0</v>
          </cell>
          <cell r="BY583">
            <v>0</v>
          </cell>
          <cell r="BZ583">
            <v>0</v>
          </cell>
          <cell r="CA583">
            <v>0</v>
          </cell>
          <cell r="CB583">
            <v>0</v>
          </cell>
          <cell r="CC583">
            <v>0</v>
          </cell>
          <cell r="CD583">
            <v>0</v>
          </cell>
          <cell r="CE583">
            <v>0</v>
          </cell>
          <cell r="CF583">
            <v>0</v>
          </cell>
          <cell r="CG583">
            <v>0</v>
          </cell>
          <cell r="CH583">
            <v>0</v>
          </cell>
          <cell r="CI583">
            <v>0</v>
          </cell>
          <cell r="CJ583">
            <v>0</v>
          </cell>
          <cell r="CK583">
            <v>0</v>
          </cell>
          <cell r="CL583">
            <v>0</v>
          </cell>
          <cell r="CM583">
            <v>0</v>
          </cell>
          <cell r="CN583">
            <v>0</v>
          </cell>
          <cell r="CO583">
            <v>0</v>
          </cell>
          <cell r="CP583">
            <v>0</v>
          </cell>
          <cell r="CQ583">
            <v>0</v>
          </cell>
          <cell r="CR583">
            <v>0</v>
          </cell>
          <cell r="CS583">
            <v>0</v>
          </cell>
          <cell r="CT583">
            <v>0</v>
          </cell>
          <cell r="CU583">
            <v>0</v>
          </cell>
          <cell r="CV583">
            <v>0</v>
          </cell>
          <cell r="CW583">
            <v>0</v>
          </cell>
          <cell r="CX583">
            <v>0</v>
          </cell>
          <cell r="CY583">
            <v>0</v>
          </cell>
          <cell r="CZ583">
            <v>0</v>
          </cell>
          <cell r="DA583">
            <v>0</v>
          </cell>
          <cell r="DB583">
            <v>0</v>
          </cell>
          <cell r="DC583">
            <v>0</v>
          </cell>
          <cell r="DD583">
            <v>0</v>
          </cell>
          <cell r="DE583">
            <v>0</v>
          </cell>
          <cell r="DF583">
            <v>0</v>
          </cell>
          <cell r="DG583">
            <v>0</v>
          </cell>
          <cell r="DH583">
            <v>0</v>
          </cell>
          <cell r="DI583">
            <v>0</v>
          </cell>
          <cell r="DJ583">
            <v>0</v>
          </cell>
          <cell r="DK583">
            <v>0</v>
          </cell>
          <cell r="DL583">
            <v>0</v>
          </cell>
          <cell r="DM583">
            <v>0</v>
          </cell>
          <cell r="DN583">
            <v>0</v>
          </cell>
          <cell r="DO583">
            <v>0</v>
          </cell>
          <cell r="DP583">
            <v>0</v>
          </cell>
          <cell r="DQ583">
            <v>0</v>
          </cell>
          <cell r="DR583">
            <v>0</v>
          </cell>
          <cell r="DS583">
            <v>0</v>
          </cell>
          <cell r="DT583">
            <v>0</v>
          </cell>
          <cell r="DU583">
            <v>0</v>
          </cell>
          <cell r="DV583">
            <v>0</v>
          </cell>
          <cell r="DW583">
            <v>0</v>
          </cell>
          <cell r="DX583">
            <v>0</v>
          </cell>
          <cell r="DY583">
            <v>0</v>
          </cell>
          <cell r="DZ583">
            <v>0</v>
          </cell>
          <cell r="EA583">
            <v>0</v>
          </cell>
          <cell r="EB583">
            <v>0</v>
          </cell>
          <cell r="EC583">
            <v>0</v>
          </cell>
          <cell r="ED583">
            <v>0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0</v>
          </cell>
          <cell r="BD584">
            <v>0</v>
          </cell>
          <cell r="BE584">
            <v>0</v>
          </cell>
          <cell r="BF584">
            <v>0</v>
          </cell>
          <cell r="BG584">
            <v>0</v>
          </cell>
          <cell r="BH584">
            <v>0</v>
          </cell>
          <cell r="BI584">
            <v>0</v>
          </cell>
          <cell r="BJ584">
            <v>0</v>
          </cell>
          <cell r="BK584">
            <v>0</v>
          </cell>
          <cell r="BL584">
            <v>0</v>
          </cell>
          <cell r="BM584">
            <v>0</v>
          </cell>
          <cell r="BN584">
            <v>0</v>
          </cell>
          <cell r="BO584">
            <v>0</v>
          </cell>
          <cell r="BP584">
            <v>0</v>
          </cell>
          <cell r="BQ584">
            <v>0</v>
          </cell>
          <cell r="BR584">
            <v>0</v>
          </cell>
          <cell r="BS584">
            <v>0</v>
          </cell>
          <cell r="BT584">
            <v>0</v>
          </cell>
          <cell r="BU584">
            <v>0</v>
          </cell>
          <cell r="BV584">
            <v>0</v>
          </cell>
          <cell r="BW584">
            <v>0</v>
          </cell>
          <cell r="BX584">
            <v>0</v>
          </cell>
          <cell r="BY584">
            <v>0</v>
          </cell>
          <cell r="BZ584">
            <v>0</v>
          </cell>
          <cell r="CA584">
            <v>0</v>
          </cell>
          <cell r="CB584">
            <v>0</v>
          </cell>
          <cell r="CC584">
            <v>0</v>
          </cell>
          <cell r="CD584">
            <v>0</v>
          </cell>
          <cell r="CE584">
            <v>0</v>
          </cell>
          <cell r="CF584">
            <v>0</v>
          </cell>
          <cell r="CG584">
            <v>0</v>
          </cell>
          <cell r="CH584">
            <v>0</v>
          </cell>
          <cell r="CI584">
            <v>0</v>
          </cell>
          <cell r="CJ584">
            <v>0</v>
          </cell>
          <cell r="CK584">
            <v>0</v>
          </cell>
          <cell r="CL584">
            <v>0</v>
          </cell>
          <cell r="CM584">
            <v>0</v>
          </cell>
          <cell r="CN584">
            <v>0</v>
          </cell>
          <cell r="CO584">
            <v>0</v>
          </cell>
          <cell r="CP584">
            <v>0</v>
          </cell>
          <cell r="CQ584">
            <v>0</v>
          </cell>
          <cell r="CR584">
            <v>0</v>
          </cell>
          <cell r="CS584">
            <v>0</v>
          </cell>
          <cell r="CT584">
            <v>0</v>
          </cell>
          <cell r="CU584">
            <v>0</v>
          </cell>
          <cell r="CV584">
            <v>0</v>
          </cell>
          <cell r="CW584">
            <v>0</v>
          </cell>
          <cell r="CX584">
            <v>0</v>
          </cell>
          <cell r="CY584">
            <v>0</v>
          </cell>
          <cell r="CZ584">
            <v>0</v>
          </cell>
          <cell r="DA584">
            <v>0</v>
          </cell>
          <cell r="DB584">
            <v>0</v>
          </cell>
          <cell r="DC584">
            <v>0</v>
          </cell>
          <cell r="DD584">
            <v>0</v>
          </cell>
          <cell r="DE584">
            <v>0</v>
          </cell>
          <cell r="DF584">
            <v>0</v>
          </cell>
          <cell r="DG584">
            <v>0</v>
          </cell>
          <cell r="DH584">
            <v>0</v>
          </cell>
          <cell r="DI584">
            <v>0</v>
          </cell>
          <cell r="DJ584">
            <v>0</v>
          </cell>
          <cell r="DK584">
            <v>0</v>
          </cell>
          <cell r="DL584">
            <v>0</v>
          </cell>
          <cell r="DM584">
            <v>0</v>
          </cell>
          <cell r="DN584">
            <v>0</v>
          </cell>
          <cell r="DO584">
            <v>0</v>
          </cell>
          <cell r="DP584">
            <v>0</v>
          </cell>
          <cell r="DQ584">
            <v>0</v>
          </cell>
          <cell r="DR584">
            <v>0</v>
          </cell>
          <cell r="DS584">
            <v>0</v>
          </cell>
          <cell r="DT584">
            <v>0</v>
          </cell>
          <cell r="DU584">
            <v>0</v>
          </cell>
          <cell r="DV584">
            <v>0</v>
          </cell>
          <cell r="DW584">
            <v>0</v>
          </cell>
          <cell r="DX584">
            <v>0</v>
          </cell>
          <cell r="DY584">
            <v>0</v>
          </cell>
          <cell r="DZ584">
            <v>0</v>
          </cell>
          <cell r="EA584">
            <v>0</v>
          </cell>
          <cell r="EB584">
            <v>0</v>
          </cell>
          <cell r="EC584">
            <v>0</v>
          </cell>
          <cell r="ED584">
            <v>0</v>
          </cell>
        </row>
        <row r="585"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0</v>
          </cell>
          <cell r="BD585">
            <v>0</v>
          </cell>
          <cell r="BE585">
            <v>0</v>
          </cell>
          <cell r="BF585">
            <v>0</v>
          </cell>
          <cell r="BG585">
            <v>0</v>
          </cell>
          <cell r="BH585">
            <v>0</v>
          </cell>
          <cell r="BI585">
            <v>0</v>
          </cell>
          <cell r="BJ585">
            <v>0</v>
          </cell>
          <cell r="BK585">
            <v>0</v>
          </cell>
          <cell r="BL585">
            <v>0</v>
          </cell>
          <cell r="BM585">
            <v>0</v>
          </cell>
          <cell r="BN585">
            <v>0</v>
          </cell>
          <cell r="BO585">
            <v>0</v>
          </cell>
          <cell r="BP585">
            <v>0</v>
          </cell>
          <cell r="BQ585">
            <v>0</v>
          </cell>
          <cell r="BR585">
            <v>0</v>
          </cell>
          <cell r="BS585">
            <v>0</v>
          </cell>
          <cell r="BT585">
            <v>0</v>
          </cell>
          <cell r="BU585">
            <v>0</v>
          </cell>
          <cell r="BV585">
            <v>0</v>
          </cell>
          <cell r="BW585">
            <v>0</v>
          </cell>
          <cell r="BX585">
            <v>0</v>
          </cell>
          <cell r="BY585">
            <v>0</v>
          </cell>
          <cell r="BZ585">
            <v>0</v>
          </cell>
          <cell r="CA585">
            <v>0</v>
          </cell>
          <cell r="CB585">
            <v>0</v>
          </cell>
          <cell r="CC585">
            <v>0</v>
          </cell>
          <cell r="CD585">
            <v>0</v>
          </cell>
          <cell r="CE585">
            <v>0</v>
          </cell>
          <cell r="CF585">
            <v>0</v>
          </cell>
          <cell r="CG585">
            <v>0</v>
          </cell>
          <cell r="CH585">
            <v>0</v>
          </cell>
          <cell r="CI585">
            <v>0</v>
          </cell>
          <cell r="CJ585">
            <v>0</v>
          </cell>
          <cell r="CK585">
            <v>0</v>
          </cell>
          <cell r="CL585">
            <v>0</v>
          </cell>
          <cell r="CM585">
            <v>0</v>
          </cell>
          <cell r="CN585">
            <v>0</v>
          </cell>
          <cell r="CO585">
            <v>0</v>
          </cell>
          <cell r="CP585">
            <v>0</v>
          </cell>
          <cell r="CQ585">
            <v>0</v>
          </cell>
          <cell r="CR585">
            <v>0</v>
          </cell>
          <cell r="CS585">
            <v>0</v>
          </cell>
          <cell r="CT585">
            <v>0</v>
          </cell>
          <cell r="CU585">
            <v>0</v>
          </cell>
          <cell r="CV585">
            <v>0</v>
          </cell>
          <cell r="CW585">
            <v>0</v>
          </cell>
          <cell r="CX585">
            <v>0</v>
          </cell>
          <cell r="CY585">
            <v>0</v>
          </cell>
          <cell r="CZ585">
            <v>0</v>
          </cell>
          <cell r="DA585">
            <v>0</v>
          </cell>
          <cell r="DB585">
            <v>0</v>
          </cell>
          <cell r="DC585">
            <v>0</v>
          </cell>
          <cell r="DD585">
            <v>0</v>
          </cell>
          <cell r="DE585">
            <v>0</v>
          </cell>
          <cell r="DF585">
            <v>0</v>
          </cell>
          <cell r="DG585">
            <v>0</v>
          </cell>
          <cell r="DH585">
            <v>0</v>
          </cell>
          <cell r="DI585">
            <v>0</v>
          </cell>
          <cell r="DJ585">
            <v>0</v>
          </cell>
          <cell r="DK585">
            <v>0</v>
          </cell>
          <cell r="DL585">
            <v>0</v>
          </cell>
          <cell r="DM585">
            <v>0</v>
          </cell>
          <cell r="DN585">
            <v>0</v>
          </cell>
          <cell r="DO585">
            <v>0</v>
          </cell>
          <cell r="DP585">
            <v>0</v>
          </cell>
          <cell r="DQ585">
            <v>0</v>
          </cell>
          <cell r="DR585">
            <v>0</v>
          </cell>
          <cell r="DS585">
            <v>0</v>
          </cell>
          <cell r="DT585">
            <v>0</v>
          </cell>
          <cell r="DU585">
            <v>0</v>
          </cell>
          <cell r="DV585">
            <v>0</v>
          </cell>
          <cell r="DW585">
            <v>0</v>
          </cell>
          <cell r="DX585">
            <v>0</v>
          </cell>
          <cell r="DY585">
            <v>0</v>
          </cell>
          <cell r="DZ585">
            <v>0</v>
          </cell>
          <cell r="EA585">
            <v>0</v>
          </cell>
          <cell r="EB585">
            <v>0</v>
          </cell>
          <cell r="EC585">
            <v>0</v>
          </cell>
          <cell r="ED585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0</v>
          </cell>
          <cell r="BD586">
            <v>0</v>
          </cell>
          <cell r="BE586">
            <v>0</v>
          </cell>
          <cell r="BF586">
            <v>0</v>
          </cell>
          <cell r="BG586">
            <v>0</v>
          </cell>
          <cell r="BH586">
            <v>0</v>
          </cell>
          <cell r="BI586">
            <v>0</v>
          </cell>
          <cell r="BJ586">
            <v>0</v>
          </cell>
          <cell r="BK586">
            <v>0</v>
          </cell>
          <cell r="BL586">
            <v>0</v>
          </cell>
          <cell r="BM586">
            <v>0</v>
          </cell>
          <cell r="BN586">
            <v>0</v>
          </cell>
          <cell r="BO586">
            <v>0</v>
          </cell>
          <cell r="BP586">
            <v>0</v>
          </cell>
          <cell r="BQ586">
            <v>0</v>
          </cell>
          <cell r="BR586">
            <v>0</v>
          </cell>
          <cell r="BS586">
            <v>0</v>
          </cell>
          <cell r="BT586">
            <v>0</v>
          </cell>
          <cell r="BU586">
            <v>0</v>
          </cell>
          <cell r="BV586">
            <v>0</v>
          </cell>
          <cell r="BW586">
            <v>0</v>
          </cell>
          <cell r="BX586">
            <v>0</v>
          </cell>
          <cell r="BY586">
            <v>0</v>
          </cell>
          <cell r="BZ586">
            <v>0</v>
          </cell>
          <cell r="CA586">
            <v>0</v>
          </cell>
          <cell r="CB586">
            <v>0</v>
          </cell>
          <cell r="CC586">
            <v>0</v>
          </cell>
          <cell r="CD586">
            <v>0</v>
          </cell>
          <cell r="CE586">
            <v>0</v>
          </cell>
          <cell r="CF586">
            <v>0</v>
          </cell>
          <cell r="CG586">
            <v>0</v>
          </cell>
          <cell r="CH586">
            <v>0</v>
          </cell>
          <cell r="CI586">
            <v>0</v>
          </cell>
          <cell r="CJ586">
            <v>0</v>
          </cell>
          <cell r="CK586">
            <v>0</v>
          </cell>
          <cell r="CL586">
            <v>0</v>
          </cell>
          <cell r="CM586">
            <v>0</v>
          </cell>
          <cell r="CN586">
            <v>0</v>
          </cell>
          <cell r="CO586">
            <v>0</v>
          </cell>
          <cell r="CP586">
            <v>0</v>
          </cell>
          <cell r="CQ586">
            <v>0</v>
          </cell>
          <cell r="CR586">
            <v>0</v>
          </cell>
          <cell r="CS586">
            <v>0</v>
          </cell>
          <cell r="CT586">
            <v>0</v>
          </cell>
          <cell r="CU586">
            <v>0</v>
          </cell>
          <cell r="CV586">
            <v>0</v>
          </cell>
          <cell r="CW586">
            <v>0</v>
          </cell>
          <cell r="CX586">
            <v>0</v>
          </cell>
          <cell r="CY586">
            <v>0</v>
          </cell>
          <cell r="CZ586">
            <v>0</v>
          </cell>
          <cell r="DA586">
            <v>0</v>
          </cell>
          <cell r="DB586">
            <v>0</v>
          </cell>
          <cell r="DC586">
            <v>0</v>
          </cell>
          <cell r="DD586">
            <v>0</v>
          </cell>
          <cell r="DE586">
            <v>0</v>
          </cell>
          <cell r="DF586">
            <v>0</v>
          </cell>
          <cell r="DG586">
            <v>0</v>
          </cell>
          <cell r="DH586">
            <v>0</v>
          </cell>
          <cell r="DI586">
            <v>0</v>
          </cell>
          <cell r="DJ586">
            <v>0</v>
          </cell>
          <cell r="DK586">
            <v>0</v>
          </cell>
          <cell r="DL586">
            <v>0</v>
          </cell>
          <cell r="DM586">
            <v>0</v>
          </cell>
          <cell r="DN586">
            <v>0</v>
          </cell>
          <cell r="DO586">
            <v>0</v>
          </cell>
          <cell r="DP586">
            <v>0</v>
          </cell>
          <cell r="DQ586">
            <v>0</v>
          </cell>
          <cell r="DR586">
            <v>0</v>
          </cell>
          <cell r="DS586">
            <v>0</v>
          </cell>
          <cell r="DT586">
            <v>0</v>
          </cell>
          <cell r="DU586">
            <v>0</v>
          </cell>
          <cell r="DV586">
            <v>0</v>
          </cell>
          <cell r="DW586">
            <v>0</v>
          </cell>
          <cell r="DX586">
            <v>0</v>
          </cell>
          <cell r="DY586">
            <v>0</v>
          </cell>
          <cell r="DZ586">
            <v>0</v>
          </cell>
          <cell r="EA586">
            <v>0</v>
          </cell>
          <cell r="EB586">
            <v>0</v>
          </cell>
          <cell r="EC586">
            <v>0</v>
          </cell>
          <cell r="ED586">
            <v>0</v>
          </cell>
        </row>
        <row r="587"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0</v>
          </cell>
          <cell r="BD587">
            <v>0</v>
          </cell>
          <cell r="BE587">
            <v>0</v>
          </cell>
          <cell r="BF587">
            <v>0</v>
          </cell>
          <cell r="BG587">
            <v>0</v>
          </cell>
          <cell r="BH587">
            <v>0</v>
          </cell>
          <cell r="BI587">
            <v>0</v>
          </cell>
          <cell r="BJ587">
            <v>0</v>
          </cell>
          <cell r="BK587">
            <v>0</v>
          </cell>
          <cell r="BL587">
            <v>0</v>
          </cell>
          <cell r="BM587">
            <v>0</v>
          </cell>
          <cell r="BN587">
            <v>0</v>
          </cell>
          <cell r="BO587">
            <v>0</v>
          </cell>
          <cell r="BP587">
            <v>0</v>
          </cell>
          <cell r="BQ587">
            <v>0</v>
          </cell>
          <cell r="BR587">
            <v>0</v>
          </cell>
          <cell r="BS587">
            <v>0</v>
          </cell>
          <cell r="BT587">
            <v>0</v>
          </cell>
          <cell r="BU587">
            <v>0</v>
          </cell>
          <cell r="BV587">
            <v>0</v>
          </cell>
          <cell r="BW587">
            <v>0</v>
          </cell>
          <cell r="BX587">
            <v>0</v>
          </cell>
          <cell r="BY587">
            <v>0</v>
          </cell>
          <cell r="BZ587">
            <v>0</v>
          </cell>
          <cell r="CA587">
            <v>0</v>
          </cell>
          <cell r="CB587">
            <v>0</v>
          </cell>
          <cell r="CC587">
            <v>0</v>
          </cell>
          <cell r="CD587">
            <v>0</v>
          </cell>
          <cell r="CE587">
            <v>0</v>
          </cell>
          <cell r="CF587">
            <v>0</v>
          </cell>
          <cell r="CG587">
            <v>0</v>
          </cell>
          <cell r="CH587">
            <v>0</v>
          </cell>
          <cell r="CI587">
            <v>0</v>
          </cell>
          <cell r="CJ587">
            <v>0</v>
          </cell>
          <cell r="CK587">
            <v>0</v>
          </cell>
          <cell r="CL587">
            <v>0</v>
          </cell>
          <cell r="CM587">
            <v>0</v>
          </cell>
          <cell r="CN587">
            <v>0</v>
          </cell>
          <cell r="CO587">
            <v>0</v>
          </cell>
          <cell r="CP587">
            <v>0</v>
          </cell>
          <cell r="CQ587">
            <v>0</v>
          </cell>
          <cell r="CR587">
            <v>0</v>
          </cell>
          <cell r="CS587">
            <v>0</v>
          </cell>
          <cell r="CT587">
            <v>0</v>
          </cell>
          <cell r="CU587">
            <v>0</v>
          </cell>
          <cell r="CV587">
            <v>0</v>
          </cell>
          <cell r="CW587">
            <v>0</v>
          </cell>
          <cell r="CX587">
            <v>0</v>
          </cell>
          <cell r="CY587">
            <v>0</v>
          </cell>
          <cell r="CZ587">
            <v>0</v>
          </cell>
          <cell r="DA587">
            <v>0</v>
          </cell>
          <cell r="DB587">
            <v>0</v>
          </cell>
          <cell r="DC587">
            <v>0</v>
          </cell>
          <cell r="DD587">
            <v>0</v>
          </cell>
          <cell r="DE587">
            <v>0</v>
          </cell>
          <cell r="DF587">
            <v>0</v>
          </cell>
          <cell r="DG587">
            <v>0</v>
          </cell>
          <cell r="DH587">
            <v>0</v>
          </cell>
          <cell r="DI587">
            <v>0</v>
          </cell>
          <cell r="DJ587">
            <v>0</v>
          </cell>
          <cell r="DK587">
            <v>0</v>
          </cell>
          <cell r="DL587">
            <v>0</v>
          </cell>
          <cell r="DM587">
            <v>0</v>
          </cell>
          <cell r="DN587">
            <v>0</v>
          </cell>
          <cell r="DO587">
            <v>0</v>
          </cell>
          <cell r="DP587">
            <v>0</v>
          </cell>
          <cell r="DQ587">
            <v>0</v>
          </cell>
          <cell r="DR587">
            <v>0</v>
          </cell>
          <cell r="DS587">
            <v>0</v>
          </cell>
          <cell r="DT587">
            <v>0</v>
          </cell>
          <cell r="DU587">
            <v>0</v>
          </cell>
          <cell r="DV587">
            <v>0</v>
          </cell>
          <cell r="DW587">
            <v>0</v>
          </cell>
          <cell r="DX587">
            <v>0</v>
          </cell>
          <cell r="DY587">
            <v>0</v>
          </cell>
          <cell r="DZ587">
            <v>0</v>
          </cell>
          <cell r="EA587">
            <v>0</v>
          </cell>
          <cell r="EB587">
            <v>0</v>
          </cell>
          <cell r="EC587">
            <v>0</v>
          </cell>
          <cell r="ED587">
            <v>0</v>
          </cell>
        </row>
        <row r="588"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0</v>
          </cell>
          <cell r="BD588">
            <v>0</v>
          </cell>
          <cell r="BE588">
            <v>0</v>
          </cell>
          <cell r="BF588">
            <v>0</v>
          </cell>
          <cell r="BG588">
            <v>0</v>
          </cell>
          <cell r="BH588">
            <v>0</v>
          </cell>
          <cell r="BI588">
            <v>0</v>
          </cell>
          <cell r="BJ588">
            <v>0</v>
          </cell>
          <cell r="BK588">
            <v>0</v>
          </cell>
          <cell r="BL588">
            <v>0</v>
          </cell>
          <cell r="BM588">
            <v>0</v>
          </cell>
          <cell r="BN588">
            <v>0</v>
          </cell>
          <cell r="BO588">
            <v>0</v>
          </cell>
          <cell r="BP588">
            <v>0</v>
          </cell>
          <cell r="BQ588">
            <v>0</v>
          </cell>
          <cell r="BR588">
            <v>0</v>
          </cell>
          <cell r="BS588">
            <v>0</v>
          </cell>
          <cell r="BT588">
            <v>0</v>
          </cell>
          <cell r="BU588">
            <v>0</v>
          </cell>
          <cell r="BV588">
            <v>0</v>
          </cell>
          <cell r="BW588">
            <v>0</v>
          </cell>
          <cell r="BX588">
            <v>0</v>
          </cell>
          <cell r="BY588">
            <v>0</v>
          </cell>
          <cell r="BZ588">
            <v>0</v>
          </cell>
          <cell r="CA588">
            <v>0</v>
          </cell>
          <cell r="CB588">
            <v>0</v>
          </cell>
          <cell r="CC588">
            <v>0</v>
          </cell>
          <cell r="CD588">
            <v>0</v>
          </cell>
          <cell r="CE588">
            <v>0</v>
          </cell>
          <cell r="CF588">
            <v>0</v>
          </cell>
          <cell r="CG588">
            <v>0</v>
          </cell>
          <cell r="CH588">
            <v>0</v>
          </cell>
          <cell r="CI588">
            <v>0</v>
          </cell>
          <cell r="CJ588">
            <v>0</v>
          </cell>
          <cell r="CK588">
            <v>0</v>
          </cell>
          <cell r="CL588">
            <v>0</v>
          </cell>
          <cell r="CM588">
            <v>0</v>
          </cell>
          <cell r="CN588">
            <v>0</v>
          </cell>
          <cell r="CO588">
            <v>0</v>
          </cell>
          <cell r="CP588">
            <v>0</v>
          </cell>
          <cell r="CQ588">
            <v>0</v>
          </cell>
          <cell r="CR588">
            <v>0</v>
          </cell>
          <cell r="CS588">
            <v>0</v>
          </cell>
          <cell r="CT588">
            <v>0</v>
          </cell>
          <cell r="CU588">
            <v>0</v>
          </cell>
          <cell r="CV588">
            <v>0</v>
          </cell>
          <cell r="CW588">
            <v>0</v>
          </cell>
          <cell r="CX588">
            <v>0</v>
          </cell>
          <cell r="CY588">
            <v>0</v>
          </cell>
          <cell r="CZ588">
            <v>0</v>
          </cell>
          <cell r="DA588">
            <v>0</v>
          </cell>
          <cell r="DB588">
            <v>0</v>
          </cell>
          <cell r="DC588">
            <v>0</v>
          </cell>
          <cell r="DD588">
            <v>0</v>
          </cell>
          <cell r="DE588">
            <v>0</v>
          </cell>
          <cell r="DF588">
            <v>0</v>
          </cell>
          <cell r="DG588">
            <v>0</v>
          </cell>
          <cell r="DH588">
            <v>0</v>
          </cell>
          <cell r="DI588">
            <v>0</v>
          </cell>
          <cell r="DJ588">
            <v>0</v>
          </cell>
          <cell r="DK588">
            <v>0</v>
          </cell>
          <cell r="DL588">
            <v>0</v>
          </cell>
          <cell r="DM588">
            <v>0</v>
          </cell>
          <cell r="DN588">
            <v>0</v>
          </cell>
          <cell r="DO588">
            <v>0</v>
          </cell>
          <cell r="DP588">
            <v>0</v>
          </cell>
          <cell r="DQ588">
            <v>0</v>
          </cell>
          <cell r="DR588">
            <v>0</v>
          </cell>
          <cell r="DS588">
            <v>0</v>
          </cell>
          <cell r="DT588">
            <v>0</v>
          </cell>
          <cell r="DU588">
            <v>0</v>
          </cell>
          <cell r="DV588">
            <v>0</v>
          </cell>
          <cell r="DW588">
            <v>0</v>
          </cell>
          <cell r="DX588">
            <v>0</v>
          </cell>
          <cell r="DY588">
            <v>0</v>
          </cell>
          <cell r="DZ588">
            <v>0</v>
          </cell>
          <cell r="EA588">
            <v>0</v>
          </cell>
          <cell r="EB588">
            <v>0</v>
          </cell>
          <cell r="EC588">
            <v>0</v>
          </cell>
          <cell r="ED588">
            <v>0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0</v>
          </cell>
          <cell r="BD589">
            <v>0</v>
          </cell>
          <cell r="BE589">
            <v>0</v>
          </cell>
          <cell r="BF589">
            <v>0</v>
          </cell>
          <cell r="BG589">
            <v>0</v>
          </cell>
          <cell r="BH589">
            <v>0</v>
          </cell>
          <cell r="BI589">
            <v>0</v>
          </cell>
          <cell r="BJ589">
            <v>0</v>
          </cell>
          <cell r="BK589">
            <v>0</v>
          </cell>
          <cell r="BL589">
            <v>0</v>
          </cell>
          <cell r="BM589">
            <v>0</v>
          </cell>
          <cell r="BN589">
            <v>0</v>
          </cell>
          <cell r="BO589">
            <v>0</v>
          </cell>
          <cell r="BP589">
            <v>0</v>
          </cell>
          <cell r="BQ589">
            <v>0</v>
          </cell>
          <cell r="BR589">
            <v>0</v>
          </cell>
          <cell r="BS589">
            <v>0</v>
          </cell>
          <cell r="BT589">
            <v>0</v>
          </cell>
          <cell r="BU589">
            <v>0</v>
          </cell>
          <cell r="BV589">
            <v>0</v>
          </cell>
          <cell r="BW589">
            <v>0</v>
          </cell>
          <cell r="BX589">
            <v>0</v>
          </cell>
          <cell r="BY589">
            <v>0</v>
          </cell>
          <cell r="BZ589">
            <v>0</v>
          </cell>
          <cell r="CA589">
            <v>0</v>
          </cell>
          <cell r="CB589">
            <v>0</v>
          </cell>
          <cell r="CC589">
            <v>0</v>
          </cell>
          <cell r="CD589">
            <v>0</v>
          </cell>
          <cell r="CE589">
            <v>0</v>
          </cell>
          <cell r="CF589">
            <v>0</v>
          </cell>
          <cell r="CG589">
            <v>0</v>
          </cell>
          <cell r="CH589">
            <v>0</v>
          </cell>
          <cell r="CI589">
            <v>0</v>
          </cell>
          <cell r="CJ589">
            <v>0</v>
          </cell>
          <cell r="CK589">
            <v>0</v>
          </cell>
          <cell r="CL589">
            <v>0</v>
          </cell>
          <cell r="CM589">
            <v>0</v>
          </cell>
          <cell r="CN589">
            <v>0</v>
          </cell>
          <cell r="CO589">
            <v>0</v>
          </cell>
          <cell r="CP589">
            <v>0</v>
          </cell>
          <cell r="CQ589">
            <v>0</v>
          </cell>
          <cell r="CR589">
            <v>0</v>
          </cell>
          <cell r="CS589">
            <v>0</v>
          </cell>
          <cell r="CT589">
            <v>0</v>
          </cell>
          <cell r="CU589">
            <v>0</v>
          </cell>
          <cell r="CV589">
            <v>0</v>
          </cell>
          <cell r="CW589">
            <v>0</v>
          </cell>
          <cell r="CX589">
            <v>0</v>
          </cell>
          <cell r="CY589">
            <v>0</v>
          </cell>
          <cell r="CZ589">
            <v>0</v>
          </cell>
          <cell r="DA589">
            <v>0</v>
          </cell>
          <cell r="DB589">
            <v>0</v>
          </cell>
          <cell r="DC589">
            <v>0</v>
          </cell>
          <cell r="DD589">
            <v>0</v>
          </cell>
          <cell r="DE589">
            <v>0</v>
          </cell>
          <cell r="DF589">
            <v>0</v>
          </cell>
          <cell r="DG589">
            <v>0</v>
          </cell>
          <cell r="DH589">
            <v>0</v>
          </cell>
          <cell r="DI589">
            <v>0</v>
          </cell>
          <cell r="DJ589">
            <v>0</v>
          </cell>
          <cell r="DK589">
            <v>0</v>
          </cell>
          <cell r="DL589">
            <v>0</v>
          </cell>
          <cell r="DM589">
            <v>0</v>
          </cell>
          <cell r="DN589">
            <v>0</v>
          </cell>
          <cell r="DO589">
            <v>0</v>
          </cell>
          <cell r="DP589">
            <v>0</v>
          </cell>
          <cell r="DQ589">
            <v>0</v>
          </cell>
          <cell r="DR589">
            <v>0</v>
          </cell>
          <cell r="DS589">
            <v>0</v>
          </cell>
          <cell r="DT589">
            <v>0</v>
          </cell>
          <cell r="DU589">
            <v>0</v>
          </cell>
          <cell r="DV589">
            <v>0</v>
          </cell>
          <cell r="DW589">
            <v>0</v>
          </cell>
          <cell r="DX589">
            <v>0</v>
          </cell>
          <cell r="DY589">
            <v>0</v>
          </cell>
          <cell r="DZ589">
            <v>0</v>
          </cell>
          <cell r="EA589">
            <v>0</v>
          </cell>
          <cell r="EB589">
            <v>0</v>
          </cell>
          <cell r="EC589">
            <v>0</v>
          </cell>
          <cell r="ED589">
            <v>0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0</v>
          </cell>
          <cell r="BD590">
            <v>0</v>
          </cell>
          <cell r="BE590">
            <v>0</v>
          </cell>
          <cell r="BF590">
            <v>0</v>
          </cell>
          <cell r="BG590">
            <v>0</v>
          </cell>
          <cell r="BH590">
            <v>0</v>
          </cell>
          <cell r="BI590">
            <v>0</v>
          </cell>
          <cell r="BJ590">
            <v>0</v>
          </cell>
          <cell r="BK590">
            <v>0</v>
          </cell>
          <cell r="BL590">
            <v>0</v>
          </cell>
          <cell r="BM590">
            <v>0</v>
          </cell>
          <cell r="BN590">
            <v>0</v>
          </cell>
          <cell r="BO590">
            <v>0</v>
          </cell>
          <cell r="BP590">
            <v>0</v>
          </cell>
          <cell r="BQ590">
            <v>0</v>
          </cell>
          <cell r="BR590">
            <v>0</v>
          </cell>
          <cell r="BS590">
            <v>0</v>
          </cell>
          <cell r="BT590">
            <v>0</v>
          </cell>
          <cell r="BU590">
            <v>0</v>
          </cell>
          <cell r="BV590">
            <v>0</v>
          </cell>
          <cell r="BW590">
            <v>0</v>
          </cell>
          <cell r="BX590">
            <v>0</v>
          </cell>
          <cell r="BY590">
            <v>0</v>
          </cell>
          <cell r="BZ590">
            <v>0</v>
          </cell>
          <cell r="CA590">
            <v>0</v>
          </cell>
          <cell r="CB590">
            <v>0</v>
          </cell>
          <cell r="CC590">
            <v>0</v>
          </cell>
          <cell r="CD590">
            <v>0</v>
          </cell>
          <cell r="CE590">
            <v>0</v>
          </cell>
          <cell r="CF590">
            <v>0</v>
          </cell>
          <cell r="CG590">
            <v>0</v>
          </cell>
          <cell r="CH590">
            <v>0</v>
          </cell>
          <cell r="CI590">
            <v>0</v>
          </cell>
          <cell r="CJ590">
            <v>0</v>
          </cell>
          <cell r="CK590">
            <v>0</v>
          </cell>
          <cell r="CL590">
            <v>0</v>
          </cell>
          <cell r="CM590">
            <v>0</v>
          </cell>
          <cell r="CN590">
            <v>0</v>
          </cell>
          <cell r="CO590">
            <v>0</v>
          </cell>
          <cell r="CP590">
            <v>0</v>
          </cell>
          <cell r="CQ590">
            <v>0</v>
          </cell>
          <cell r="CR590">
            <v>0</v>
          </cell>
          <cell r="CS590">
            <v>0</v>
          </cell>
          <cell r="CT590">
            <v>0</v>
          </cell>
          <cell r="CU590">
            <v>0</v>
          </cell>
          <cell r="CV590">
            <v>0</v>
          </cell>
          <cell r="CW590">
            <v>0</v>
          </cell>
          <cell r="CX590">
            <v>0</v>
          </cell>
          <cell r="CY590">
            <v>0</v>
          </cell>
          <cell r="CZ590">
            <v>0</v>
          </cell>
          <cell r="DA590">
            <v>0</v>
          </cell>
          <cell r="DB590">
            <v>0</v>
          </cell>
          <cell r="DC590">
            <v>0</v>
          </cell>
          <cell r="DD590">
            <v>0</v>
          </cell>
          <cell r="DE590">
            <v>0</v>
          </cell>
          <cell r="DF590">
            <v>0</v>
          </cell>
          <cell r="DG590">
            <v>0</v>
          </cell>
          <cell r="DH590">
            <v>0</v>
          </cell>
          <cell r="DI590">
            <v>0</v>
          </cell>
          <cell r="DJ590">
            <v>0</v>
          </cell>
          <cell r="DK590">
            <v>0</v>
          </cell>
          <cell r="DL590">
            <v>0</v>
          </cell>
          <cell r="DM590">
            <v>0</v>
          </cell>
          <cell r="DN590">
            <v>0</v>
          </cell>
          <cell r="DO590">
            <v>0</v>
          </cell>
          <cell r="DP590">
            <v>0</v>
          </cell>
          <cell r="DQ590">
            <v>0</v>
          </cell>
          <cell r="DR590">
            <v>0</v>
          </cell>
          <cell r="DS590">
            <v>0</v>
          </cell>
          <cell r="DT590">
            <v>0</v>
          </cell>
          <cell r="DU590">
            <v>0</v>
          </cell>
          <cell r="DV590">
            <v>0</v>
          </cell>
          <cell r="DW590">
            <v>0</v>
          </cell>
          <cell r="DX590">
            <v>0</v>
          </cell>
          <cell r="DY590">
            <v>0</v>
          </cell>
          <cell r="DZ590">
            <v>0</v>
          </cell>
          <cell r="EA590">
            <v>0</v>
          </cell>
          <cell r="EB590">
            <v>0</v>
          </cell>
          <cell r="EC590">
            <v>0</v>
          </cell>
          <cell r="ED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0</v>
          </cell>
          <cell r="BD591">
            <v>0</v>
          </cell>
          <cell r="BE591">
            <v>0</v>
          </cell>
          <cell r="BF591">
            <v>0</v>
          </cell>
          <cell r="BG591">
            <v>0</v>
          </cell>
          <cell r="BH591">
            <v>0</v>
          </cell>
          <cell r="BI591">
            <v>0</v>
          </cell>
          <cell r="BJ591">
            <v>0</v>
          </cell>
          <cell r="BK591">
            <v>0</v>
          </cell>
          <cell r="BL591">
            <v>0</v>
          </cell>
          <cell r="BM591">
            <v>0</v>
          </cell>
          <cell r="BN591">
            <v>0</v>
          </cell>
          <cell r="BO591">
            <v>0</v>
          </cell>
          <cell r="BP591">
            <v>0</v>
          </cell>
          <cell r="BQ591">
            <v>0</v>
          </cell>
          <cell r="BR591">
            <v>0</v>
          </cell>
          <cell r="BS591">
            <v>0</v>
          </cell>
          <cell r="BT591">
            <v>0</v>
          </cell>
          <cell r="BU591">
            <v>0</v>
          </cell>
          <cell r="BV591">
            <v>0</v>
          </cell>
          <cell r="BW591">
            <v>0</v>
          </cell>
          <cell r="BX591">
            <v>0</v>
          </cell>
          <cell r="BY591">
            <v>0</v>
          </cell>
          <cell r="BZ591">
            <v>0</v>
          </cell>
          <cell r="CA591">
            <v>0</v>
          </cell>
          <cell r="CB591">
            <v>0</v>
          </cell>
          <cell r="CC591">
            <v>0</v>
          </cell>
          <cell r="CD591">
            <v>0</v>
          </cell>
          <cell r="CE591">
            <v>0</v>
          </cell>
          <cell r="CF591">
            <v>0</v>
          </cell>
          <cell r="CG591">
            <v>0</v>
          </cell>
          <cell r="CH591">
            <v>0</v>
          </cell>
          <cell r="CI591">
            <v>0</v>
          </cell>
          <cell r="CJ591">
            <v>0</v>
          </cell>
          <cell r="CK591">
            <v>0</v>
          </cell>
          <cell r="CL591">
            <v>0</v>
          </cell>
          <cell r="CM591">
            <v>0</v>
          </cell>
          <cell r="CN591">
            <v>0</v>
          </cell>
          <cell r="CO591">
            <v>0</v>
          </cell>
          <cell r="CP591">
            <v>0</v>
          </cell>
          <cell r="CQ591">
            <v>0</v>
          </cell>
          <cell r="CR591">
            <v>0</v>
          </cell>
          <cell r="CS591">
            <v>0</v>
          </cell>
          <cell r="CT591">
            <v>0</v>
          </cell>
          <cell r="CU591">
            <v>0</v>
          </cell>
          <cell r="CV591">
            <v>0</v>
          </cell>
          <cell r="CW591">
            <v>0</v>
          </cell>
          <cell r="CX591">
            <v>0</v>
          </cell>
          <cell r="CY591">
            <v>0</v>
          </cell>
          <cell r="CZ591">
            <v>0</v>
          </cell>
          <cell r="DA591">
            <v>0</v>
          </cell>
          <cell r="DB591">
            <v>0</v>
          </cell>
          <cell r="DC591">
            <v>0</v>
          </cell>
          <cell r="DD591">
            <v>0</v>
          </cell>
          <cell r="DE591">
            <v>0</v>
          </cell>
          <cell r="DF591">
            <v>0</v>
          </cell>
          <cell r="DG591">
            <v>0</v>
          </cell>
          <cell r="DH591">
            <v>0</v>
          </cell>
          <cell r="DI591">
            <v>0</v>
          </cell>
          <cell r="DJ591">
            <v>0</v>
          </cell>
          <cell r="DK591">
            <v>0</v>
          </cell>
          <cell r="DL591">
            <v>0</v>
          </cell>
          <cell r="DM591">
            <v>0</v>
          </cell>
          <cell r="DN591">
            <v>0</v>
          </cell>
          <cell r="DO591">
            <v>0</v>
          </cell>
          <cell r="DP591">
            <v>0</v>
          </cell>
          <cell r="DQ591">
            <v>0</v>
          </cell>
          <cell r="DR591">
            <v>0</v>
          </cell>
          <cell r="DS591">
            <v>0</v>
          </cell>
          <cell r="DT591">
            <v>0</v>
          </cell>
          <cell r="DU591">
            <v>0</v>
          </cell>
          <cell r="DV591">
            <v>0</v>
          </cell>
          <cell r="DW591">
            <v>0</v>
          </cell>
          <cell r="DX591">
            <v>0</v>
          </cell>
          <cell r="DY591">
            <v>0</v>
          </cell>
          <cell r="DZ591">
            <v>0</v>
          </cell>
          <cell r="EA591">
            <v>0</v>
          </cell>
          <cell r="EB591">
            <v>0</v>
          </cell>
          <cell r="EC591">
            <v>0</v>
          </cell>
          <cell r="ED591">
            <v>0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0</v>
          </cell>
          <cell r="BD592">
            <v>0</v>
          </cell>
          <cell r="BE592">
            <v>0</v>
          </cell>
          <cell r="BF592">
            <v>0</v>
          </cell>
          <cell r="BG592">
            <v>0</v>
          </cell>
          <cell r="BH592">
            <v>0</v>
          </cell>
          <cell r="BI592">
            <v>0</v>
          </cell>
          <cell r="BJ592">
            <v>0</v>
          </cell>
          <cell r="BK592">
            <v>0</v>
          </cell>
          <cell r="BL592">
            <v>0</v>
          </cell>
          <cell r="BM592">
            <v>0</v>
          </cell>
          <cell r="BN592">
            <v>0</v>
          </cell>
          <cell r="BO592">
            <v>0</v>
          </cell>
          <cell r="BP592">
            <v>0</v>
          </cell>
          <cell r="BQ592">
            <v>0</v>
          </cell>
          <cell r="BR592">
            <v>0</v>
          </cell>
          <cell r="BS592">
            <v>0</v>
          </cell>
          <cell r="BT592">
            <v>0</v>
          </cell>
          <cell r="BU592">
            <v>0</v>
          </cell>
          <cell r="BV592">
            <v>0</v>
          </cell>
          <cell r="BW592">
            <v>0</v>
          </cell>
          <cell r="BX592">
            <v>0</v>
          </cell>
          <cell r="BY592">
            <v>0</v>
          </cell>
          <cell r="BZ592">
            <v>0</v>
          </cell>
          <cell r="CA592">
            <v>0</v>
          </cell>
          <cell r="CB592">
            <v>0</v>
          </cell>
          <cell r="CC592">
            <v>0</v>
          </cell>
          <cell r="CD592">
            <v>0</v>
          </cell>
          <cell r="CE592">
            <v>0</v>
          </cell>
          <cell r="CF592">
            <v>0</v>
          </cell>
          <cell r="CG592">
            <v>0</v>
          </cell>
          <cell r="CH592">
            <v>0</v>
          </cell>
          <cell r="CI592">
            <v>0</v>
          </cell>
          <cell r="CJ592">
            <v>0</v>
          </cell>
          <cell r="CK592">
            <v>0</v>
          </cell>
          <cell r="CL592">
            <v>0</v>
          </cell>
          <cell r="CM592">
            <v>0</v>
          </cell>
          <cell r="CN592">
            <v>0</v>
          </cell>
          <cell r="CO592">
            <v>0</v>
          </cell>
          <cell r="CP592">
            <v>0</v>
          </cell>
          <cell r="CQ592">
            <v>0</v>
          </cell>
          <cell r="CR592">
            <v>0</v>
          </cell>
          <cell r="CS592">
            <v>0</v>
          </cell>
          <cell r="CT592">
            <v>0</v>
          </cell>
          <cell r="CU592">
            <v>0</v>
          </cell>
          <cell r="CV592">
            <v>0</v>
          </cell>
          <cell r="CW592">
            <v>0</v>
          </cell>
          <cell r="CX592">
            <v>0</v>
          </cell>
          <cell r="CY592">
            <v>0</v>
          </cell>
          <cell r="CZ592">
            <v>0</v>
          </cell>
          <cell r="DA592">
            <v>0</v>
          </cell>
          <cell r="DB592">
            <v>0</v>
          </cell>
          <cell r="DC592">
            <v>0</v>
          </cell>
          <cell r="DD592">
            <v>0</v>
          </cell>
          <cell r="DE592">
            <v>0</v>
          </cell>
          <cell r="DF592">
            <v>0</v>
          </cell>
          <cell r="DG592">
            <v>0</v>
          </cell>
          <cell r="DH592">
            <v>0</v>
          </cell>
          <cell r="DI592">
            <v>0</v>
          </cell>
          <cell r="DJ592">
            <v>0</v>
          </cell>
          <cell r="DK592">
            <v>0</v>
          </cell>
          <cell r="DL592">
            <v>0</v>
          </cell>
          <cell r="DM592">
            <v>0</v>
          </cell>
          <cell r="DN592">
            <v>0</v>
          </cell>
          <cell r="DO592">
            <v>0</v>
          </cell>
          <cell r="DP592">
            <v>0</v>
          </cell>
          <cell r="DQ592">
            <v>0</v>
          </cell>
          <cell r="DR592">
            <v>0</v>
          </cell>
          <cell r="DS592">
            <v>0</v>
          </cell>
          <cell r="DT592">
            <v>0</v>
          </cell>
          <cell r="DU592">
            <v>0</v>
          </cell>
          <cell r="DV592">
            <v>0</v>
          </cell>
          <cell r="DW592">
            <v>0</v>
          </cell>
          <cell r="DX592">
            <v>0</v>
          </cell>
          <cell r="DY592">
            <v>0</v>
          </cell>
          <cell r="DZ592">
            <v>0</v>
          </cell>
          <cell r="EA592">
            <v>0</v>
          </cell>
          <cell r="EB592">
            <v>0</v>
          </cell>
          <cell r="EC592">
            <v>0</v>
          </cell>
          <cell r="ED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0</v>
          </cell>
          <cell r="BD593">
            <v>0</v>
          </cell>
          <cell r="BE593">
            <v>0</v>
          </cell>
          <cell r="BF593">
            <v>0</v>
          </cell>
          <cell r="BG593">
            <v>0</v>
          </cell>
          <cell r="BH593">
            <v>0</v>
          </cell>
          <cell r="BI593">
            <v>0</v>
          </cell>
          <cell r="BJ593">
            <v>0</v>
          </cell>
          <cell r="BK593">
            <v>0</v>
          </cell>
          <cell r="BL593">
            <v>0</v>
          </cell>
          <cell r="BM593">
            <v>0</v>
          </cell>
          <cell r="BN593">
            <v>0</v>
          </cell>
          <cell r="BO593">
            <v>0</v>
          </cell>
          <cell r="BP593">
            <v>0</v>
          </cell>
          <cell r="BQ593">
            <v>0</v>
          </cell>
          <cell r="BR593">
            <v>0</v>
          </cell>
          <cell r="BS593">
            <v>0</v>
          </cell>
          <cell r="BT593">
            <v>0</v>
          </cell>
          <cell r="BU593">
            <v>0</v>
          </cell>
          <cell r="BV593">
            <v>0</v>
          </cell>
          <cell r="BW593">
            <v>0</v>
          </cell>
          <cell r="BX593">
            <v>0</v>
          </cell>
          <cell r="BY593">
            <v>0</v>
          </cell>
          <cell r="BZ593">
            <v>0</v>
          </cell>
          <cell r="CA593">
            <v>0</v>
          </cell>
          <cell r="CB593">
            <v>0</v>
          </cell>
          <cell r="CC593">
            <v>0</v>
          </cell>
          <cell r="CD593">
            <v>0</v>
          </cell>
          <cell r="CE593">
            <v>0</v>
          </cell>
          <cell r="CF593">
            <v>0</v>
          </cell>
          <cell r="CG593">
            <v>0</v>
          </cell>
          <cell r="CH593">
            <v>0</v>
          </cell>
          <cell r="CI593">
            <v>0</v>
          </cell>
          <cell r="CJ593">
            <v>0</v>
          </cell>
          <cell r="CK593">
            <v>0</v>
          </cell>
          <cell r="CL593">
            <v>0</v>
          </cell>
          <cell r="CM593">
            <v>0</v>
          </cell>
          <cell r="CN593">
            <v>0</v>
          </cell>
          <cell r="CO593">
            <v>0</v>
          </cell>
          <cell r="CP593">
            <v>0</v>
          </cell>
          <cell r="CQ593">
            <v>0</v>
          </cell>
          <cell r="CR593">
            <v>0</v>
          </cell>
          <cell r="CS593">
            <v>0</v>
          </cell>
          <cell r="CT593">
            <v>0</v>
          </cell>
          <cell r="CU593">
            <v>0</v>
          </cell>
          <cell r="CV593">
            <v>0</v>
          </cell>
          <cell r="CW593">
            <v>0</v>
          </cell>
          <cell r="CX593">
            <v>0</v>
          </cell>
          <cell r="CY593">
            <v>0</v>
          </cell>
          <cell r="CZ593">
            <v>0</v>
          </cell>
          <cell r="DA593">
            <v>0</v>
          </cell>
          <cell r="DB593">
            <v>0</v>
          </cell>
          <cell r="DC593">
            <v>0</v>
          </cell>
          <cell r="DD593">
            <v>0</v>
          </cell>
          <cell r="DE593">
            <v>0</v>
          </cell>
          <cell r="DF593">
            <v>0</v>
          </cell>
          <cell r="DG593">
            <v>0</v>
          </cell>
          <cell r="DH593">
            <v>0</v>
          </cell>
          <cell r="DI593">
            <v>0</v>
          </cell>
          <cell r="DJ593">
            <v>0</v>
          </cell>
          <cell r="DK593">
            <v>0</v>
          </cell>
          <cell r="DL593">
            <v>0</v>
          </cell>
          <cell r="DM593">
            <v>0</v>
          </cell>
          <cell r="DN593">
            <v>0</v>
          </cell>
          <cell r="DO593">
            <v>0</v>
          </cell>
          <cell r="DP593">
            <v>0</v>
          </cell>
          <cell r="DQ593">
            <v>0</v>
          </cell>
          <cell r="DR593">
            <v>0</v>
          </cell>
          <cell r="DS593">
            <v>0</v>
          </cell>
          <cell r="DT593">
            <v>0</v>
          </cell>
          <cell r="DU593">
            <v>0</v>
          </cell>
          <cell r="DV593">
            <v>0</v>
          </cell>
          <cell r="DW593">
            <v>0</v>
          </cell>
          <cell r="DX593">
            <v>0</v>
          </cell>
          <cell r="DY593">
            <v>0</v>
          </cell>
          <cell r="DZ593">
            <v>0</v>
          </cell>
          <cell r="EA593">
            <v>0</v>
          </cell>
          <cell r="EB593">
            <v>0</v>
          </cell>
          <cell r="EC593">
            <v>0</v>
          </cell>
          <cell r="ED593">
            <v>0</v>
          </cell>
        </row>
        <row r="595"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  <cell r="AW595">
            <v>0</v>
          </cell>
          <cell r="AX595">
            <v>0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0</v>
          </cell>
          <cell r="BD595">
            <v>0</v>
          </cell>
          <cell r="BE595">
            <v>0</v>
          </cell>
          <cell r="BF595">
            <v>0</v>
          </cell>
          <cell r="BG595">
            <v>0</v>
          </cell>
          <cell r="BH595">
            <v>0</v>
          </cell>
          <cell r="BI595">
            <v>0</v>
          </cell>
          <cell r="BJ595">
            <v>0</v>
          </cell>
          <cell r="BK595">
            <v>0</v>
          </cell>
          <cell r="BL595">
            <v>0</v>
          </cell>
          <cell r="BM595">
            <v>0</v>
          </cell>
          <cell r="BN595">
            <v>0</v>
          </cell>
          <cell r="BO595">
            <v>0</v>
          </cell>
          <cell r="BP595">
            <v>0</v>
          </cell>
          <cell r="BQ595">
            <v>0</v>
          </cell>
          <cell r="BR595">
            <v>0</v>
          </cell>
          <cell r="BS595">
            <v>0</v>
          </cell>
          <cell r="BT595">
            <v>0</v>
          </cell>
          <cell r="BU595">
            <v>0</v>
          </cell>
          <cell r="BV595">
            <v>0</v>
          </cell>
          <cell r="BW595">
            <v>0</v>
          </cell>
          <cell r="BX595">
            <v>0</v>
          </cell>
          <cell r="BY595">
            <v>0</v>
          </cell>
          <cell r="BZ595">
            <v>0</v>
          </cell>
          <cell r="CA595">
            <v>0</v>
          </cell>
          <cell r="CB595">
            <v>0</v>
          </cell>
          <cell r="CC595">
            <v>0</v>
          </cell>
          <cell r="CD595">
            <v>0</v>
          </cell>
          <cell r="CE595">
            <v>0</v>
          </cell>
          <cell r="CF595">
            <v>0</v>
          </cell>
          <cell r="CG595">
            <v>0</v>
          </cell>
          <cell r="CH595">
            <v>0</v>
          </cell>
          <cell r="CI595">
            <v>0</v>
          </cell>
          <cell r="CJ595">
            <v>0</v>
          </cell>
          <cell r="CK595">
            <v>0</v>
          </cell>
          <cell r="CL595">
            <v>0</v>
          </cell>
          <cell r="CM595">
            <v>0</v>
          </cell>
          <cell r="CN595">
            <v>0</v>
          </cell>
          <cell r="CO595">
            <v>0</v>
          </cell>
          <cell r="CP595">
            <v>0</v>
          </cell>
          <cell r="CQ595">
            <v>0</v>
          </cell>
          <cell r="CR595">
            <v>0</v>
          </cell>
          <cell r="CS595">
            <v>0</v>
          </cell>
          <cell r="CT595">
            <v>0</v>
          </cell>
          <cell r="CU595">
            <v>0</v>
          </cell>
          <cell r="CV595">
            <v>0</v>
          </cell>
          <cell r="CW595">
            <v>0</v>
          </cell>
          <cell r="CX595">
            <v>0</v>
          </cell>
          <cell r="CY595">
            <v>0</v>
          </cell>
          <cell r="CZ595">
            <v>0</v>
          </cell>
          <cell r="DA595">
            <v>0</v>
          </cell>
          <cell r="DB595">
            <v>0</v>
          </cell>
          <cell r="DC595">
            <v>0</v>
          </cell>
          <cell r="DD595">
            <v>0</v>
          </cell>
          <cell r="DE595">
            <v>0</v>
          </cell>
          <cell r="DF595">
            <v>0</v>
          </cell>
          <cell r="DG595">
            <v>0</v>
          </cell>
          <cell r="DH595">
            <v>0</v>
          </cell>
          <cell r="DI595">
            <v>0</v>
          </cell>
          <cell r="DJ595">
            <v>0</v>
          </cell>
          <cell r="DK595">
            <v>0</v>
          </cell>
          <cell r="DL595">
            <v>0</v>
          </cell>
          <cell r="DM595">
            <v>0</v>
          </cell>
          <cell r="DN595">
            <v>0</v>
          </cell>
          <cell r="DO595">
            <v>0</v>
          </cell>
          <cell r="DP595">
            <v>0</v>
          </cell>
          <cell r="DQ595">
            <v>0</v>
          </cell>
          <cell r="DR595">
            <v>0</v>
          </cell>
          <cell r="DS595">
            <v>0</v>
          </cell>
          <cell r="DT595">
            <v>0</v>
          </cell>
          <cell r="DU595">
            <v>0</v>
          </cell>
          <cell r="DV595">
            <v>0</v>
          </cell>
          <cell r="DW595">
            <v>0</v>
          </cell>
          <cell r="DX595">
            <v>0</v>
          </cell>
          <cell r="DY595">
            <v>0</v>
          </cell>
          <cell r="DZ595">
            <v>0</v>
          </cell>
          <cell r="EA595">
            <v>0</v>
          </cell>
          <cell r="EB595">
            <v>0</v>
          </cell>
          <cell r="EC595">
            <v>0</v>
          </cell>
          <cell r="ED595">
            <v>0</v>
          </cell>
        </row>
        <row r="598"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0</v>
          </cell>
          <cell r="BD598">
            <v>0</v>
          </cell>
          <cell r="BE598">
            <v>0</v>
          </cell>
          <cell r="BF598">
            <v>0</v>
          </cell>
          <cell r="BG598">
            <v>0</v>
          </cell>
          <cell r="BH598">
            <v>0</v>
          </cell>
          <cell r="BI598">
            <v>0</v>
          </cell>
          <cell r="BJ598">
            <v>0</v>
          </cell>
          <cell r="BK598">
            <v>0</v>
          </cell>
          <cell r="BL598">
            <v>0</v>
          </cell>
          <cell r="BM598">
            <v>0</v>
          </cell>
          <cell r="BN598">
            <v>0</v>
          </cell>
          <cell r="BO598">
            <v>0</v>
          </cell>
          <cell r="BP598">
            <v>0</v>
          </cell>
          <cell r="BQ598">
            <v>0</v>
          </cell>
          <cell r="BR598">
            <v>0</v>
          </cell>
          <cell r="BS598">
            <v>0</v>
          </cell>
          <cell r="BT598">
            <v>0</v>
          </cell>
          <cell r="BU598">
            <v>0</v>
          </cell>
          <cell r="BV598">
            <v>0</v>
          </cell>
          <cell r="BW598">
            <v>0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B598">
            <v>0</v>
          </cell>
          <cell r="CC598">
            <v>0</v>
          </cell>
          <cell r="CD598">
            <v>0</v>
          </cell>
          <cell r="CE598">
            <v>0</v>
          </cell>
          <cell r="CF598">
            <v>0</v>
          </cell>
          <cell r="CG598">
            <v>0</v>
          </cell>
          <cell r="CH598">
            <v>0</v>
          </cell>
          <cell r="CI598">
            <v>0</v>
          </cell>
          <cell r="CJ598">
            <v>0</v>
          </cell>
          <cell r="CK598">
            <v>0</v>
          </cell>
          <cell r="CL598">
            <v>0</v>
          </cell>
          <cell r="CM598">
            <v>0</v>
          </cell>
          <cell r="CN598">
            <v>0</v>
          </cell>
          <cell r="CO598">
            <v>0</v>
          </cell>
          <cell r="CP598">
            <v>0</v>
          </cell>
          <cell r="CQ598">
            <v>0</v>
          </cell>
          <cell r="CR598">
            <v>0</v>
          </cell>
          <cell r="CS598">
            <v>0</v>
          </cell>
          <cell r="CT598">
            <v>0</v>
          </cell>
          <cell r="CU598">
            <v>0</v>
          </cell>
          <cell r="CV598">
            <v>0</v>
          </cell>
          <cell r="CW598">
            <v>0</v>
          </cell>
          <cell r="CX598">
            <v>0</v>
          </cell>
          <cell r="CY598">
            <v>0</v>
          </cell>
          <cell r="CZ598">
            <v>0</v>
          </cell>
          <cell r="DA598">
            <v>0</v>
          </cell>
          <cell r="DB598">
            <v>0</v>
          </cell>
          <cell r="DC598">
            <v>0</v>
          </cell>
          <cell r="DD598">
            <v>0</v>
          </cell>
          <cell r="DE598">
            <v>0</v>
          </cell>
          <cell r="DF598">
            <v>0</v>
          </cell>
          <cell r="DG598">
            <v>0</v>
          </cell>
          <cell r="DH598">
            <v>0</v>
          </cell>
          <cell r="DI598">
            <v>0</v>
          </cell>
          <cell r="DJ598">
            <v>0</v>
          </cell>
          <cell r="DK598">
            <v>0</v>
          </cell>
          <cell r="DL598">
            <v>0</v>
          </cell>
          <cell r="DM598">
            <v>0</v>
          </cell>
          <cell r="DN598">
            <v>0</v>
          </cell>
          <cell r="DO598">
            <v>0</v>
          </cell>
          <cell r="DP598">
            <v>0</v>
          </cell>
          <cell r="DQ598">
            <v>0</v>
          </cell>
          <cell r="DR598">
            <v>0</v>
          </cell>
          <cell r="DS598">
            <v>0</v>
          </cell>
          <cell r="DT598">
            <v>0</v>
          </cell>
          <cell r="DU598">
            <v>0</v>
          </cell>
          <cell r="DV598">
            <v>0</v>
          </cell>
          <cell r="DW598">
            <v>0</v>
          </cell>
          <cell r="DX598">
            <v>0</v>
          </cell>
          <cell r="DY598">
            <v>0</v>
          </cell>
          <cell r="DZ598">
            <v>0</v>
          </cell>
          <cell r="EA598">
            <v>0</v>
          </cell>
          <cell r="EB598">
            <v>0</v>
          </cell>
          <cell r="EC598">
            <v>0</v>
          </cell>
          <cell r="ED598">
            <v>0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0</v>
          </cell>
          <cell r="BD599">
            <v>0</v>
          </cell>
          <cell r="BE599">
            <v>0</v>
          </cell>
          <cell r="BF599">
            <v>0</v>
          </cell>
          <cell r="BG599">
            <v>0</v>
          </cell>
          <cell r="BH599">
            <v>0</v>
          </cell>
          <cell r="BI599">
            <v>0</v>
          </cell>
          <cell r="BJ599">
            <v>0</v>
          </cell>
          <cell r="BK599">
            <v>0</v>
          </cell>
          <cell r="BL599">
            <v>0</v>
          </cell>
          <cell r="BM599">
            <v>0</v>
          </cell>
          <cell r="BN599">
            <v>0</v>
          </cell>
          <cell r="BO599">
            <v>0</v>
          </cell>
          <cell r="BP599">
            <v>0</v>
          </cell>
          <cell r="BQ599">
            <v>0</v>
          </cell>
          <cell r="BR599">
            <v>0</v>
          </cell>
          <cell r="BS599">
            <v>0</v>
          </cell>
          <cell r="BT599">
            <v>0</v>
          </cell>
          <cell r="BU599">
            <v>0</v>
          </cell>
          <cell r="BV599">
            <v>0</v>
          </cell>
          <cell r="BW599">
            <v>0</v>
          </cell>
          <cell r="BX599">
            <v>0</v>
          </cell>
          <cell r="BY599">
            <v>0</v>
          </cell>
          <cell r="BZ599">
            <v>0</v>
          </cell>
          <cell r="CA599">
            <v>0</v>
          </cell>
          <cell r="CB599">
            <v>0</v>
          </cell>
          <cell r="CC599">
            <v>0</v>
          </cell>
          <cell r="CD599">
            <v>0</v>
          </cell>
          <cell r="CE599">
            <v>0</v>
          </cell>
          <cell r="CF599">
            <v>0</v>
          </cell>
          <cell r="CG599">
            <v>0</v>
          </cell>
          <cell r="CH599">
            <v>0</v>
          </cell>
          <cell r="CI599">
            <v>0</v>
          </cell>
          <cell r="CJ599">
            <v>0</v>
          </cell>
          <cell r="CK599">
            <v>0</v>
          </cell>
          <cell r="CL599">
            <v>0</v>
          </cell>
          <cell r="CM599">
            <v>0</v>
          </cell>
          <cell r="CN599">
            <v>0</v>
          </cell>
          <cell r="CO599">
            <v>0</v>
          </cell>
          <cell r="CP599">
            <v>0</v>
          </cell>
          <cell r="CQ599">
            <v>0</v>
          </cell>
          <cell r="CR599">
            <v>0</v>
          </cell>
          <cell r="CS599">
            <v>0</v>
          </cell>
          <cell r="CT599">
            <v>0</v>
          </cell>
          <cell r="CU599">
            <v>0</v>
          </cell>
          <cell r="CV599">
            <v>0</v>
          </cell>
          <cell r="CW599">
            <v>0</v>
          </cell>
          <cell r="CX599">
            <v>0</v>
          </cell>
          <cell r="CY599">
            <v>0</v>
          </cell>
          <cell r="CZ599">
            <v>0</v>
          </cell>
          <cell r="DA599">
            <v>0</v>
          </cell>
          <cell r="DB599">
            <v>0</v>
          </cell>
          <cell r="DC599">
            <v>0</v>
          </cell>
          <cell r="DD599">
            <v>0</v>
          </cell>
          <cell r="DE599">
            <v>0</v>
          </cell>
          <cell r="DF599">
            <v>0</v>
          </cell>
          <cell r="DG599">
            <v>0</v>
          </cell>
          <cell r="DH599">
            <v>0</v>
          </cell>
          <cell r="DI599">
            <v>0</v>
          </cell>
          <cell r="DJ599">
            <v>0</v>
          </cell>
          <cell r="DK599">
            <v>0</v>
          </cell>
          <cell r="DL599">
            <v>0</v>
          </cell>
          <cell r="DM599">
            <v>0</v>
          </cell>
          <cell r="DN599">
            <v>0</v>
          </cell>
          <cell r="DO599">
            <v>0</v>
          </cell>
          <cell r="DP599">
            <v>0</v>
          </cell>
          <cell r="DQ599">
            <v>0</v>
          </cell>
          <cell r="DR599">
            <v>0</v>
          </cell>
          <cell r="DS599">
            <v>0</v>
          </cell>
          <cell r="DT599">
            <v>0</v>
          </cell>
          <cell r="DU599">
            <v>0</v>
          </cell>
          <cell r="DV599">
            <v>0</v>
          </cell>
          <cell r="DW599">
            <v>0</v>
          </cell>
          <cell r="DX599">
            <v>0</v>
          </cell>
          <cell r="DY599">
            <v>0</v>
          </cell>
          <cell r="DZ599">
            <v>0</v>
          </cell>
          <cell r="EA599">
            <v>0</v>
          </cell>
          <cell r="EB599">
            <v>0</v>
          </cell>
          <cell r="EC599">
            <v>0</v>
          </cell>
          <cell r="ED599">
            <v>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0</v>
          </cell>
          <cell r="BD600">
            <v>0</v>
          </cell>
          <cell r="BE600">
            <v>0</v>
          </cell>
          <cell r="BF600">
            <v>0</v>
          </cell>
          <cell r="BG600">
            <v>0</v>
          </cell>
          <cell r="BH600">
            <v>0</v>
          </cell>
          <cell r="BI600">
            <v>0</v>
          </cell>
          <cell r="BJ600">
            <v>0</v>
          </cell>
          <cell r="BK600">
            <v>0</v>
          </cell>
          <cell r="BL600">
            <v>0</v>
          </cell>
          <cell r="BM600">
            <v>0</v>
          </cell>
          <cell r="BN600">
            <v>0</v>
          </cell>
          <cell r="BO600">
            <v>0</v>
          </cell>
          <cell r="BP600">
            <v>0</v>
          </cell>
          <cell r="BQ600">
            <v>0</v>
          </cell>
          <cell r="BR600">
            <v>0</v>
          </cell>
          <cell r="BS600">
            <v>0</v>
          </cell>
          <cell r="BT600">
            <v>0</v>
          </cell>
          <cell r="BU600">
            <v>0</v>
          </cell>
          <cell r="BV600">
            <v>0</v>
          </cell>
          <cell r="BW600">
            <v>0</v>
          </cell>
          <cell r="BX600">
            <v>0</v>
          </cell>
          <cell r="BY600">
            <v>0</v>
          </cell>
          <cell r="BZ600">
            <v>0</v>
          </cell>
          <cell r="CA600">
            <v>0</v>
          </cell>
          <cell r="CB600">
            <v>0</v>
          </cell>
          <cell r="CC600">
            <v>0</v>
          </cell>
          <cell r="CD600">
            <v>0</v>
          </cell>
          <cell r="CE600">
            <v>0</v>
          </cell>
          <cell r="CF600">
            <v>0</v>
          </cell>
          <cell r="CG600">
            <v>0</v>
          </cell>
          <cell r="CH600">
            <v>0</v>
          </cell>
          <cell r="CI600">
            <v>0</v>
          </cell>
          <cell r="CJ600">
            <v>0</v>
          </cell>
          <cell r="CK600">
            <v>0</v>
          </cell>
          <cell r="CL600">
            <v>0</v>
          </cell>
          <cell r="CM600">
            <v>0</v>
          </cell>
          <cell r="CN600">
            <v>0</v>
          </cell>
          <cell r="CO600">
            <v>0</v>
          </cell>
          <cell r="CP600">
            <v>0</v>
          </cell>
          <cell r="CQ600">
            <v>0</v>
          </cell>
          <cell r="CR600">
            <v>0</v>
          </cell>
          <cell r="CS600">
            <v>0</v>
          </cell>
          <cell r="CT600">
            <v>0</v>
          </cell>
          <cell r="CU600">
            <v>0</v>
          </cell>
          <cell r="CV600">
            <v>0</v>
          </cell>
          <cell r="CW600">
            <v>0</v>
          </cell>
          <cell r="CX600">
            <v>0</v>
          </cell>
          <cell r="CY600">
            <v>0</v>
          </cell>
          <cell r="CZ600">
            <v>0</v>
          </cell>
          <cell r="DA600">
            <v>0</v>
          </cell>
          <cell r="DB600">
            <v>0</v>
          </cell>
          <cell r="DC600">
            <v>0</v>
          </cell>
          <cell r="DD600">
            <v>0</v>
          </cell>
          <cell r="DE600">
            <v>0</v>
          </cell>
          <cell r="DF600">
            <v>0</v>
          </cell>
          <cell r="DG600">
            <v>0</v>
          </cell>
          <cell r="DH600">
            <v>0</v>
          </cell>
          <cell r="DI600">
            <v>0</v>
          </cell>
          <cell r="DJ600">
            <v>0</v>
          </cell>
          <cell r="DK600">
            <v>0</v>
          </cell>
          <cell r="DL600">
            <v>0</v>
          </cell>
          <cell r="DM600">
            <v>0</v>
          </cell>
          <cell r="DN600">
            <v>0</v>
          </cell>
          <cell r="DO600">
            <v>0</v>
          </cell>
          <cell r="DP600">
            <v>0</v>
          </cell>
          <cell r="DQ600">
            <v>0</v>
          </cell>
          <cell r="DR600">
            <v>0</v>
          </cell>
          <cell r="DS600">
            <v>0</v>
          </cell>
          <cell r="DT600">
            <v>0</v>
          </cell>
          <cell r="DU600">
            <v>0</v>
          </cell>
          <cell r="DV600">
            <v>0</v>
          </cell>
          <cell r="DW600">
            <v>0</v>
          </cell>
          <cell r="DX600">
            <v>0</v>
          </cell>
          <cell r="DY600">
            <v>0</v>
          </cell>
          <cell r="DZ600">
            <v>0</v>
          </cell>
          <cell r="EA600">
            <v>0</v>
          </cell>
          <cell r="EB600">
            <v>0</v>
          </cell>
          <cell r="EC600">
            <v>0</v>
          </cell>
          <cell r="ED600">
            <v>0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>
            <v>0</v>
          </cell>
          <cell r="AW601">
            <v>0</v>
          </cell>
          <cell r="AX601">
            <v>0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0</v>
          </cell>
          <cell r="BD601">
            <v>0</v>
          </cell>
          <cell r="BE601">
            <v>0</v>
          </cell>
          <cell r="BF601">
            <v>0</v>
          </cell>
          <cell r="BG601">
            <v>0</v>
          </cell>
          <cell r="BH601">
            <v>0</v>
          </cell>
          <cell r="BI601">
            <v>0</v>
          </cell>
          <cell r="BJ601">
            <v>0</v>
          </cell>
          <cell r="BK601">
            <v>0</v>
          </cell>
          <cell r="BL601">
            <v>0</v>
          </cell>
          <cell r="BM601">
            <v>0</v>
          </cell>
          <cell r="BN601">
            <v>0</v>
          </cell>
          <cell r="BO601">
            <v>0</v>
          </cell>
          <cell r="BP601">
            <v>0</v>
          </cell>
          <cell r="BQ601">
            <v>0</v>
          </cell>
          <cell r="BR601">
            <v>0</v>
          </cell>
          <cell r="BS601">
            <v>0</v>
          </cell>
          <cell r="BT601">
            <v>0</v>
          </cell>
          <cell r="BU601">
            <v>0</v>
          </cell>
          <cell r="BV601">
            <v>0</v>
          </cell>
          <cell r="BW601">
            <v>0</v>
          </cell>
          <cell r="BX601">
            <v>0</v>
          </cell>
          <cell r="BY601">
            <v>0</v>
          </cell>
          <cell r="BZ601">
            <v>0</v>
          </cell>
          <cell r="CA601">
            <v>0</v>
          </cell>
          <cell r="CB601">
            <v>0</v>
          </cell>
          <cell r="CC601">
            <v>0</v>
          </cell>
          <cell r="CD601">
            <v>0</v>
          </cell>
          <cell r="CE601">
            <v>0</v>
          </cell>
          <cell r="CF601">
            <v>0</v>
          </cell>
          <cell r="CG601">
            <v>0</v>
          </cell>
          <cell r="CH601">
            <v>0</v>
          </cell>
          <cell r="CI601">
            <v>0</v>
          </cell>
          <cell r="CJ601">
            <v>0</v>
          </cell>
          <cell r="CK601">
            <v>0</v>
          </cell>
          <cell r="CL601">
            <v>0</v>
          </cell>
          <cell r="CM601">
            <v>0</v>
          </cell>
          <cell r="CN601">
            <v>0</v>
          </cell>
          <cell r="CO601">
            <v>0</v>
          </cell>
          <cell r="CP601">
            <v>0</v>
          </cell>
          <cell r="CQ601">
            <v>0</v>
          </cell>
          <cell r="CR601">
            <v>0</v>
          </cell>
          <cell r="CS601">
            <v>0</v>
          </cell>
          <cell r="CT601">
            <v>0</v>
          </cell>
          <cell r="CU601">
            <v>0</v>
          </cell>
          <cell r="CV601">
            <v>0</v>
          </cell>
          <cell r="CW601">
            <v>0</v>
          </cell>
          <cell r="CX601">
            <v>0</v>
          </cell>
          <cell r="CY601">
            <v>0</v>
          </cell>
          <cell r="CZ601">
            <v>0</v>
          </cell>
          <cell r="DA601">
            <v>0</v>
          </cell>
          <cell r="DB601">
            <v>0</v>
          </cell>
          <cell r="DC601">
            <v>0</v>
          </cell>
          <cell r="DD601">
            <v>0</v>
          </cell>
          <cell r="DE601">
            <v>0</v>
          </cell>
          <cell r="DF601">
            <v>0</v>
          </cell>
          <cell r="DG601">
            <v>0</v>
          </cell>
          <cell r="DH601">
            <v>0</v>
          </cell>
          <cell r="DI601">
            <v>0</v>
          </cell>
          <cell r="DJ601">
            <v>0</v>
          </cell>
          <cell r="DK601">
            <v>0</v>
          </cell>
          <cell r="DL601">
            <v>0</v>
          </cell>
          <cell r="DM601">
            <v>0</v>
          </cell>
          <cell r="DN601">
            <v>0</v>
          </cell>
          <cell r="DO601">
            <v>0</v>
          </cell>
          <cell r="DP601">
            <v>0</v>
          </cell>
          <cell r="DQ601">
            <v>0</v>
          </cell>
          <cell r="DR601">
            <v>0</v>
          </cell>
          <cell r="DS601">
            <v>0</v>
          </cell>
          <cell r="DT601">
            <v>0</v>
          </cell>
          <cell r="DU601">
            <v>0</v>
          </cell>
          <cell r="DV601">
            <v>0</v>
          </cell>
          <cell r="DW601">
            <v>0</v>
          </cell>
          <cell r="DX601">
            <v>0</v>
          </cell>
          <cell r="DY601">
            <v>0</v>
          </cell>
          <cell r="DZ601">
            <v>0</v>
          </cell>
          <cell r="EA601">
            <v>0</v>
          </cell>
          <cell r="EB601">
            <v>0</v>
          </cell>
          <cell r="EC601">
            <v>0</v>
          </cell>
          <cell r="ED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>
            <v>0</v>
          </cell>
          <cell r="AW602">
            <v>0</v>
          </cell>
          <cell r="AX602">
            <v>0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0</v>
          </cell>
          <cell r="BD602">
            <v>0</v>
          </cell>
          <cell r="BE602">
            <v>0</v>
          </cell>
          <cell r="BF602">
            <v>0</v>
          </cell>
          <cell r="BG602">
            <v>0</v>
          </cell>
          <cell r="BH602">
            <v>0</v>
          </cell>
          <cell r="BI602">
            <v>0</v>
          </cell>
          <cell r="BJ602">
            <v>0</v>
          </cell>
          <cell r="BK602">
            <v>0</v>
          </cell>
          <cell r="BL602">
            <v>0</v>
          </cell>
          <cell r="BM602">
            <v>0</v>
          </cell>
          <cell r="BN602">
            <v>0</v>
          </cell>
          <cell r="BO602">
            <v>0</v>
          </cell>
          <cell r="BP602">
            <v>0</v>
          </cell>
          <cell r="BQ602">
            <v>0</v>
          </cell>
          <cell r="BR602">
            <v>0</v>
          </cell>
          <cell r="BS602">
            <v>0</v>
          </cell>
          <cell r="BT602">
            <v>0</v>
          </cell>
          <cell r="BU602">
            <v>0</v>
          </cell>
          <cell r="BV602">
            <v>0</v>
          </cell>
          <cell r="BW602">
            <v>0</v>
          </cell>
          <cell r="BX602">
            <v>0</v>
          </cell>
          <cell r="BY602">
            <v>0</v>
          </cell>
          <cell r="BZ602">
            <v>0</v>
          </cell>
          <cell r="CA602">
            <v>0</v>
          </cell>
          <cell r="CB602">
            <v>0</v>
          </cell>
          <cell r="CC602">
            <v>0</v>
          </cell>
          <cell r="CD602">
            <v>0</v>
          </cell>
          <cell r="CE602">
            <v>0</v>
          </cell>
          <cell r="CF602">
            <v>0</v>
          </cell>
          <cell r="CG602">
            <v>0</v>
          </cell>
          <cell r="CH602">
            <v>0</v>
          </cell>
          <cell r="CI602">
            <v>0</v>
          </cell>
          <cell r="CJ602">
            <v>0</v>
          </cell>
          <cell r="CK602">
            <v>0</v>
          </cell>
          <cell r="CL602">
            <v>0</v>
          </cell>
          <cell r="CM602">
            <v>0</v>
          </cell>
          <cell r="CN602">
            <v>0</v>
          </cell>
          <cell r="CO602">
            <v>0</v>
          </cell>
          <cell r="CP602">
            <v>0</v>
          </cell>
          <cell r="CQ602">
            <v>0</v>
          </cell>
          <cell r="CR602">
            <v>0</v>
          </cell>
          <cell r="CS602">
            <v>0</v>
          </cell>
          <cell r="CT602">
            <v>0</v>
          </cell>
          <cell r="CU602">
            <v>0</v>
          </cell>
          <cell r="CV602">
            <v>0</v>
          </cell>
          <cell r="CW602">
            <v>0</v>
          </cell>
          <cell r="CX602">
            <v>0</v>
          </cell>
          <cell r="CY602">
            <v>0</v>
          </cell>
          <cell r="CZ602">
            <v>0</v>
          </cell>
          <cell r="DA602">
            <v>0</v>
          </cell>
          <cell r="DB602">
            <v>0</v>
          </cell>
          <cell r="DC602">
            <v>0</v>
          </cell>
          <cell r="DD602">
            <v>0</v>
          </cell>
          <cell r="DE602">
            <v>0</v>
          </cell>
          <cell r="DF602">
            <v>0</v>
          </cell>
          <cell r="DG602">
            <v>0</v>
          </cell>
          <cell r="DH602">
            <v>0</v>
          </cell>
          <cell r="DI602">
            <v>0</v>
          </cell>
          <cell r="DJ602">
            <v>0</v>
          </cell>
          <cell r="DK602">
            <v>0</v>
          </cell>
          <cell r="DL602">
            <v>0</v>
          </cell>
          <cell r="DM602">
            <v>0</v>
          </cell>
          <cell r="DN602">
            <v>0</v>
          </cell>
          <cell r="DO602">
            <v>0</v>
          </cell>
          <cell r="DP602">
            <v>0</v>
          </cell>
          <cell r="DQ602">
            <v>0</v>
          </cell>
          <cell r="DR602">
            <v>0</v>
          </cell>
          <cell r="DS602">
            <v>0</v>
          </cell>
          <cell r="DT602">
            <v>0</v>
          </cell>
          <cell r="DU602">
            <v>0</v>
          </cell>
          <cell r="DV602">
            <v>0</v>
          </cell>
          <cell r="DW602">
            <v>0</v>
          </cell>
          <cell r="DX602">
            <v>0</v>
          </cell>
          <cell r="DY602">
            <v>0</v>
          </cell>
          <cell r="DZ602">
            <v>0</v>
          </cell>
          <cell r="EA602">
            <v>0</v>
          </cell>
          <cell r="EB602">
            <v>0</v>
          </cell>
          <cell r="EC602">
            <v>0</v>
          </cell>
          <cell r="ED602">
            <v>0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0</v>
          </cell>
          <cell r="BD603">
            <v>0</v>
          </cell>
          <cell r="BE603">
            <v>0</v>
          </cell>
          <cell r="BF603">
            <v>0</v>
          </cell>
          <cell r="BG603">
            <v>0</v>
          </cell>
          <cell r="BH603">
            <v>0</v>
          </cell>
          <cell r="BI603">
            <v>0</v>
          </cell>
          <cell r="BJ603">
            <v>0</v>
          </cell>
          <cell r="BK603">
            <v>0</v>
          </cell>
          <cell r="BL603">
            <v>0</v>
          </cell>
          <cell r="BM603">
            <v>0</v>
          </cell>
          <cell r="BN603">
            <v>0</v>
          </cell>
          <cell r="BO603">
            <v>0</v>
          </cell>
          <cell r="BP603">
            <v>0</v>
          </cell>
          <cell r="BQ603">
            <v>0</v>
          </cell>
          <cell r="BR603">
            <v>0</v>
          </cell>
          <cell r="BS603">
            <v>0</v>
          </cell>
          <cell r="BT603">
            <v>0</v>
          </cell>
          <cell r="BU603">
            <v>0</v>
          </cell>
          <cell r="BV603">
            <v>0</v>
          </cell>
          <cell r="BW603">
            <v>0</v>
          </cell>
          <cell r="BX603">
            <v>0</v>
          </cell>
          <cell r="BY603">
            <v>0</v>
          </cell>
          <cell r="BZ603">
            <v>0</v>
          </cell>
          <cell r="CA603">
            <v>0</v>
          </cell>
          <cell r="CB603">
            <v>0</v>
          </cell>
          <cell r="CC603">
            <v>0</v>
          </cell>
          <cell r="CD603">
            <v>0</v>
          </cell>
          <cell r="CE603">
            <v>0</v>
          </cell>
          <cell r="CF603">
            <v>0</v>
          </cell>
          <cell r="CG603">
            <v>0</v>
          </cell>
          <cell r="CH603">
            <v>0</v>
          </cell>
          <cell r="CI603">
            <v>0</v>
          </cell>
          <cell r="CJ603">
            <v>0</v>
          </cell>
          <cell r="CK603">
            <v>0</v>
          </cell>
          <cell r="CL603">
            <v>0</v>
          </cell>
          <cell r="CM603">
            <v>0</v>
          </cell>
          <cell r="CN603">
            <v>0</v>
          </cell>
          <cell r="CO603">
            <v>0</v>
          </cell>
          <cell r="CP603">
            <v>0</v>
          </cell>
          <cell r="CQ603">
            <v>0</v>
          </cell>
          <cell r="CR603">
            <v>0</v>
          </cell>
          <cell r="CS603">
            <v>0</v>
          </cell>
          <cell r="CT603">
            <v>0</v>
          </cell>
          <cell r="CU603">
            <v>0</v>
          </cell>
          <cell r="CV603">
            <v>0</v>
          </cell>
          <cell r="CW603">
            <v>0</v>
          </cell>
          <cell r="CX603">
            <v>0</v>
          </cell>
          <cell r="CY603">
            <v>0</v>
          </cell>
          <cell r="CZ603">
            <v>0</v>
          </cell>
          <cell r="DA603">
            <v>0</v>
          </cell>
          <cell r="DB603">
            <v>0</v>
          </cell>
          <cell r="DC603">
            <v>0</v>
          </cell>
          <cell r="DD603">
            <v>0</v>
          </cell>
          <cell r="DE603">
            <v>0</v>
          </cell>
          <cell r="DF603">
            <v>0</v>
          </cell>
          <cell r="DG603">
            <v>0</v>
          </cell>
          <cell r="DH603">
            <v>0</v>
          </cell>
          <cell r="DI603">
            <v>0</v>
          </cell>
          <cell r="DJ603">
            <v>0</v>
          </cell>
          <cell r="DK603">
            <v>0</v>
          </cell>
          <cell r="DL603">
            <v>0</v>
          </cell>
          <cell r="DM603">
            <v>0</v>
          </cell>
          <cell r="DN603">
            <v>0</v>
          </cell>
          <cell r="DO603">
            <v>0</v>
          </cell>
          <cell r="DP603">
            <v>0</v>
          </cell>
          <cell r="DQ603">
            <v>0</v>
          </cell>
          <cell r="DR603">
            <v>0</v>
          </cell>
          <cell r="DS603">
            <v>0</v>
          </cell>
          <cell r="DT603">
            <v>0</v>
          </cell>
          <cell r="DU603">
            <v>0</v>
          </cell>
          <cell r="DV603">
            <v>0</v>
          </cell>
          <cell r="DW603">
            <v>0</v>
          </cell>
          <cell r="DX603">
            <v>0</v>
          </cell>
          <cell r="DY603">
            <v>0</v>
          </cell>
          <cell r="DZ603">
            <v>0</v>
          </cell>
          <cell r="EA603">
            <v>0</v>
          </cell>
          <cell r="EB603">
            <v>0</v>
          </cell>
          <cell r="EC603">
            <v>0</v>
          </cell>
          <cell r="ED603">
            <v>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>
            <v>0</v>
          </cell>
          <cell r="AW604">
            <v>0</v>
          </cell>
          <cell r="AX604">
            <v>0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0</v>
          </cell>
          <cell r="BD604">
            <v>0</v>
          </cell>
          <cell r="BE604">
            <v>0</v>
          </cell>
          <cell r="BF604">
            <v>0</v>
          </cell>
          <cell r="BG604">
            <v>0</v>
          </cell>
          <cell r="BH604">
            <v>0</v>
          </cell>
          <cell r="BI604">
            <v>0</v>
          </cell>
          <cell r="BJ604">
            <v>0</v>
          </cell>
          <cell r="BK604">
            <v>0</v>
          </cell>
          <cell r="BL604">
            <v>0</v>
          </cell>
          <cell r="BM604">
            <v>0</v>
          </cell>
          <cell r="BN604">
            <v>0</v>
          </cell>
          <cell r="BO604">
            <v>0</v>
          </cell>
          <cell r="BP604">
            <v>0</v>
          </cell>
          <cell r="BQ604">
            <v>0</v>
          </cell>
          <cell r="BR604">
            <v>0</v>
          </cell>
          <cell r="BS604">
            <v>0</v>
          </cell>
          <cell r="BT604">
            <v>0</v>
          </cell>
          <cell r="BU604">
            <v>0</v>
          </cell>
          <cell r="BV604">
            <v>0</v>
          </cell>
          <cell r="BW604">
            <v>0</v>
          </cell>
          <cell r="BX604">
            <v>0</v>
          </cell>
          <cell r="BY604">
            <v>0</v>
          </cell>
          <cell r="BZ604">
            <v>0</v>
          </cell>
          <cell r="CA604">
            <v>0</v>
          </cell>
          <cell r="CB604">
            <v>0</v>
          </cell>
          <cell r="CC604">
            <v>0</v>
          </cell>
          <cell r="CD604">
            <v>0</v>
          </cell>
          <cell r="CE604">
            <v>0</v>
          </cell>
          <cell r="CF604">
            <v>0</v>
          </cell>
          <cell r="CG604">
            <v>0</v>
          </cell>
          <cell r="CH604">
            <v>0</v>
          </cell>
          <cell r="CI604">
            <v>0</v>
          </cell>
          <cell r="CJ604">
            <v>0</v>
          </cell>
          <cell r="CK604">
            <v>0</v>
          </cell>
          <cell r="CL604">
            <v>0</v>
          </cell>
          <cell r="CM604">
            <v>0</v>
          </cell>
          <cell r="CN604">
            <v>0</v>
          </cell>
          <cell r="CO604">
            <v>0</v>
          </cell>
          <cell r="CP604">
            <v>0</v>
          </cell>
          <cell r="CQ604">
            <v>0</v>
          </cell>
          <cell r="CR604">
            <v>0</v>
          </cell>
          <cell r="CS604">
            <v>0</v>
          </cell>
          <cell r="CT604">
            <v>0</v>
          </cell>
          <cell r="CU604">
            <v>0</v>
          </cell>
          <cell r="CV604">
            <v>0</v>
          </cell>
          <cell r="CW604">
            <v>0</v>
          </cell>
          <cell r="CX604">
            <v>0</v>
          </cell>
          <cell r="CY604">
            <v>0</v>
          </cell>
          <cell r="CZ604">
            <v>0</v>
          </cell>
          <cell r="DA604">
            <v>0</v>
          </cell>
          <cell r="DB604">
            <v>0</v>
          </cell>
          <cell r="DC604">
            <v>0</v>
          </cell>
          <cell r="DD604">
            <v>0</v>
          </cell>
          <cell r="DE604">
            <v>0</v>
          </cell>
          <cell r="DF604">
            <v>0</v>
          </cell>
          <cell r="DG604">
            <v>0</v>
          </cell>
          <cell r="DH604">
            <v>0</v>
          </cell>
          <cell r="DI604">
            <v>0</v>
          </cell>
          <cell r="DJ604">
            <v>0</v>
          </cell>
          <cell r="DK604">
            <v>0</v>
          </cell>
          <cell r="DL604">
            <v>0</v>
          </cell>
          <cell r="DM604">
            <v>0</v>
          </cell>
          <cell r="DN604">
            <v>0</v>
          </cell>
          <cell r="DO604">
            <v>0</v>
          </cell>
          <cell r="DP604">
            <v>0</v>
          </cell>
          <cell r="DQ604">
            <v>0</v>
          </cell>
          <cell r="DR604">
            <v>0</v>
          </cell>
          <cell r="DS604">
            <v>0</v>
          </cell>
          <cell r="DT604">
            <v>0</v>
          </cell>
          <cell r="DU604">
            <v>0</v>
          </cell>
          <cell r="DV604">
            <v>0</v>
          </cell>
          <cell r="DW604">
            <v>0</v>
          </cell>
          <cell r="DX604">
            <v>0</v>
          </cell>
          <cell r="DY604">
            <v>0</v>
          </cell>
          <cell r="DZ604">
            <v>0</v>
          </cell>
          <cell r="EA604">
            <v>0</v>
          </cell>
          <cell r="EB604">
            <v>0</v>
          </cell>
          <cell r="EC604">
            <v>0</v>
          </cell>
          <cell r="ED604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>
            <v>0</v>
          </cell>
          <cell r="AW606">
            <v>0</v>
          </cell>
          <cell r="AX606">
            <v>0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0</v>
          </cell>
          <cell r="BD606">
            <v>0</v>
          </cell>
          <cell r="BE606">
            <v>0</v>
          </cell>
          <cell r="BF606">
            <v>0</v>
          </cell>
          <cell r="BG606">
            <v>0</v>
          </cell>
          <cell r="BH606">
            <v>0</v>
          </cell>
          <cell r="BI606">
            <v>0</v>
          </cell>
          <cell r="BJ606">
            <v>0</v>
          </cell>
          <cell r="BK606">
            <v>0</v>
          </cell>
          <cell r="BL606">
            <v>0</v>
          </cell>
          <cell r="BM606">
            <v>0</v>
          </cell>
          <cell r="BN606">
            <v>0</v>
          </cell>
          <cell r="BO606">
            <v>0</v>
          </cell>
          <cell r="BP606">
            <v>0</v>
          </cell>
          <cell r="BQ606">
            <v>0</v>
          </cell>
          <cell r="BR606">
            <v>0</v>
          </cell>
          <cell r="BS606">
            <v>0</v>
          </cell>
          <cell r="BT606">
            <v>0</v>
          </cell>
          <cell r="BU606">
            <v>0</v>
          </cell>
          <cell r="BV606">
            <v>0</v>
          </cell>
          <cell r="BW606">
            <v>0</v>
          </cell>
          <cell r="BX606">
            <v>0</v>
          </cell>
          <cell r="BY606">
            <v>0</v>
          </cell>
          <cell r="BZ606">
            <v>0</v>
          </cell>
          <cell r="CA606">
            <v>0</v>
          </cell>
          <cell r="CB606">
            <v>0</v>
          </cell>
          <cell r="CC606">
            <v>0</v>
          </cell>
          <cell r="CD606">
            <v>0</v>
          </cell>
          <cell r="CE606">
            <v>0</v>
          </cell>
          <cell r="CF606">
            <v>0</v>
          </cell>
          <cell r="CG606">
            <v>0</v>
          </cell>
          <cell r="CH606">
            <v>0</v>
          </cell>
          <cell r="CI606">
            <v>0</v>
          </cell>
          <cell r="CJ606">
            <v>0</v>
          </cell>
          <cell r="CK606">
            <v>0</v>
          </cell>
          <cell r="CL606">
            <v>0</v>
          </cell>
          <cell r="CM606">
            <v>0</v>
          </cell>
          <cell r="CN606">
            <v>0</v>
          </cell>
          <cell r="CO606">
            <v>0</v>
          </cell>
          <cell r="CP606">
            <v>0</v>
          </cell>
          <cell r="CQ606">
            <v>0</v>
          </cell>
          <cell r="CR606">
            <v>0</v>
          </cell>
          <cell r="CS606">
            <v>0</v>
          </cell>
          <cell r="CT606">
            <v>0</v>
          </cell>
          <cell r="CU606">
            <v>0</v>
          </cell>
          <cell r="CV606">
            <v>0</v>
          </cell>
          <cell r="CW606">
            <v>0</v>
          </cell>
          <cell r="CX606">
            <v>0</v>
          </cell>
          <cell r="CY606">
            <v>0</v>
          </cell>
          <cell r="CZ606">
            <v>0</v>
          </cell>
          <cell r="DA606">
            <v>0</v>
          </cell>
          <cell r="DB606">
            <v>0</v>
          </cell>
          <cell r="DC606">
            <v>0</v>
          </cell>
          <cell r="DD606">
            <v>0</v>
          </cell>
          <cell r="DE606">
            <v>0</v>
          </cell>
          <cell r="DF606">
            <v>0</v>
          </cell>
          <cell r="DG606">
            <v>0</v>
          </cell>
          <cell r="DH606">
            <v>0</v>
          </cell>
          <cell r="DI606">
            <v>0</v>
          </cell>
          <cell r="DJ606">
            <v>0</v>
          </cell>
          <cell r="DK606">
            <v>0</v>
          </cell>
          <cell r="DL606">
            <v>0</v>
          </cell>
          <cell r="DM606">
            <v>0</v>
          </cell>
          <cell r="DN606">
            <v>0</v>
          </cell>
          <cell r="DO606">
            <v>0</v>
          </cell>
          <cell r="DP606">
            <v>0</v>
          </cell>
          <cell r="DQ606">
            <v>0</v>
          </cell>
          <cell r="DR606">
            <v>0</v>
          </cell>
          <cell r="DS606">
            <v>0</v>
          </cell>
          <cell r="DT606">
            <v>0</v>
          </cell>
          <cell r="DU606">
            <v>0</v>
          </cell>
          <cell r="DV606">
            <v>0</v>
          </cell>
          <cell r="DW606">
            <v>0</v>
          </cell>
          <cell r="DX606">
            <v>0</v>
          </cell>
          <cell r="DY606">
            <v>0</v>
          </cell>
          <cell r="DZ606">
            <v>0</v>
          </cell>
          <cell r="EA606">
            <v>0</v>
          </cell>
          <cell r="EB606">
            <v>0</v>
          </cell>
          <cell r="EC606">
            <v>0</v>
          </cell>
          <cell r="ED606">
            <v>0</v>
          </cell>
        </row>
        <row r="609">
          <cell r="F609">
            <v>0</v>
          </cell>
          <cell r="G609">
            <v>0</v>
          </cell>
          <cell r="H609">
            <v>-82.52599999999984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-185.7039999999979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0</v>
          </cell>
          <cell r="BD609">
            <v>0</v>
          </cell>
          <cell r="BE609">
            <v>0</v>
          </cell>
          <cell r="BF609">
            <v>0</v>
          </cell>
          <cell r="BG609">
            <v>0</v>
          </cell>
          <cell r="BH609">
            <v>0</v>
          </cell>
          <cell r="BI609">
            <v>0</v>
          </cell>
          <cell r="BJ609">
            <v>0</v>
          </cell>
          <cell r="BK609">
            <v>0</v>
          </cell>
          <cell r="BL609">
            <v>0</v>
          </cell>
          <cell r="BM609">
            <v>0</v>
          </cell>
          <cell r="BN609">
            <v>0</v>
          </cell>
          <cell r="BO609">
            <v>0</v>
          </cell>
          <cell r="BP609">
            <v>0</v>
          </cell>
          <cell r="BQ609">
            <v>0</v>
          </cell>
          <cell r="BR609">
            <v>0</v>
          </cell>
          <cell r="BS609">
            <v>0</v>
          </cell>
          <cell r="BT609">
            <v>0</v>
          </cell>
          <cell r="BU609">
            <v>0</v>
          </cell>
          <cell r="BV609">
            <v>0</v>
          </cell>
          <cell r="BW609">
            <v>0</v>
          </cell>
          <cell r="BX609">
            <v>0</v>
          </cell>
          <cell r="BY609">
            <v>0</v>
          </cell>
          <cell r="BZ609">
            <v>0</v>
          </cell>
          <cell r="CA609">
            <v>0</v>
          </cell>
          <cell r="CB609">
            <v>0</v>
          </cell>
          <cell r="CC609">
            <v>0</v>
          </cell>
          <cell r="CD609">
            <v>0</v>
          </cell>
          <cell r="CE609">
            <v>0</v>
          </cell>
          <cell r="CF609">
            <v>0</v>
          </cell>
          <cell r="CG609">
            <v>0</v>
          </cell>
          <cell r="CH609">
            <v>0</v>
          </cell>
          <cell r="CI609">
            <v>0</v>
          </cell>
          <cell r="CJ609">
            <v>0</v>
          </cell>
          <cell r="CK609">
            <v>0</v>
          </cell>
          <cell r="CL609">
            <v>0</v>
          </cell>
          <cell r="CM609">
            <v>0</v>
          </cell>
          <cell r="CN609">
            <v>0</v>
          </cell>
          <cell r="CO609">
            <v>0</v>
          </cell>
          <cell r="CP609">
            <v>0</v>
          </cell>
          <cell r="CQ609">
            <v>0</v>
          </cell>
          <cell r="CR609">
            <v>0</v>
          </cell>
          <cell r="CS609">
            <v>0</v>
          </cell>
          <cell r="CT609">
            <v>0</v>
          </cell>
          <cell r="CU609">
            <v>0</v>
          </cell>
          <cell r="CV609">
            <v>0</v>
          </cell>
          <cell r="CW609">
            <v>0</v>
          </cell>
          <cell r="CX609">
            <v>0</v>
          </cell>
          <cell r="CY609">
            <v>0</v>
          </cell>
          <cell r="CZ609">
            <v>0</v>
          </cell>
          <cell r="DA609">
            <v>0</v>
          </cell>
          <cell r="DB609">
            <v>0</v>
          </cell>
          <cell r="DC609">
            <v>0</v>
          </cell>
          <cell r="DD609">
            <v>0</v>
          </cell>
          <cell r="DE609">
            <v>0</v>
          </cell>
          <cell r="DF609">
            <v>0</v>
          </cell>
          <cell r="DG609">
            <v>0</v>
          </cell>
          <cell r="DH609">
            <v>0</v>
          </cell>
          <cell r="DI609">
            <v>0</v>
          </cell>
          <cell r="DJ609">
            <v>0</v>
          </cell>
          <cell r="DK609">
            <v>0</v>
          </cell>
          <cell r="DL609">
            <v>0</v>
          </cell>
          <cell r="DM609">
            <v>0</v>
          </cell>
          <cell r="DN609">
            <v>0</v>
          </cell>
          <cell r="DO609">
            <v>0</v>
          </cell>
          <cell r="DP609">
            <v>0</v>
          </cell>
          <cell r="DQ609">
            <v>0</v>
          </cell>
          <cell r="DR609">
            <v>0</v>
          </cell>
          <cell r="DS609">
            <v>0</v>
          </cell>
          <cell r="DT609">
            <v>0</v>
          </cell>
          <cell r="DU609">
            <v>0</v>
          </cell>
          <cell r="DV609">
            <v>0</v>
          </cell>
          <cell r="DW609">
            <v>0</v>
          </cell>
          <cell r="DX609">
            <v>0</v>
          </cell>
          <cell r="DY609">
            <v>0</v>
          </cell>
          <cell r="DZ609">
            <v>0</v>
          </cell>
          <cell r="EA609">
            <v>0</v>
          </cell>
          <cell r="EB609">
            <v>0</v>
          </cell>
          <cell r="EC609">
            <v>0</v>
          </cell>
          <cell r="ED609">
            <v>0</v>
          </cell>
        </row>
        <row r="610">
          <cell r="F610">
            <v>-313.39427000000001</v>
          </cell>
          <cell r="G610">
            <v>-546.51699999999983</v>
          </cell>
          <cell r="H610">
            <v>-833.29000000000815</v>
          </cell>
          <cell r="I610">
            <v>-558.25599999999758</v>
          </cell>
          <cell r="J610">
            <v>-343.89099999999962</v>
          </cell>
          <cell r="K610">
            <v>0</v>
          </cell>
          <cell r="L610">
            <v>-41.881349999999998</v>
          </cell>
          <cell r="M610">
            <v>-20.941406600000001</v>
          </cell>
          <cell r="N610">
            <v>-87.591870000000029</v>
          </cell>
          <cell r="O610">
            <v>-61.895099999999957</v>
          </cell>
          <cell r="P610">
            <v>-573.66700000000128</v>
          </cell>
          <cell r="Q610">
            <v>-913.75800000000163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0</v>
          </cell>
          <cell r="BD610">
            <v>0</v>
          </cell>
          <cell r="BE610">
            <v>0</v>
          </cell>
          <cell r="BF610">
            <v>0</v>
          </cell>
          <cell r="BG610">
            <v>0</v>
          </cell>
          <cell r="BH610">
            <v>0</v>
          </cell>
          <cell r="BI610">
            <v>0</v>
          </cell>
          <cell r="BJ610">
            <v>0</v>
          </cell>
          <cell r="BK610">
            <v>0</v>
          </cell>
          <cell r="BL610">
            <v>0</v>
          </cell>
          <cell r="BM610">
            <v>0</v>
          </cell>
          <cell r="BN610">
            <v>0</v>
          </cell>
          <cell r="BO610">
            <v>0</v>
          </cell>
          <cell r="BP610">
            <v>0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>
            <v>0</v>
          </cell>
          <cell r="BV610">
            <v>0</v>
          </cell>
          <cell r="BW610">
            <v>0</v>
          </cell>
          <cell r="BX610">
            <v>0</v>
          </cell>
          <cell r="BY610">
            <v>0</v>
          </cell>
          <cell r="BZ610">
            <v>0</v>
          </cell>
          <cell r="CA610">
            <v>0</v>
          </cell>
          <cell r="CB610">
            <v>0</v>
          </cell>
          <cell r="CC610">
            <v>0</v>
          </cell>
          <cell r="CD610">
            <v>0</v>
          </cell>
          <cell r="CE610">
            <v>0</v>
          </cell>
          <cell r="CF610">
            <v>0</v>
          </cell>
          <cell r="CG610">
            <v>0</v>
          </cell>
          <cell r="CH610">
            <v>0</v>
          </cell>
          <cell r="CI610">
            <v>0</v>
          </cell>
          <cell r="CJ610">
            <v>0</v>
          </cell>
          <cell r="CK610">
            <v>0</v>
          </cell>
          <cell r="CL610">
            <v>0</v>
          </cell>
          <cell r="CM610">
            <v>0</v>
          </cell>
          <cell r="CN610">
            <v>0</v>
          </cell>
          <cell r="CO610">
            <v>0</v>
          </cell>
          <cell r="CP610">
            <v>0</v>
          </cell>
          <cell r="CQ610">
            <v>0</v>
          </cell>
          <cell r="CR610">
            <v>0</v>
          </cell>
          <cell r="CS610">
            <v>0</v>
          </cell>
          <cell r="CT610">
            <v>0</v>
          </cell>
          <cell r="CU610">
            <v>0</v>
          </cell>
          <cell r="CV610">
            <v>0</v>
          </cell>
          <cell r="CW610">
            <v>0</v>
          </cell>
          <cell r="CX610">
            <v>0</v>
          </cell>
          <cell r="CY610">
            <v>0</v>
          </cell>
          <cell r="CZ610">
            <v>0</v>
          </cell>
          <cell r="DA610">
            <v>0</v>
          </cell>
          <cell r="DB610">
            <v>0</v>
          </cell>
          <cell r="DC610">
            <v>0</v>
          </cell>
          <cell r="DD610">
            <v>0</v>
          </cell>
          <cell r="DE610">
            <v>0</v>
          </cell>
          <cell r="DF610">
            <v>0</v>
          </cell>
          <cell r="DG610">
            <v>0</v>
          </cell>
          <cell r="DH610">
            <v>0</v>
          </cell>
          <cell r="DI610">
            <v>0</v>
          </cell>
          <cell r="DJ610">
            <v>0</v>
          </cell>
          <cell r="DK610">
            <v>0</v>
          </cell>
          <cell r="DL610">
            <v>0</v>
          </cell>
          <cell r="DM610">
            <v>0</v>
          </cell>
          <cell r="DN610">
            <v>0</v>
          </cell>
          <cell r="DO610">
            <v>0</v>
          </cell>
          <cell r="DP610">
            <v>0</v>
          </cell>
          <cell r="DQ610">
            <v>0</v>
          </cell>
          <cell r="DR610">
            <v>0</v>
          </cell>
          <cell r="DS610">
            <v>0</v>
          </cell>
          <cell r="DT610">
            <v>0</v>
          </cell>
          <cell r="DU610">
            <v>0</v>
          </cell>
          <cell r="DV610">
            <v>0</v>
          </cell>
          <cell r="DW610">
            <v>0</v>
          </cell>
          <cell r="DX610">
            <v>0</v>
          </cell>
          <cell r="DY610">
            <v>0</v>
          </cell>
          <cell r="DZ610">
            <v>0</v>
          </cell>
          <cell r="EA610">
            <v>0</v>
          </cell>
          <cell r="EB610">
            <v>0</v>
          </cell>
          <cell r="EC610">
            <v>0</v>
          </cell>
          <cell r="ED610">
            <v>0</v>
          </cell>
        </row>
        <row r="611">
          <cell r="F611">
            <v>0</v>
          </cell>
          <cell r="G611">
            <v>-319.16400000000067</v>
          </cell>
          <cell r="H611">
            <v>-1826.8199999999997</v>
          </cell>
          <cell r="I611">
            <v>-2235.351999999999</v>
          </cell>
          <cell r="J611">
            <v>-1466.0900000000111</v>
          </cell>
          <cell r="K611">
            <v>-2087.8369999999995</v>
          </cell>
          <cell r="L611">
            <v>-854.47999999999956</v>
          </cell>
          <cell r="M611">
            <v>-2378.7810000000027</v>
          </cell>
          <cell r="N611">
            <v>-1735.4180000000051</v>
          </cell>
          <cell r="O611">
            <v>-1646.0579999999973</v>
          </cell>
          <cell r="P611">
            <v>0</v>
          </cell>
          <cell r="Q611">
            <v>-749.03000000001339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0</v>
          </cell>
          <cell r="BD611">
            <v>0</v>
          </cell>
          <cell r="BE611">
            <v>0</v>
          </cell>
          <cell r="BF611">
            <v>0</v>
          </cell>
          <cell r="BG611">
            <v>0</v>
          </cell>
          <cell r="BH611">
            <v>0</v>
          </cell>
          <cell r="BI611">
            <v>0</v>
          </cell>
          <cell r="BJ611">
            <v>0</v>
          </cell>
          <cell r="BK611">
            <v>0</v>
          </cell>
          <cell r="BL611">
            <v>0</v>
          </cell>
          <cell r="BM611">
            <v>0</v>
          </cell>
          <cell r="BN611">
            <v>0</v>
          </cell>
          <cell r="BO611">
            <v>0</v>
          </cell>
          <cell r="BP611">
            <v>0</v>
          </cell>
          <cell r="BQ611">
            <v>0</v>
          </cell>
          <cell r="BR611">
            <v>0</v>
          </cell>
          <cell r="BS611">
            <v>0</v>
          </cell>
          <cell r="BT611">
            <v>0</v>
          </cell>
          <cell r="BU611">
            <v>0</v>
          </cell>
          <cell r="BV611">
            <v>0</v>
          </cell>
          <cell r="BW611">
            <v>0</v>
          </cell>
          <cell r="BX611">
            <v>0</v>
          </cell>
          <cell r="BY611">
            <v>0</v>
          </cell>
          <cell r="BZ611">
            <v>0</v>
          </cell>
          <cell r="CA611">
            <v>0</v>
          </cell>
          <cell r="CB611">
            <v>0</v>
          </cell>
          <cell r="CC611">
            <v>0</v>
          </cell>
          <cell r="CD611">
            <v>0</v>
          </cell>
          <cell r="CE611">
            <v>0</v>
          </cell>
          <cell r="CF611">
            <v>0</v>
          </cell>
          <cell r="CG611">
            <v>0</v>
          </cell>
          <cell r="CH611">
            <v>0</v>
          </cell>
          <cell r="CI611">
            <v>0</v>
          </cell>
          <cell r="CJ611">
            <v>0</v>
          </cell>
          <cell r="CK611">
            <v>0</v>
          </cell>
          <cell r="CL611">
            <v>0</v>
          </cell>
          <cell r="CM611">
            <v>0</v>
          </cell>
          <cell r="CN611">
            <v>0</v>
          </cell>
          <cell r="CO611">
            <v>0</v>
          </cell>
          <cell r="CP611">
            <v>0</v>
          </cell>
          <cell r="CQ611">
            <v>0</v>
          </cell>
          <cell r="CR611">
            <v>0</v>
          </cell>
          <cell r="CS611">
            <v>0</v>
          </cell>
          <cell r="CT611">
            <v>0</v>
          </cell>
          <cell r="CU611">
            <v>0</v>
          </cell>
          <cell r="CV611">
            <v>0</v>
          </cell>
          <cell r="CW611">
            <v>0</v>
          </cell>
          <cell r="CX611">
            <v>0</v>
          </cell>
          <cell r="CY611">
            <v>0</v>
          </cell>
          <cell r="CZ611">
            <v>0</v>
          </cell>
          <cell r="DA611">
            <v>0</v>
          </cell>
          <cell r="DB611">
            <v>0</v>
          </cell>
          <cell r="DC611">
            <v>0</v>
          </cell>
          <cell r="DD611">
            <v>0</v>
          </cell>
          <cell r="DE611">
            <v>0</v>
          </cell>
          <cell r="DF611">
            <v>0</v>
          </cell>
          <cell r="DG611">
            <v>0</v>
          </cell>
          <cell r="DH611">
            <v>0</v>
          </cell>
          <cell r="DI611">
            <v>0</v>
          </cell>
          <cell r="DJ611">
            <v>0</v>
          </cell>
          <cell r="DK611">
            <v>0</v>
          </cell>
          <cell r="DL611">
            <v>0</v>
          </cell>
          <cell r="DM611">
            <v>0</v>
          </cell>
          <cell r="DN611">
            <v>0</v>
          </cell>
          <cell r="DO611">
            <v>0</v>
          </cell>
          <cell r="DP611">
            <v>0</v>
          </cell>
          <cell r="DQ611">
            <v>0</v>
          </cell>
          <cell r="DR611">
            <v>0</v>
          </cell>
          <cell r="DS611">
            <v>0</v>
          </cell>
          <cell r="DT611">
            <v>0</v>
          </cell>
          <cell r="DU611">
            <v>0</v>
          </cell>
          <cell r="DV611">
            <v>0</v>
          </cell>
          <cell r="DW611">
            <v>0</v>
          </cell>
          <cell r="DX611">
            <v>0</v>
          </cell>
          <cell r="DY611">
            <v>0</v>
          </cell>
          <cell r="DZ611">
            <v>0</v>
          </cell>
          <cell r="EA611">
            <v>0</v>
          </cell>
          <cell r="EB611">
            <v>0</v>
          </cell>
          <cell r="EC611">
            <v>0</v>
          </cell>
          <cell r="ED611">
            <v>0</v>
          </cell>
        </row>
        <row r="612">
          <cell r="F612">
            <v>118.01536999999996</v>
          </cell>
          <cell r="G612">
            <v>-761.53299999999581</v>
          </cell>
          <cell r="H612">
            <v>-69.783999999999651</v>
          </cell>
          <cell r="I612">
            <v>-53.227000000000771</v>
          </cell>
          <cell r="J612">
            <v>-106.90700000000015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-300.19140000000061</v>
          </cell>
          <cell r="P612">
            <v>-312.78850000000011</v>
          </cell>
          <cell r="Q612">
            <v>-1254.8529999999992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0</v>
          </cell>
          <cell r="BD612">
            <v>0</v>
          </cell>
          <cell r="BE612">
            <v>0</v>
          </cell>
          <cell r="BF612">
            <v>0</v>
          </cell>
          <cell r="BG612">
            <v>0</v>
          </cell>
          <cell r="BH612">
            <v>0</v>
          </cell>
          <cell r="BI612">
            <v>0</v>
          </cell>
          <cell r="BJ612">
            <v>0</v>
          </cell>
          <cell r="BK612">
            <v>0</v>
          </cell>
          <cell r="BL612">
            <v>0</v>
          </cell>
          <cell r="BM612">
            <v>0</v>
          </cell>
          <cell r="BN612">
            <v>0</v>
          </cell>
          <cell r="BO612">
            <v>0</v>
          </cell>
          <cell r="BP612">
            <v>0</v>
          </cell>
          <cell r="BQ612">
            <v>0</v>
          </cell>
          <cell r="BR612">
            <v>0</v>
          </cell>
          <cell r="BS612">
            <v>0</v>
          </cell>
          <cell r="BT612">
            <v>0</v>
          </cell>
          <cell r="BU612">
            <v>0</v>
          </cell>
          <cell r="BV612">
            <v>0</v>
          </cell>
          <cell r="BW612">
            <v>0</v>
          </cell>
          <cell r="BX612">
            <v>0</v>
          </cell>
          <cell r="BY612">
            <v>0</v>
          </cell>
          <cell r="BZ612">
            <v>0</v>
          </cell>
          <cell r="CA612">
            <v>0</v>
          </cell>
          <cell r="CB612">
            <v>0</v>
          </cell>
          <cell r="CC612">
            <v>0</v>
          </cell>
          <cell r="CD612">
            <v>0</v>
          </cell>
          <cell r="CE612">
            <v>0</v>
          </cell>
          <cell r="CF612">
            <v>0</v>
          </cell>
          <cell r="CG612">
            <v>0</v>
          </cell>
          <cell r="CH612">
            <v>0</v>
          </cell>
          <cell r="CI612">
            <v>0</v>
          </cell>
          <cell r="CJ612">
            <v>0</v>
          </cell>
          <cell r="CK612">
            <v>0</v>
          </cell>
          <cell r="CL612">
            <v>0</v>
          </cell>
          <cell r="CM612">
            <v>0</v>
          </cell>
          <cell r="CN612">
            <v>0</v>
          </cell>
          <cell r="CO612">
            <v>0</v>
          </cell>
          <cell r="CP612">
            <v>0</v>
          </cell>
          <cell r="CQ612">
            <v>0</v>
          </cell>
          <cell r="CR612">
            <v>0</v>
          </cell>
          <cell r="CS612">
            <v>0</v>
          </cell>
          <cell r="CT612">
            <v>0</v>
          </cell>
          <cell r="CU612">
            <v>0</v>
          </cell>
          <cell r="CV612">
            <v>0</v>
          </cell>
          <cell r="CW612">
            <v>0</v>
          </cell>
          <cell r="CX612">
            <v>0</v>
          </cell>
          <cell r="CY612">
            <v>0</v>
          </cell>
          <cell r="CZ612">
            <v>0</v>
          </cell>
          <cell r="DA612">
            <v>0</v>
          </cell>
          <cell r="DB612">
            <v>0</v>
          </cell>
          <cell r="DC612">
            <v>0</v>
          </cell>
          <cell r="DD612">
            <v>0</v>
          </cell>
          <cell r="DE612">
            <v>0</v>
          </cell>
          <cell r="DF612">
            <v>0</v>
          </cell>
          <cell r="DG612">
            <v>0</v>
          </cell>
          <cell r="DH612">
            <v>0</v>
          </cell>
          <cell r="DI612">
            <v>0</v>
          </cell>
          <cell r="DJ612">
            <v>0</v>
          </cell>
          <cell r="DK612">
            <v>0</v>
          </cell>
          <cell r="DL612">
            <v>0</v>
          </cell>
          <cell r="DM612">
            <v>0</v>
          </cell>
          <cell r="DN612">
            <v>0</v>
          </cell>
          <cell r="DO612">
            <v>0</v>
          </cell>
          <cell r="DP612">
            <v>0</v>
          </cell>
          <cell r="DQ612">
            <v>0</v>
          </cell>
          <cell r="DR612">
            <v>0</v>
          </cell>
          <cell r="DS612">
            <v>0</v>
          </cell>
          <cell r="DT612">
            <v>0</v>
          </cell>
          <cell r="DU612">
            <v>0</v>
          </cell>
          <cell r="DV612">
            <v>0</v>
          </cell>
          <cell r="DW612">
            <v>0</v>
          </cell>
          <cell r="DX612">
            <v>0</v>
          </cell>
          <cell r="DY612">
            <v>0</v>
          </cell>
          <cell r="DZ612">
            <v>0</v>
          </cell>
          <cell r="EA612">
            <v>0</v>
          </cell>
          <cell r="EB612">
            <v>0</v>
          </cell>
          <cell r="EC612">
            <v>0</v>
          </cell>
          <cell r="ED612">
            <v>0</v>
          </cell>
        </row>
        <row r="613">
          <cell r="F613">
            <v>0</v>
          </cell>
          <cell r="G613">
            <v>0</v>
          </cell>
          <cell r="H613">
            <v>-8.7778400000000829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0</v>
          </cell>
          <cell r="BD613">
            <v>0</v>
          </cell>
          <cell r="BE613">
            <v>0</v>
          </cell>
          <cell r="BF613">
            <v>0</v>
          </cell>
          <cell r="BG613">
            <v>0</v>
          </cell>
          <cell r="BH613">
            <v>0</v>
          </cell>
          <cell r="BI613">
            <v>0</v>
          </cell>
          <cell r="BJ613">
            <v>0</v>
          </cell>
          <cell r="BK613">
            <v>0</v>
          </cell>
          <cell r="BL613">
            <v>0</v>
          </cell>
          <cell r="BM613">
            <v>0</v>
          </cell>
          <cell r="BN613">
            <v>0</v>
          </cell>
          <cell r="BO613">
            <v>0</v>
          </cell>
          <cell r="BP613">
            <v>0</v>
          </cell>
          <cell r="BQ613">
            <v>0</v>
          </cell>
          <cell r="BR613">
            <v>0</v>
          </cell>
          <cell r="BS613">
            <v>0</v>
          </cell>
          <cell r="BT613">
            <v>0</v>
          </cell>
          <cell r="BU613">
            <v>0</v>
          </cell>
          <cell r="BV613">
            <v>0</v>
          </cell>
          <cell r="BW613">
            <v>0</v>
          </cell>
          <cell r="BX613">
            <v>0</v>
          </cell>
          <cell r="BY613">
            <v>0</v>
          </cell>
          <cell r="BZ613">
            <v>0</v>
          </cell>
          <cell r="CA613">
            <v>0</v>
          </cell>
          <cell r="CB613">
            <v>0</v>
          </cell>
          <cell r="CC613">
            <v>0</v>
          </cell>
          <cell r="CD613">
            <v>0</v>
          </cell>
          <cell r="CE613">
            <v>0</v>
          </cell>
          <cell r="CF613">
            <v>0</v>
          </cell>
          <cell r="CG613">
            <v>0</v>
          </cell>
          <cell r="CH613">
            <v>0</v>
          </cell>
          <cell r="CI613">
            <v>0</v>
          </cell>
          <cell r="CJ613">
            <v>0</v>
          </cell>
          <cell r="CK613">
            <v>0</v>
          </cell>
          <cell r="CL613">
            <v>0</v>
          </cell>
          <cell r="CM613">
            <v>0</v>
          </cell>
          <cell r="CN613">
            <v>0</v>
          </cell>
          <cell r="CO613">
            <v>0</v>
          </cell>
          <cell r="CP613">
            <v>0</v>
          </cell>
          <cell r="CQ613">
            <v>0</v>
          </cell>
          <cell r="CR613">
            <v>0</v>
          </cell>
          <cell r="CS613">
            <v>0</v>
          </cell>
          <cell r="CT613">
            <v>0</v>
          </cell>
          <cell r="CU613">
            <v>0</v>
          </cell>
          <cell r="CV613">
            <v>0</v>
          </cell>
          <cell r="CW613">
            <v>0</v>
          </cell>
          <cell r="CX613">
            <v>0</v>
          </cell>
          <cell r="CY613">
            <v>0</v>
          </cell>
          <cell r="CZ613">
            <v>0</v>
          </cell>
          <cell r="DA613">
            <v>0</v>
          </cell>
          <cell r="DB613">
            <v>0</v>
          </cell>
          <cell r="DC613">
            <v>0</v>
          </cell>
          <cell r="DD613">
            <v>0</v>
          </cell>
          <cell r="DE613">
            <v>0</v>
          </cell>
          <cell r="DF613">
            <v>0</v>
          </cell>
          <cell r="DG613">
            <v>0</v>
          </cell>
          <cell r="DH613">
            <v>0</v>
          </cell>
          <cell r="DI613">
            <v>0</v>
          </cell>
          <cell r="DJ613">
            <v>0</v>
          </cell>
          <cell r="DK613">
            <v>0</v>
          </cell>
          <cell r="DL613">
            <v>0</v>
          </cell>
          <cell r="DM613">
            <v>0</v>
          </cell>
          <cell r="DN613">
            <v>0</v>
          </cell>
          <cell r="DO613">
            <v>0</v>
          </cell>
          <cell r="DP613">
            <v>0</v>
          </cell>
          <cell r="DQ613">
            <v>0</v>
          </cell>
          <cell r="DR613">
            <v>0</v>
          </cell>
          <cell r="DS613">
            <v>0</v>
          </cell>
          <cell r="DT613">
            <v>0</v>
          </cell>
          <cell r="DU613">
            <v>0</v>
          </cell>
          <cell r="DV613">
            <v>0</v>
          </cell>
          <cell r="DW613">
            <v>0</v>
          </cell>
          <cell r="DX613">
            <v>0</v>
          </cell>
          <cell r="DY613">
            <v>0</v>
          </cell>
          <cell r="DZ613">
            <v>0</v>
          </cell>
          <cell r="EA613">
            <v>0</v>
          </cell>
          <cell r="EB613">
            <v>0</v>
          </cell>
          <cell r="EC613">
            <v>0</v>
          </cell>
          <cell r="ED613">
            <v>0</v>
          </cell>
        </row>
        <row r="614"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0</v>
          </cell>
          <cell r="BD614">
            <v>0</v>
          </cell>
          <cell r="BE614">
            <v>0</v>
          </cell>
          <cell r="BF614">
            <v>0</v>
          </cell>
          <cell r="BG614">
            <v>0</v>
          </cell>
          <cell r="BH614">
            <v>0</v>
          </cell>
          <cell r="BI614">
            <v>0</v>
          </cell>
          <cell r="BJ614">
            <v>0</v>
          </cell>
          <cell r="BK614">
            <v>0</v>
          </cell>
          <cell r="BL614">
            <v>0</v>
          </cell>
          <cell r="BM614">
            <v>0</v>
          </cell>
          <cell r="BN614">
            <v>0</v>
          </cell>
          <cell r="BO614">
            <v>0</v>
          </cell>
          <cell r="BP614">
            <v>0</v>
          </cell>
          <cell r="BQ614">
            <v>0</v>
          </cell>
          <cell r="BR614">
            <v>0</v>
          </cell>
          <cell r="BS614">
            <v>0</v>
          </cell>
          <cell r="BT614">
            <v>0</v>
          </cell>
          <cell r="BU614">
            <v>0</v>
          </cell>
          <cell r="BV614">
            <v>0</v>
          </cell>
          <cell r="BW614">
            <v>0</v>
          </cell>
          <cell r="BX614">
            <v>0</v>
          </cell>
          <cell r="BY614">
            <v>0</v>
          </cell>
          <cell r="BZ614">
            <v>0</v>
          </cell>
          <cell r="CA614">
            <v>0</v>
          </cell>
          <cell r="CB614">
            <v>0</v>
          </cell>
          <cell r="CC614">
            <v>0</v>
          </cell>
          <cell r="CD614">
            <v>0</v>
          </cell>
          <cell r="CE614">
            <v>0</v>
          </cell>
          <cell r="CF614">
            <v>0</v>
          </cell>
          <cell r="CG614">
            <v>0</v>
          </cell>
          <cell r="CH614">
            <v>0</v>
          </cell>
          <cell r="CI614">
            <v>0</v>
          </cell>
          <cell r="CJ614">
            <v>0</v>
          </cell>
          <cell r="CK614">
            <v>0</v>
          </cell>
          <cell r="CL614">
            <v>0</v>
          </cell>
          <cell r="CM614">
            <v>0</v>
          </cell>
          <cell r="CN614">
            <v>0</v>
          </cell>
          <cell r="CO614">
            <v>0</v>
          </cell>
          <cell r="CP614">
            <v>0</v>
          </cell>
          <cell r="CQ614">
            <v>0</v>
          </cell>
          <cell r="CR614">
            <v>0</v>
          </cell>
          <cell r="CS614">
            <v>0</v>
          </cell>
          <cell r="CT614">
            <v>0</v>
          </cell>
          <cell r="CU614">
            <v>0</v>
          </cell>
          <cell r="CV614">
            <v>0</v>
          </cell>
          <cell r="CW614">
            <v>0</v>
          </cell>
          <cell r="CX614">
            <v>0</v>
          </cell>
          <cell r="CY614">
            <v>0</v>
          </cell>
          <cell r="CZ614">
            <v>0</v>
          </cell>
          <cell r="DA614">
            <v>0</v>
          </cell>
          <cell r="DB614">
            <v>0</v>
          </cell>
          <cell r="DC614">
            <v>0</v>
          </cell>
          <cell r="DD614">
            <v>0</v>
          </cell>
          <cell r="DE614">
            <v>0</v>
          </cell>
          <cell r="DF614">
            <v>0</v>
          </cell>
          <cell r="DG614">
            <v>0</v>
          </cell>
          <cell r="DH614">
            <v>0</v>
          </cell>
          <cell r="DI614">
            <v>0</v>
          </cell>
          <cell r="DJ614">
            <v>0</v>
          </cell>
          <cell r="DK614">
            <v>0</v>
          </cell>
          <cell r="DL614">
            <v>0</v>
          </cell>
          <cell r="DM614">
            <v>0</v>
          </cell>
          <cell r="DN614">
            <v>0</v>
          </cell>
          <cell r="DO614">
            <v>0</v>
          </cell>
          <cell r="DP614">
            <v>0</v>
          </cell>
          <cell r="DQ614">
            <v>0</v>
          </cell>
          <cell r="DR614">
            <v>0</v>
          </cell>
          <cell r="DS614">
            <v>0</v>
          </cell>
          <cell r="DT614">
            <v>0</v>
          </cell>
          <cell r="DU614">
            <v>0</v>
          </cell>
          <cell r="DV614">
            <v>0</v>
          </cell>
          <cell r="DW614">
            <v>0</v>
          </cell>
          <cell r="DX614">
            <v>0</v>
          </cell>
          <cell r="DY614">
            <v>0</v>
          </cell>
          <cell r="DZ614">
            <v>0</v>
          </cell>
          <cell r="EA614">
            <v>0</v>
          </cell>
          <cell r="EB614">
            <v>0</v>
          </cell>
          <cell r="EC614">
            <v>0</v>
          </cell>
          <cell r="ED614">
            <v>0</v>
          </cell>
        </row>
        <row r="615"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0</v>
          </cell>
          <cell r="BD615">
            <v>0</v>
          </cell>
          <cell r="BE615">
            <v>0</v>
          </cell>
          <cell r="BF615">
            <v>0</v>
          </cell>
          <cell r="BG615">
            <v>0</v>
          </cell>
          <cell r="BH615">
            <v>0</v>
          </cell>
          <cell r="BI615">
            <v>0</v>
          </cell>
          <cell r="BJ615">
            <v>0</v>
          </cell>
          <cell r="BK615">
            <v>0</v>
          </cell>
          <cell r="BL615">
            <v>0</v>
          </cell>
          <cell r="BM615">
            <v>0</v>
          </cell>
          <cell r="BN615">
            <v>0</v>
          </cell>
          <cell r="BO615">
            <v>0</v>
          </cell>
          <cell r="BP615">
            <v>0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>
            <v>0</v>
          </cell>
          <cell r="BV615">
            <v>0</v>
          </cell>
          <cell r="BW615">
            <v>0</v>
          </cell>
          <cell r="BX615">
            <v>0</v>
          </cell>
          <cell r="BY615">
            <v>0</v>
          </cell>
          <cell r="BZ615">
            <v>0</v>
          </cell>
          <cell r="CA615">
            <v>0</v>
          </cell>
          <cell r="CB615">
            <v>0</v>
          </cell>
          <cell r="CC615">
            <v>0</v>
          </cell>
          <cell r="CD615">
            <v>0</v>
          </cell>
          <cell r="CE615">
            <v>0</v>
          </cell>
          <cell r="CF615">
            <v>0</v>
          </cell>
          <cell r="CG615">
            <v>0</v>
          </cell>
          <cell r="CH615">
            <v>0</v>
          </cell>
          <cell r="CI615">
            <v>0</v>
          </cell>
          <cell r="CJ615">
            <v>0</v>
          </cell>
          <cell r="CK615">
            <v>0</v>
          </cell>
          <cell r="CL615">
            <v>0</v>
          </cell>
          <cell r="CM615">
            <v>0</v>
          </cell>
          <cell r="CN615">
            <v>0</v>
          </cell>
          <cell r="CO615">
            <v>0</v>
          </cell>
          <cell r="CP615">
            <v>0</v>
          </cell>
          <cell r="CQ615">
            <v>0</v>
          </cell>
          <cell r="CR615">
            <v>0</v>
          </cell>
          <cell r="CS615">
            <v>0</v>
          </cell>
          <cell r="CT615">
            <v>0</v>
          </cell>
          <cell r="CU615">
            <v>0</v>
          </cell>
          <cell r="CV615">
            <v>0</v>
          </cell>
          <cell r="CW615">
            <v>0</v>
          </cell>
          <cell r="CX615">
            <v>0</v>
          </cell>
          <cell r="CY615">
            <v>0</v>
          </cell>
          <cell r="CZ615">
            <v>0</v>
          </cell>
          <cell r="DA615">
            <v>0</v>
          </cell>
          <cell r="DB615">
            <v>0</v>
          </cell>
          <cell r="DC615">
            <v>0</v>
          </cell>
          <cell r="DD615">
            <v>0</v>
          </cell>
          <cell r="DE615">
            <v>0</v>
          </cell>
          <cell r="DF615">
            <v>0</v>
          </cell>
          <cell r="DG615">
            <v>0</v>
          </cell>
          <cell r="DH615">
            <v>0</v>
          </cell>
          <cell r="DI615">
            <v>0</v>
          </cell>
          <cell r="DJ615">
            <v>0</v>
          </cell>
          <cell r="DK615">
            <v>0</v>
          </cell>
          <cell r="DL615">
            <v>0</v>
          </cell>
          <cell r="DM615">
            <v>0</v>
          </cell>
          <cell r="DN615">
            <v>0</v>
          </cell>
          <cell r="DO615">
            <v>0</v>
          </cell>
          <cell r="DP615">
            <v>0</v>
          </cell>
          <cell r="DQ615">
            <v>0</v>
          </cell>
          <cell r="DR615">
            <v>0</v>
          </cell>
          <cell r="DS615">
            <v>0</v>
          </cell>
          <cell r="DT615">
            <v>0</v>
          </cell>
          <cell r="DU615">
            <v>0</v>
          </cell>
          <cell r="DV615">
            <v>0</v>
          </cell>
          <cell r="DW615">
            <v>0</v>
          </cell>
          <cell r="DX615">
            <v>0</v>
          </cell>
          <cell r="DY615">
            <v>0</v>
          </cell>
          <cell r="DZ615">
            <v>0</v>
          </cell>
          <cell r="EA615">
            <v>0</v>
          </cell>
          <cell r="EB615">
            <v>0</v>
          </cell>
          <cell r="EC615">
            <v>0</v>
          </cell>
          <cell r="ED615">
            <v>0</v>
          </cell>
        </row>
        <row r="617">
          <cell r="F617">
            <v>-195.3788999999997</v>
          </cell>
          <cell r="G617">
            <v>-1627.2140000000072</v>
          </cell>
          <cell r="H617">
            <v>-2821.1978400000371</v>
          </cell>
          <cell r="I617">
            <v>-2846.8350000000064</v>
          </cell>
          <cell r="J617">
            <v>-1916.8880000000208</v>
          </cell>
          <cell r="K617">
            <v>-2087.8369999999995</v>
          </cell>
          <cell r="L617">
            <v>-896.36134999999922</v>
          </cell>
          <cell r="M617">
            <v>-2585.4264066000178</v>
          </cell>
          <cell r="N617">
            <v>-1823.0098700000017</v>
          </cell>
          <cell r="O617">
            <v>-2008.1445000000022</v>
          </cell>
          <cell r="P617">
            <v>-886.45550000000003</v>
          </cell>
          <cell r="Q617">
            <v>-2917.6410000000033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>
            <v>0</v>
          </cell>
          <cell r="AW617">
            <v>0</v>
          </cell>
          <cell r="AX617">
            <v>0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0</v>
          </cell>
          <cell r="BD617">
            <v>0</v>
          </cell>
          <cell r="BE617">
            <v>0</v>
          </cell>
          <cell r="BF617">
            <v>0</v>
          </cell>
          <cell r="BG617">
            <v>0</v>
          </cell>
          <cell r="BH617">
            <v>0</v>
          </cell>
          <cell r="BI617">
            <v>0</v>
          </cell>
          <cell r="BJ617">
            <v>0</v>
          </cell>
          <cell r="BK617">
            <v>0</v>
          </cell>
          <cell r="BL617">
            <v>0</v>
          </cell>
          <cell r="BM617">
            <v>0</v>
          </cell>
          <cell r="BN617">
            <v>0</v>
          </cell>
          <cell r="BO617">
            <v>0</v>
          </cell>
          <cell r="BP617">
            <v>0</v>
          </cell>
          <cell r="BQ617">
            <v>0</v>
          </cell>
          <cell r="BR617">
            <v>0</v>
          </cell>
          <cell r="BS617">
            <v>0</v>
          </cell>
          <cell r="BT617">
            <v>0</v>
          </cell>
          <cell r="BU617">
            <v>0</v>
          </cell>
          <cell r="BV617">
            <v>0</v>
          </cell>
          <cell r="BW617">
            <v>0</v>
          </cell>
          <cell r="BX617">
            <v>0</v>
          </cell>
          <cell r="BY617">
            <v>0</v>
          </cell>
          <cell r="BZ617">
            <v>0</v>
          </cell>
          <cell r="CA617">
            <v>0</v>
          </cell>
          <cell r="CB617">
            <v>0</v>
          </cell>
          <cell r="CC617">
            <v>0</v>
          </cell>
          <cell r="CD617">
            <v>0</v>
          </cell>
          <cell r="CE617">
            <v>0</v>
          </cell>
          <cell r="CF617">
            <v>0</v>
          </cell>
          <cell r="CG617">
            <v>0</v>
          </cell>
          <cell r="CH617">
            <v>0</v>
          </cell>
          <cell r="CI617">
            <v>0</v>
          </cell>
          <cell r="CJ617">
            <v>0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P617">
            <v>0</v>
          </cell>
          <cell r="CQ617">
            <v>0</v>
          </cell>
          <cell r="CR617">
            <v>0</v>
          </cell>
          <cell r="CS617">
            <v>0</v>
          </cell>
          <cell r="CT617">
            <v>0</v>
          </cell>
          <cell r="CU617">
            <v>0</v>
          </cell>
          <cell r="CV617">
            <v>0</v>
          </cell>
          <cell r="CW617">
            <v>0</v>
          </cell>
          <cell r="CX617">
            <v>0</v>
          </cell>
          <cell r="CY617">
            <v>0</v>
          </cell>
          <cell r="CZ617">
            <v>0</v>
          </cell>
          <cell r="DA617">
            <v>0</v>
          </cell>
          <cell r="DB617">
            <v>0</v>
          </cell>
          <cell r="DC617">
            <v>0</v>
          </cell>
          <cell r="DD617">
            <v>0</v>
          </cell>
          <cell r="DE617">
            <v>0</v>
          </cell>
          <cell r="DF617">
            <v>0</v>
          </cell>
          <cell r="DG617">
            <v>0</v>
          </cell>
          <cell r="DH617">
            <v>0</v>
          </cell>
          <cell r="DI617">
            <v>0</v>
          </cell>
          <cell r="DJ617">
            <v>0</v>
          </cell>
          <cell r="DK617">
            <v>0</v>
          </cell>
          <cell r="DL617">
            <v>0</v>
          </cell>
          <cell r="DM617">
            <v>0</v>
          </cell>
          <cell r="DN617">
            <v>0</v>
          </cell>
          <cell r="DO617">
            <v>0</v>
          </cell>
          <cell r="DP617">
            <v>0</v>
          </cell>
          <cell r="DQ617">
            <v>0</v>
          </cell>
          <cell r="DR617">
            <v>0</v>
          </cell>
          <cell r="DS617">
            <v>0</v>
          </cell>
          <cell r="DT617">
            <v>0</v>
          </cell>
          <cell r="DU617">
            <v>0</v>
          </cell>
          <cell r="DV617">
            <v>0</v>
          </cell>
          <cell r="DW617">
            <v>0</v>
          </cell>
          <cell r="DX617">
            <v>0</v>
          </cell>
          <cell r="DY617">
            <v>0</v>
          </cell>
          <cell r="DZ617">
            <v>0</v>
          </cell>
          <cell r="EA617">
            <v>0</v>
          </cell>
          <cell r="EB617">
            <v>0</v>
          </cell>
          <cell r="EC617">
            <v>0</v>
          </cell>
          <cell r="ED617">
            <v>0</v>
          </cell>
        </row>
        <row r="619">
          <cell r="A619" t="str">
            <v xml:space="preserve">Total Purchased Power &amp; Net Interchange </v>
          </cell>
          <cell r="F619">
            <v>15614.621099999989</v>
          </cell>
          <cell r="G619">
            <v>12652.78600000008</v>
          </cell>
          <cell r="H619">
            <v>12988.802159999963</v>
          </cell>
          <cell r="I619">
            <v>12315.422931400361</v>
          </cell>
          <cell r="J619">
            <v>13893.111999999965</v>
          </cell>
          <cell r="K619">
            <v>13212.162999999709</v>
          </cell>
          <cell r="L619">
            <v>14913.638650000095</v>
          </cell>
          <cell r="M619">
            <v>13224.573593399953</v>
          </cell>
          <cell r="N619">
            <v>13476.990130000049</v>
          </cell>
          <cell r="O619">
            <v>13801.855500000063</v>
          </cell>
          <cell r="P619">
            <v>14413.544500000076</v>
          </cell>
          <cell r="Q619">
            <v>12892.358999999939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0</v>
          </cell>
          <cell r="BD619">
            <v>0</v>
          </cell>
          <cell r="BE619">
            <v>0</v>
          </cell>
          <cell r="BF619">
            <v>0</v>
          </cell>
          <cell r="BG619">
            <v>0</v>
          </cell>
          <cell r="BH619">
            <v>0</v>
          </cell>
          <cell r="BI619">
            <v>0</v>
          </cell>
          <cell r="BJ619">
            <v>0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  <cell r="BO619">
            <v>0</v>
          </cell>
          <cell r="BP619">
            <v>0</v>
          </cell>
          <cell r="BQ619">
            <v>0</v>
          </cell>
          <cell r="BR619">
            <v>0</v>
          </cell>
          <cell r="BS619">
            <v>0</v>
          </cell>
          <cell r="BT619">
            <v>0</v>
          </cell>
          <cell r="BU619">
            <v>0</v>
          </cell>
          <cell r="BV619">
            <v>0</v>
          </cell>
          <cell r="BW619">
            <v>0</v>
          </cell>
          <cell r="BX619">
            <v>0</v>
          </cell>
          <cell r="BY619">
            <v>0</v>
          </cell>
          <cell r="BZ619">
            <v>0</v>
          </cell>
          <cell r="CA619">
            <v>0</v>
          </cell>
          <cell r="CB619">
            <v>0</v>
          </cell>
          <cell r="CC619">
            <v>0</v>
          </cell>
          <cell r="CD619">
            <v>0</v>
          </cell>
          <cell r="CE619">
            <v>0</v>
          </cell>
          <cell r="CF619">
            <v>0</v>
          </cell>
          <cell r="CG619">
            <v>0</v>
          </cell>
          <cell r="CH619">
            <v>0</v>
          </cell>
          <cell r="CI619">
            <v>0</v>
          </cell>
          <cell r="CJ619">
            <v>0</v>
          </cell>
          <cell r="CK619">
            <v>0</v>
          </cell>
          <cell r="CL619">
            <v>0</v>
          </cell>
          <cell r="CM619">
            <v>0</v>
          </cell>
          <cell r="CN619">
            <v>0</v>
          </cell>
          <cell r="CO619">
            <v>0</v>
          </cell>
          <cell r="CP619">
            <v>0</v>
          </cell>
          <cell r="CQ619">
            <v>0</v>
          </cell>
          <cell r="CR619">
            <v>0</v>
          </cell>
          <cell r="CS619">
            <v>0</v>
          </cell>
          <cell r="CT619">
            <v>0</v>
          </cell>
          <cell r="CU619">
            <v>0</v>
          </cell>
          <cell r="CV619">
            <v>0</v>
          </cell>
          <cell r="CW619">
            <v>0</v>
          </cell>
          <cell r="CX619">
            <v>0</v>
          </cell>
          <cell r="CY619">
            <v>0</v>
          </cell>
          <cell r="CZ619">
            <v>0</v>
          </cell>
          <cell r="DA619">
            <v>0</v>
          </cell>
          <cell r="DB619">
            <v>0</v>
          </cell>
          <cell r="DC619">
            <v>0</v>
          </cell>
          <cell r="DD619">
            <v>0</v>
          </cell>
          <cell r="DE619">
            <v>0</v>
          </cell>
          <cell r="DF619">
            <v>0</v>
          </cell>
          <cell r="DG619">
            <v>0</v>
          </cell>
          <cell r="DH619">
            <v>0</v>
          </cell>
          <cell r="DI619">
            <v>0</v>
          </cell>
          <cell r="DJ619">
            <v>0</v>
          </cell>
          <cell r="DK619">
            <v>0</v>
          </cell>
          <cell r="DL619">
            <v>0</v>
          </cell>
          <cell r="DM619">
            <v>0</v>
          </cell>
          <cell r="DN619">
            <v>0</v>
          </cell>
          <cell r="DO619">
            <v>0</v>
          </cell>
          <cell r="DP619">
            <v>0</v>
          </cell>
          <cell r="DQ619">
            <v>0</v>
          </cell>
          <cell r="DR619">
            <v>0</v>
          </cell>
          <cell r="DS619">
            <v>0</v>
          </cell>
          <cell r="DT619">
            <v>0</v>
          </cell>
          <cell r="DU619">
            <v>0</v>
          </cell>
          <cell r="DV619">
            <v>0</v>
          </cell>
          <cell r="DW619">
            <v>0</v>
          </cell>
          <cell r="DX619">
            <v>0</v>
          </cell>
          <cell r="DY619">
            <v>0</v>
          </cell>
          <cell r="DZ619">
            <v>0</v>
          </cell>
          <cell r="EA619">
            <v>0</v>
          </cell>
          <cell r="EB619">
            <v>0</v>
          </cell>
          <cell r="EC619">
            <v>0</v>
          </cell>
          <cell r="ED619">
            <v>0</v>
          </cell>
        </row>
        <row r="621">
          <cell r="A621" t="str">
            <v>Coal Generation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0</v>
          </cell>
          <cell r="BD622">
            <v>0</v>
          </cell>
          <cell r="BE622">
            <v>0</v>
          </cell>
          <cell r="BF622">
            <v>0</v>
          </cell>
          <cell r="BG622">
            <v>0</v>
          </cell>
          <cell r="BH622">
            <v>0</v>
          </cell>
          <cell r="BI622">
            <v>0</v>
          </cell>
          <cell r="BJ622">
            <v>0</v>
          </cell>
          <cell r="BK622">
            <v>0</v>
          </cell>
          <cell r="BL622">
            <v>0</v>
          </cell>
          <cell r="BM622">
            <v>0</v>
          </cell>
          <cell r="BN622">
            <v>0</v>
          </cell>
          <cell r="BO622">
            <v>0</v>
          </cell>
          <cell r="BP622">
            <v>0</v>
          </cell>
          <cell r="BQ622">
            <v>0</v>
          </cell>
          <cell r="BR622">
            <v>0</v>
          </cell>
          <cell r="BS622">
            <v>0</v>
          </cell>
          <cell r="BT622">
            <v>0</v>
          </cell>
          <cell r="BU622">
            <v>0</v>
          </cell>
          <cell r="BV622">
            <v>0</v>
          </cell>
          <cell r="BW622">
            <v>0</v>
          </cell>
          <cell r="BX622">
            <v>0</v>
          </cell>
          <cell r="BY622">
            <v>0</v>
          </cell>
          <cell r="BZ622">
            <v>0</v>
          </cell>
          <cell r="CA622">
            <v>0</v>
          </cell>
          <cell r="CB622">
            <v>0</v>
          </cell>
          <cell r="CC622">
            <v>0</v>
          </cell>
          <cell r="CD622">
            <v>0</v>
          </cell>
          <cell r="CE622">
            <v>0</v>
          </cell>
          <cell r="CF622">
            <v>0</v>
          </cell>
          <cell r="CG622">
            <v>0</v>
          </cell>
          <cell r="CH622">
            <v>0</v>
          </cell>
          <cell r="CI622">
            <v>0</v>
          </cell>
          <cell r="CJ622">
            <v>0</v>
          </cell>
          <cell r="CK622">
            <v>0</v>
          </cell>
          <cell r="CL622">
            <v>0</v>
          </cell>
          <cell r="CM622">
            <v>0</v>
          </cell>
          <cell r="CN622">
            <v>0</v>
          </cell>
          <cell r="CO622">
            <v>0</v>
          </cell>
          <cell r="CP622">
            <v>0</v>
          </cell>
          <cell r="CQ622">
            <v>0</v>
          </cell>
          <cell r="CR622">
            <v>0</v>
          </cell>
          <cell r="CS622">
            <v>0</v>
          </cell>
          <cell r="CT622">
            <v>0</v>
          </cell>
          <cell r="CU622">
            <v>0</v>
          </cell>
          <cell r="CV622">
            <v>0</v>
          </cell>
          <cell r="CW622">
            <v>0</v>
          </cell>
          <cell r="CX622">
            <v>0</v>
          </cell>
          <cell r="CY622">
            <v>0</v>
          </cell>
          <cell r="CZ622">
            <v>0</v>
          </cell>
          <cell r="DA622">
            <v>0</v>
          </cell>
          <cell r="DB622">
            <v>0</v>
          </cell>
          <cell r="DC622">
            <v>0</v>
          </cell>
          <cell r="DD622">
            <v>0</v>
          </cell>
          <cell r="DE622">
            <v>0</v>
          </cell>
          <cell r="DF622">
            <v>0</v>
          </cell>
          <cell r="DG622">
            <v>0</v>
          </cell>
          <cell r="DH622">
            <v>0</v>
          </cell>
          <cell r="DI622">
            <v>0</v>
          </cell>
          <cell r="DJ622">
            <v>0</v>
          </cell>
          <cell r="DK622">
            <v>0</v>
          </cell>
          <cell r="DL622">
            <v>0</v>
          </cell>
          <cell r="DM622">
            <v>0</v>
          </cell>
          <cell r="DN622">
            <v>0</v>
          </cell>
          <cell r="DO622">
            <v>0</v>
          </cell>
          <cell r="DP622">
            <v>0</v>
          </cell>
          <cell r="DQ622">
            <v>0</v>
          </cell>
          <cell r="DR622">
            <v>0</v>
          </cell>
          <cell r="DS622">
            <v>0</v>
          </cell>
          <cell r="DT622">
            <v>0</v>
          </cell>
          <cell r="DU622">
            <v>0</v>
          </cell>
          <cell r="DV622">
            <v>0</v>
          </cell>
          <cell r="DW622">
            <v>0</v>
          </cell>
          <cell r="DX622">
            <v>0</v>
          </cell>
          <cell r="DY622">
            <v>0</v>
          </cell>
          <cell r="DZ622">
            <v>0</v>
          </cell>
          <cell r="EA622">
            <v>0</v>
          </cell>
          <cell r="EB622">
            <v>0</v>
          </cell>
          <cell r="EC622">
            <v>0</v>
          </cell>
          <cell r="ED622">
            <v>0</v>
          </cell>
        </row>
        <row r="623">
          <cell r="F623">
            <v>0</v>
          </cell>
          <cell r="G623">
            <v>-21.249997999984771</v>
          </cell>
          <cell r="H623">
            <v>-23.34975600001053</v>
          </cell>
          <cell r="I623">
            <v>-43.600000000005821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0</v>
          </cell>
          <cell r="BD623">
            <v>0</v>
          </cell>
          <cell r="BE623">
            <v>0</v>
          </cell>
          <cell r="BF623">
            <v>0</v>
          </cell>
          <cell r="BG623">
            <v>0</v>
          </cell>
          <cell r="BH623">
            <v>0</v>
          </cell>
          <cell r="BI623">
            <v>0</v>
          </cell>
          <cell r="BJ623">
            <v>0</v>
          </cell>
          <cell r="BK623">
            <v>0</v>
          </cell>
          <cell r="BL623">
            <v>0</v>
          </cell>
          <cell r="BM623">
            <v>0</v>
          </cell>
          <cell r="BN623">
            <v>0</v>
          </cell>
          <cell r="BO623">
            <v>0</v>
          </cell>
          <cell r="BP623">
            <v>0</v>
          </cell>
          <cell r="BQ623">
            <v>0</v>
          </cell>
          <cell r="BR623">
            <v>0</v>
          </cell>
          <cell r="BS623">
            <v>0</v>
          </cell>
          <cell r="BT623">
            <v>0</v>
          </cell>
          <cell r="BU623">
            <v>0</v>
          </cell>
          <cell r="BV623">
            <v>0</v>
          </cell>
          <cell r="BW623">
            <v>0</v>
          </cell>
          <cell r="BX623">
            <v>0</v>
          </cell>
          <cell r="BY623">
            <v>0</v>
          </cell>
          <cell r="BZ623">
            <v>0</v>
          </cell>
          <cell r="CA623">
            <v>0</v>
          </cell>
          <cell r="CB623">
            <v>0</v>
          </cell>
          <cell r="CC623">
            <v>0</v>
          </cell>
          <cell r="CD623">
            <v>0</v>
          </cell>
          <cell r="CE623">
            <v>0</v>
          </cell>
          <cell r="CF623">
            <v>0</v>
          </cell>
          <cell r="CG623">
            <v>0</v>
          </cell>
          <cell r="CH623">
            <v>0</v>
          </cell>
          <cell r="CI623">
            <v>0</v>
          </cell>
          <cell r="CJ623">
            <v>0</v>
          </cell>
          <cell r="CK623">
            <v>0</v>
          </cell>
          <cell r="CL623">
            <v>0</v>
          </cell>
          <cell r="CM623">
            <v>0</v>
          </cell>
          <cell r="CN623">
            <v>0</v>
          </cell>
          <cell r="CO623">
            <v>0</v>
          </cell>
          <cell r="CP623">
            <v>0</v>
          </cell>
          <cell r="CQ623">
            <v>0</v>
          </cell>
          <cell r="CR623">
            <v>0</v>
          </cell>
          <cell r="CS623">
            <v>0</v>
          </cell>
          <cell r="CT623">
            <v>0</v>
          </cell>
          <cell r="CU623">
            <v>0</v>
          </cell>
          <cell r="CV623">
            <v>0</v>
          </cell>
          <cell r="CW623">
            <v>0</v>
          </cell>
          <cell r="CX623">
            <v>0</v>
          </cell>
          <cell r="CY623">
            <v>0</v>
          </cell>
          <cell r="CZ623">
            <v>0</v>
          </cell>
          <cell r="DA623">
            <v>0</v>
          </cell>
          <cell r="DB623">
            <v>0</v>
          </cell>
          <cell r="DC623">
            <v>0</v>
          </cell>
          <cell r="DD623">
            <v>0</v>
          </cell>
          <cell r="DE623">
            <v>0</v>
          </cell>
          <cell r="DF623">
            <v>0</v>
          </cell>
          <cell r="DG623">
            <v>0</v>
          </cell>
          <cell r="DH623">
            <v>0</v>
          </cell>
          <cell r="DI623">
            <v>0</v>
          </cell>
          <cell r="DJ623">
            <v>0</v>
          </cell>
          <cell r="DK623">
            <v>0</v>
          </cell>
          <cell r="DL623">
            <v>0</v>
          </cell>
          <cell r="DM623">
            <v>0</v>
          </cell>
          <cell r="DN623">
            <v>0</v>
          </cell>
          <cell r="DO623">
            <v>0</v>
          </cell>
          <cell r="DP623">
            <v>0</v>
          </cell>
          <cell r="DQ623">
            <v>0</v>
          </cell>
          <cell r="DR623">
            <v>0</v>
          </cell>
          <cell r="DS623">
            <v>0</v>
          </cell>
          <cell r="DT623">
            <v>0</v>
          </cell>
          <cell r="DU623">
            <v>0</v>
          </cell>
          <cell r="DV623">
            <v>0</v>
          </cell>
          <cell r="DW623">
            <v>0</v>
          </cell>
          <cell r="DX623">
            <v>0</v>
          </cell>
          <cell r="DY623">
            <v>0</v>
          </cell>
          <cell r="DZ623">
            <v>0</v>
          </cell>
          <cell r="EA623">
            <v>0</v>
          </cell>
          <cell r="EB623">
            <v>0</v>
          </cell>
          <cell r="EC623">
            <v>0</v>
          </cell>
          <cell r="ED623">
            <v>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0</v>
          </cell>
          <cell r="BD624">
            <v>0</v>
          </cell>
          <cell r="BE624">
            <v>0</v>
          </cell>
          <cell r="BF624">
            <v>0</v>
          </cell>
          <cell r="BG624">
            <v>0</v>
          </cell>
          <cell r="BH624">
            <v>0</v>
          </cell>
          <cell r="BI624">
            <v>0</v>
          </cell>
          <cell r="BJ624">
            <v>0</v>
          </cell>
          <cell r="BK624">
            <v>0</v>
          </cell>
          <cell r="BL624">
            <v>0</v>
          </cell>
          <cell r="BM624">
            <v>0</v>
          </cell>
          <cell r="BN624">
            <v>0</v>
          </cell>
          <cell r="BO624">
            <v>0</v>
          </cell>
          <cell r="BP624">
            <v>0</v>
          </cell>
          <cell r="BQ624">
            <v>0</v>
          </cell>
          <cell r="BR624">
            <v>0</v>
          </cell>
          <cell r="BS624">
            <v>0</v>
          </cell>
          <cell r="BT624">
            <v>0</v>
          </cell>
          <cell r="BU624">
            <v>0</v>
          </cell>
          <cell r="BV624">
            <v>0</v>
          </cell>
          <cell r="BW624">
            <v>0</v>
          </cell>
          <cell r="BX624">
            <v>0</v>
          </cell>
          <cell r="BY624">
            <v>0</v>
          </cell>
          <cell r="BZ624">
            <v>0</v>
          </cell>
          <cell r="CA624">
            <v>0</v>
          </cell>
          <cell r="CB624">
            <v>0</v>
          </cell>
          <cell r="CC624">
            <v>0</v>
          </cell>
          <cell r="CD624">
            <v>0</v>
          </cell>
          <cell r="CE624">
            <v>0</v>
          </cell>
          <cell r="CF624">
            <v>0</v>
          </cell>
          <cell r="CG624">
            <v>0</v>
          </cell>
          <cell r="CH624">
            <v>0</v>
          </cell>
          <cell r="CI624">
            <v>0</v>
          </cell>
          <cell r="CJ624">
            <v>0</v>
          </cell>
          <cell r="CK624">
            <v>0</v>
          </cell>
          <cell r="CL624">
            <v>0</v>
          </cell>
          <cell r="CM624">
            <v>0</v>
          </cell>
          <cell r="CN624">
            <v>0</v>
          </cell>
          <cell r="CO624">
            <v>0</v>
          </cell>
          <cell r="CP624">
            <v>0</v>
          </cell>
          <cell r="CQ624">
            <v>0</v>
          </cell>
          <cell r="CR624">
            <v>0</v>
          </cell>
          <cell r="CS624">
            <v>0</v>
          </cell>
          <cell r="CT624">
            <v>0</v>
          </cell>
          <cell r="CU624">
            <v>0</v>
          </cell>
          <cell r="CV624">
            <v>0</v>
          </cell>
          <cell r="CW624">
            <v>0</v>
          </cell>
          <cell r="CX624">
            <v>0</v>
          </cell>
          <cell r="CY624">
            <v>0</v>
          </cell>
          <cell r="CZ624">
            <v>0</v>
          </cell>
          <cell r="DA624">
            <v>0</v>
          </cell>
          <cell r="DB624">
            <v>0</v>
          </cell>
          <cell r="DC624">
            <v>0</v>
          </cell>
          <cell r="DD624">
            <v>0</v>
          </cell>
          <cell r="DE624">
            <v>0</v>
          </cell>
          <cell r="DF624">
            <v>0</v>
          </cell>
          <cell r="DG624">
            <v>0</v>
          </cell>
          <cell r="DH624">
            <v>0</v>
          </cell>
          <cell r="DI624">
            <v>0</v>
          </cell>
          <cell r="DJ624">
            <v>0</v>
          </cell>
          <cell r="DK624">
            <v>0</v>
          </cell>
          <cell r="DL624">
            <v>0</v>
          </cell>
          <cell r="DM624">
            <v>0</v>
          </cell>
          <cell r="DN624">
            <v>0</v>
          </cell>
          <cell r="DO624">
            <v>0</v>
          </cell>
          <cell r="DP624">
            <v>0</v>
          </cell>
          <cell r="DQ624">
            <v>0</v>
          </cell>
          <cell r="DR624">
            <v>0</v>
          </cell>
          <cell r="DS624">
            <v>0</v>
          </cell>
          <cell r="DT624">
            <v>0</v>
          </cell>
          <cell r="DU624">
            <v>0</v>
          </cell>
          <cell r="DV624">
            <v>0</v>
          </cell>
          <cell r="DW624">
            <v>0</v>
          </cell>
          <cell r="DX624">
            <v>0</v>
          </cell>
          <cell r="DY624">
            <v>0</v>
          </cell>
          <cell r="DZ624">
            <v>0</v>
          </cell>
          <cell r="EA624">
            <v>0</v>
          </cell>
          <cell r="EB624">
            <v>0</v>
          </cell>
          <cell r="EC624">
            <v>0</v>
          </cell>
          <cell r="ED624">
            <v>0</v>
          </cell>
        </row>
        <row r="625">
          <cell r="F625">
            <v>0</v>
          </cell>
          <cell r="G625">
            <v>0</v>
          </cell>
          <cell r="H625">
            <v>-61.649998000008054</v>
          </cell>
          <cell r="I625">
            <v>-43.118379999999888</v>
          </cell>
          <cell r="J625">
            <v>-212.49999100004788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0</v>
          </cell>
          <cell r="BD625">
            <v>0</v>
          </cell>
          <cell r="BE625">
            <v>0</v>
          </cell>
          <cell r="BF625">
            <v>0</v>
          </cell>
          <cell r="BG625">
            <v>0</v>
          </cell>
          <cell r="BH625">
            <v>0</v>
          </cell>
          <cell r="BI625">
            <v>0</v>
          </cell>
          <cell r="BJ625">
            <v>0</v>
          </cell>
          <cell r="BK625">
            <v>0</v>
          </cell>
          <cell r="BL625">
            <v>0</v>
          </cell>
          <cell r="BM625">
            <v>0</v>
          </cell>
          <cell r="BN625">
            <v>0</v>
          </cell>
          <cell r="BO625">
            <v>0</v>
          </cell>
          <cell r="BP625">
            <v>0</v>
          </cell>
          <cell r="BQ625">
            <v>0</v>
          </cell>
          <cell r="BR625">
            <v>0</v>
          </cell>
          <cell r="BS625">
            <v>0</v>
          </cell>
          <cell r="BT625">
            <v>0</v>
          </cell>
          <cell r="BU625">
            <v>0</v>
          </cell>
          <cell r="BV625">
            <v>0</v>
          </cell>
          <cell r="BW625">
            <v>0</v>
          </cell>
          <cell r="BX625">
            <v>0</v>
          </cell>
          <cell r="BY625">
            <v>0</v>
          </cell>
          <cell r="BZ625">
            <v>0</v>
          </cell>
          <cell r="CA625">
            <v>0</v>
          </cell>
          <cell r="CB625">
            <v>0</v>
          </cell>
          <cell r="CC625">
            <v>0</v>
          </cell>
          <cell r="CD625">
            <v>0</v>
          </cell>
          <cell r="CE625">
            <v>0</v>
          </cell>
          <cell r="CF625">
            <v>0</v>
          </cell>
          <cell r="CG625">
            <v>0</v>
          </cell>
          <cell r="CH625">
            <v>0</v>
          </cell>
          <cell r="CI625">
            <v>0</v>
          </cell>
          <cell r="CJ625">
            <v>0</v>
          </cell>
          <cell r="CK625">
            <v>0</v>
          </cell>
          <cell r="CL625">
            <v>0</v>
          </cell>
          <cell r="CM625">
            <v>0</v>
          </cell>
          <cell r="CN625">
            <v>0</v>
          </cell>
          <cell r="CO625">
            <v>0</v>
          </cell>
          <cell r="CP625">
            <v>0</v>
          </cell>
          <cell r="CQ625">
            <v>0</v>
          </cell>
          <cell r="CR625">
            <v>0</v>
          </cell>
          <cell r="CS625">
            <v>0</v>
          </cell>
          <cell r="CT625">
            <v>0</v>
          </cell>
          <cell r="CU625">
            <v>0</v>
          </cell>
          <cell r="CV625">
            <v>0</v>
          </cell>
          <cell r="CW625">
            <v>0</v>
          </cell>
          <cell r="CX625">
            <v>0</v>
          </cell>
          <cell r="CY625">
            <v>0</v>
          </cell>
          <cell r="CZ625">
            <v>0</v>
          </cell>
          <cell r="DA625">
            <v>0</v>
          </cell>
          <cell r="DB625">
            <v>0</v>
          </cell>
          <cell r="DC625">
            <v>0</v>
          </cell>
          <cell r="DD625">
            <v>0</v>
          </cell>
          <cell r="DE625">
            <v>0</v>
          </cell>
          <cell r="DF625">
            <v>0</v>
          </cell>
          <cell r="DG625">
            <v>0</v>
          </cell>
          <cell r="DH625">
            <v>0</v>
          </cell>
          <cell r="DI625">
            <v>0</v>
          </cell>
          <cell r="DJ625">
            <v>0</v>
          </cell>
          <cell r="DK625">
            <v>0</v>
          </cell>
          <cell r="DL625">
            <v>0</v>
          </cell>
          <cell r="DM625">
            <v>0</v>
          </cell>
          <cell r="DN625">
            <v>0</v>
          </cell>
          <cell r="DO625">
            <v>0</v>
          </cell>
          <cell r="DP625">
            <v>0</v>
          </cell>
          <cell r="DQ625">
            <v>0</v>
          </cell>
          <cell r="DR625">
            <v>0</v>
          </cell>
          <cell r="DS625">
            <v>0</v>
          </cell>
          <cell r="DT625">
            <v>0</v>
          </cell>
          <cell r="DU625">
            <v>0</v>
          </cell>
          <cell r="DV625">
            <v>0</v>
          </cell>
          <cell r="DW625">
            <v>0</v>
          </cell>
          <cell r="DX625">
            <v>0</v>
          </cell>
          <cell r="DY625">
            <v>0</v>
          </cell>
          <cell r="DZ625">
            <v>0</v>
          </cell>
          <cell r="EA625">
            <v>0</v>
          </cell>
          <cell r="EB625">
            <v>0</v>
          </cell>
          <cell r="EC625">
            <v>0</v>
          </cell>
          <cell r="ED625">
            <v>0</v>
          </cell>
        </row>
        <row r="626">
          <cell r="F626">
            <v>-279.20311200000287</v>
          </cell>
          <cell r="G626">
            <v>-211.42494300000544</v>
          </cell>
          <cell r="H626">
            <v>-96.398887999996077</v>
          </cell>
          <cell r="I626">
            <v>-53.733279000000039</v>
          </cell>
          <cell r="J626">
            <v>-77.265761999999086</v>
          </cell>
          <cell r="K626">
            <v>-141.79914599999756</v>
          </cell>
          <cell r="L626">
            <v>-162.30127000000357</v>
          </cell>
          <cell r="M626">
            <v>-278.67272600000433</v>
          </cell>
          <cell r="N626">
            <v>-168.09548599999107</v>
          </cell>
          <cell r="O626">
            <v>-252.95668499999738</v>
          </cell>
          <cell r="P626">
            <v>-295.31063499999436</v>
          </cell>
          <cell r="Q626">
            <v>-263.91270400000212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0</v>
          </cell>
          <cell r="BD626">
            <v>0</v>
          </cell>
          <cell r="BE626">
            <v>0</v>
          </cell>
          <cell r="BF626">
            <v>0</v>
          </cell>
          <cell r="BG626">
            <v>0</v>
          </cell>
          <cell r="BH626">
            <v>0</v>
          </cell>
          <cell r="BI626">
            <v>0</v>
          </cell>
          <cell r="BJ626">
            <v>0</v>
          </cell>
          <cell r="BK626">
            <v>0</v>
          </cell>
          <cell r="BL626">
            <v>0</v>
          </cell>
          <cell r="BM626">
            <v>0</v>
          </cell>
          <cell r="BN626">
            <v>0</v>
          </cell>
          <cell r="BO626">
            <v>0</v>
          </cell>
          <cell r="BP626">
            <v>0</v>
          </cell>
          <cell r="BQ626">
            <v>0</v>
          </cell>
          <cell r="BR626">
            <v>0</v>
          </cell>
          <cell r="BS626">
            <v>0</v>
          </cell>
          <cell r="BT626">
            <v>0</v>
          </cell>
          <cell r="BU626">
            <v>0</v>
          </cell>
          <cell r="BV626">
            <v>0</v>
          </cell>
          <cell r="BW626">
            <v>0</v>
          </cell>
          <cell r="BX626">
            <v>0</v>
          </cell>
          <cell r="BY626">
            <v>0</v>
          </cell>
          <cell r="BZ626">
            <v>0</v>
          </cell>
          <cell r="CA626">
            <v>0</v>
          </cell>
          <cell r="CB626">
            <v>0</v>
          </cell>
          <cell r="CC626">
            <v>0</v>
          </cell>
          <cell r="CD626">
            <v>0</v>
          </cell>
          <cell r="CE626">
            <v>0</v>
          </cell>
          <cell r="CF626">
            <v>0</v>
          </cell>
          <cell r="CG626">
            <v>0</v>
          </cell>
          <cell r="CH626">
            <v>0</v>
          </cell>
          <cell r="CI626">
            <v>0</v>
          </cell>
          <cell r="CJ626">
            <v>0</v>
          </cell>
          <cell r="CK626">
            <v>0</v>
          </cell>
          <cell r="CL626">
            <v>0</v>
          </cell>
          <cell r="CM626">
            <v>0</v>
          </cell>
          <cell r="CN626">
            <v>0</v>
          </cell>
          <cell r="CO626">
            <v>0</v>
          </cell>
          <cell r="CP626">
            <v>0</v>
          </cell>
          <cell r="CQ626">
            <v>0</v>
          </cell>
          <cell r="CR626">
            <v>0</v>
          </cell>
          <cell r="CS626">
            <v>0</v>
          </cell>
          <cell r="CT626">
            <v>0</v>
          </cell>
          <cell r="CU626">
            <v>0</v>
          </cell>
          <cell r="CV626">
            <v>0</v>
          </cell>
          <cell r="CW626">
            <v>0</v>
          </cell>
          <cell r="CX626">
            <v>0</v>
          </cell>
          <cell r="CY626">
            <v>0</v>
          </cell>
          <cell r="CZ626">
            <v>0</v>
          </cell>
          <cell r="DA626">
            <v>0</v>
          </cell>
          <cell r="DB626">
            <v>0</v>
          </cell>
          <cell r="DC626">
            <v>0</v>
          </cell>
          <cell r="DD626">
            <v>0</v>
          </cell>
          <cell r="DE626">
            <v>0</v>
          </cell>
          <cell r="DF626">
            <v>0</v>
          </cell>
          <cell r="DG626">
            <v>0</v>
          </cell>
          <cell r="DH626">
            <v>0</v>
          </cell>
          <cell r="DI626">
            <v>0</v>
          </cell>
          <cell r="DJ626">
            <v>0</v>
          </cell>
          <cell r="DK626">
            <v>0</v>
          </cell>
          <cell r="DL626">
            <v>0</v>
          </cell>
          <cell r="DM626">
            <v>0</v>
          </cell>
          <cell r="DN626">
            <v>0</v>
          </cell>
          <cell r="DO626">
            <v>0</v>
          </cell>
          <cell r="DP626">
            <v>0</v>
          </cell>
          <cell r="DQ626">
            <v>0</v>
          </cell>
          <cell r="DR626">
            <v>0</v>
          </cell>
          <cell r="DS626">
            <v>0</v>
          </cell>
          <cell r="DT626">
            <v>0</v>
          </cell>
          <cell r="DU626">
            <v>0</v>
          </cell>
          <cell r="DV626">
            <v>0</v>
          </cell>
          <cell r="DW626">
            <v>0</v>
          </cell>
          <cell r="DX626">
            <v>0</v>
          </cell>
          <cell r="DY626">
            <v>0</v>
          </cell>
          <cell r="DZ626">
            <v>0</v>
          </cell>
          <cell r="EA626">
            <v>0</v>
          </cell>
          <cell r="EB626">
            <v>0</v>
          </cell>
          <cell r="EC626">
            <v>0</v>
          </cell>
          <cell r="ED626">
            <v>0</v>
          </cell>
        </row>
        <row r="627">
          <cell r="F627">
            <v>-3909.8615140001057</v>
          </cell>
          <cell r="G627">
            <v>-2159.7104060000274</v>
          </cell>
          <cell r="H627">
            <v>-2035.4747370000696</v>
          </cell>
          <cell r="I627">
            <v>-2282.0170299999882</v>
          </cell>
          <cell r="J627">
            <v>-4114.4483130000299</v>
          </cell>
          <cell r="K627">
            <v>-2173.5901369999629</v>
          </cell>
          <cell r="L627">
            <v>-1079.4030500000808</v>
          </cell>
          <cell r="M627">
            <v>-1338.7500429999782</v>
          </cell>
          <cell r="N627">
            <v>-1943.2900539999828</v>
          </cell>
          <cell r="O627">
            <v>-5069.89552000002</v>
          </cell>
          <cell r="P627">
            <v>-3349.8693780000322</v>
          </cell>
          <cell r="Q627">
            <v>-1936.448246999993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0</v>
          </cell>
          <cell r="BD627">
            <v>0</v>
          </cell>
          <cell r="BE627">
            <v>0</v>
          </cell>
          <cell r="BF627">
            <v>0</v>
          </cell>
          <cell r="BG627">
            <v>0</v>
          </cell>
          <cell r="BH627">
            <v>0</v>
          </cell>
          <cell r="BI627">
            <v>0</v>
          </cell>
          <cell r="BJ627">
            <v>0</v>
          </cell>
          <cell r="BK627">
            <v>0</v>
          </cell>
          <cell r="BL627">
            <v>0</v>
          </cell>
          <cell r="BM627">
            <v>0</v>
          </cell>
          <cell r="BN627">
            <v>0</v>
          </cell>
          <cell r="BO627">
            <v>0</v>
          </cell>
          <cell r="BP627">
            <v>0</v>
          </cell>
          <cell r="BQ627">
            <v>0</v>
          </cell>
          <cell r="BR627">
            <v>0</v>
          </cell>
          <cell r="BS627">
            <v>0</v>
          </cell>
          <cell r="BT627">
            <v>0</v>
          </cell>
          <cell r="BU627">
            <v>0</v>
          </cell>
          <cell r="BV627">
            <v>0</v>
          </cell>
          <cell r="BW627">
            <v>0</v>
          </cell>
          <cell r="BX627">
            <v>0</v>
          </cell>
          <cell r="BY627">
            <v>0</v>
          </cell>
          <cell r="BZ627">
            <v>0</v>
          </cell>
          <cell r="CA627">
            <v>0</v>
          </cell>
          <cell r="CB627">
            <v>0</v>
          </cell>
          <cell r="CC627">
            <v>0</v>
          </cell>
          <cell r="CD627">
            <v>0</v>
          </cell>
          <cell r="CE627">
            <v>0</v>
          </cell>
          <cell r="CF627">
            <v>0</v>
          </cell>
          <cell r="CG627">
            <v>0</v>
          </cell>
          <cell r="CH627">
            <v>0</v>
          </cell>
          <cell r="CI627">
            <v>0</v>
          </cell>
          <cell r="CJ627">
            <v>0</v>
          </cell>
          <cell r="CK627">
            <v>0</v>
          </cell>
          <cell r="CL627">
            <v>0</v>
          </cell>
          <cell r="CM627">
            <v>0</v>
          </cell>
          <cell r="CN627">
            <v>0</v>
          </cell>
          <cell r="CO627">
            <v>0</v>
          </cell>
          <cell r="CP627">
            <v>0</v>
          </cell>
          <cell r="CQ627">
            <v>0</v>
          </cell>
          <cell r="CR627">
            <v>0</v>
          </cell>
          <cell r="CS627">
            <v>0</v>
          </cell>
          <cell r="CT627">
            <v>0</v>
          </cell>
          <cell r="CU627">
            <v>0</v>
          </cell>
          <cell r="CV627">
            <v>0</v>
          </cell>
          <cell r="CW627">
            <v>0</v>
          </cell>
          <cell r="CX627">
            <v>0</v>
          </cell>
          <cell r="CY627">
            <v>0</v>
          </cell>
          <cell r="CZ627">
            <v>0</v>
          </cell>
          <cell r="DA627">
            <v>0</v>
          </cell>
          <cell r="DB627">
            <v>0</v>
          </cell>
          <cell r="DC627">
            <v>0</v>
          </cell>
          <cell r="DD627">
            <v>0</v>
          </cell>
          <cell r="DE627">
            <v>0</v>
          </cell>
          <cell r="DF627">
            <v>0</v>
          </cell>
          <cell r="DG627">
            <v>0</v>
          </cell>
          <cell r="DH627">
            <v>0</v>
          </cell>
          <cell r="DI627">
            <v>0</v>
          </cell>
          <cell r="DJ627">
            <v>0</v>
          </cell>
          <cell r="DK627">
            <v>0</v>
          </cell>
          <cell r="DL627">
            <v>0</v>
          </cell>
          <cell r="DM627">
            <v>0</v>
          </cell>
          <cell r="DN627">
            <v>0</v>
          </cell>
          <cell r="DO627">
            <v>0</v>
          </cell>
          <cell r="DP627">
            <v>0</v>
          </cell>
          <cell r="DQ627">
            <v>0</v>
          </cell>
          <cell r="DR627">
            <v>0</v>
          </cell>
          <cell r="DS627">
            <v>0</v>
          </cell>
          <cell r="DT627">
            <v>0</v>
          </cell>
          <cell r="DU627">
            <v>0</v>
          </cell>
          <cell r="DV627">
            <v>0</v>
          </cell>
          <cell r="DW627">
            <v>0</v>
          </cell>
          <cell r="DX627">
            <v>0</v>
          </cell>
          <cell r="DY627">
            <v>0</v>
          </cell>
          <cell r="DZ627">
            <v>0</v>
          </cell>
          <cell r="EA627">
            <v>0</v>
          </cell>
          <cell r="EB627">
            <v>0</v>
          </cell>
          <cell r="EC627">
            <v>0</v>
          </cell>
          <cell r="ED627">
            <v>0</v>
          </cell>
        </row>
        <row r="628">
          <cell r="F628">
            <v>-7949.5500549999997</v>
          </cell>
          <cell r="G628">
            <v>-5364.2902980000363</v>
          </cell>
          <cell r="H628">
            <v>-4528.4823970000143</v>
          </cell>
          <cell r="I628">
            <v>-3855.8871689999942</v>
          </cell>
          <cell r="J628">
            <v>-4941.5102399999741</v>
          </cell>
          <cell r="K628">
            <v>-3722.8380419999594</v>
          </cell>
          <cell r="L628">
            <v>-4171.4694469999522</v>
          </cell>
          <cell r="M628">
            <v>-3490.7877100000624</v>
          </cell>
          <cell r="N628">
            <v>-4182.4445009999909</v>
          </cell>
          <cell r="O628">
            <v>-3935.8096500000102</v>
          </cell>
          <cell r="P628">
            <v>-4607.2565209999448</v>
          </cell>
          <cell r="Q628">
            <v>-4160.4133960000472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0</v>
          </cell>
          <cell r="BD628">
            <v>0</v>
          </cell>
          <cell r="BE628">
            <v>0</v>
          </cell>
          <cell r="BF628">
            <v>0</v>
          </cell>
          <cell r="BG628">
            <v>0</v>
          </cell>
          <cell r="BH628">
            <v>0</v>
          </cell>
          <cell r="BI628">
            <v>0</v>
          </cell>
          <cell r="BJ628">
            <v>0</v>
          </cell>
          <cell r="BK628">
            <v>0</v>
          </cell>
          <cell r="BL628">
            <v>0</v>
          </cell>
          <cell r="BM628">
            <v>0</v>
          </cell>
          <cell r="BN628">
            <v>0</v>
          </cell>
          <cell r="BO628">
            <v>0</v>
          </cell>
          <cell r="BP628">
            <v>0</v>
          </cell>
          <cell r="BQ628">
            <v>0</v>
          </cell>
          <cell r="BR628">
            <v>0</v>
          </cell>
          <cell r="BS628">
            <v>0</v>
          </cell>
          <cell r="BT628">
            <v>0</v>
          </cell>
          <cell r="BU628">
            <v>0</v>
          </cell>
          <cell r="BV628">
            <v>0</v>
          </cell>
          <cell r="BW628">
            <v>0</v>
          </cell>
          <cell r="BX628">
            <v>0</v>
          </cell>
          <cell r="BY628">
            <v>0</v>
          </cell>
          <cell r="BZ628">
            <v>0</v>
          </cell>
          <cell r="CA628">
            <v>0</v>
          </cell>
          <cell r="CB628">
            <v>0</v>
          </cell>
          <cell r="CC628">
            <v>0</v>
          </cell>
          <cell r="CD628">
            <v>0</v>
          </cell>
          <cell r="CE628">
            <v>0</v>
          </cell>
          <cell r="CF628">
            <v>0</v>
          </cell>
          <cell r="CG628">
            <v>0</v>
          </cell>
          <cell r="CH628">
            <v>0</v>
          </cell>
          <cell r="CI628">
            <v>0</v>
          </cell>
          <cell r="CJ628">
            <v>0</v>
          </cell>
          <cell r="CK628">
            <v>0</v>
          </cell>
          <cell r="CL628">
            <v>0</v>
          </cell>
          <cell r="CM628">
            <v>0</v>
          </cell>
          <cell r="CN628">
            <v>0</v>
          </cell>
          <cell r="CO628">
            <v>0</v>
          </cell>
          <cell r="CP628">
            <v>0</v>
          </cell>
          <cell r="CQ628">
            <v>0</v>
          </cell>
          <cell r="CR628">
            <v>0</v>
          </cell>
          <cell r="CS628">
            <v>0</v>
          </cell>
          <cell r="CT628">
            <v>0</v>
          </cell>
          <cell r="CU628">
            <v>0</v>
          </cell>
          <cell r="CV628">
            <v>0</v>
          </cell>
          <cell r="CW628">
            <v>0</v>
          </cell>
          <cell r="CX628">
            <v>0</v>
          </cell>
          <cell r="CY628">
            <v>0</v>
          </cell>
          <cell r="CZ628">
            <v>0</v>
          </cell>
          <cell r="DA628">
            <v>0</v>
          </cell>
          <cell r="DB628">
            <v>0</v>
          </cell>
          <cell r="DC628">
            <v>0</v>
          </cell>
          <cell r="DD628">
            <v>0</v>
          </cell>
          <cell r="DE628">
            <v>0</v>
          </cell>
          <cell r="DF628">
            <v>0</v>
          </cell>
          <cell r="DG628">
            <v>0</v>
          </cell>
          <cell r="DH628">
            <v>0</v>
          </cell>
          <cell r="DI628">
            <v>0</v>
          </cell>
          <cell r="DJ628">
            <v>0</v>
          </cell>
          <cell r="DK628">
            <v>0</v>
          </cell>
          <cell r="DL628">
            <v>0</v>
          </cell>
          <cell r="DM628">
            <v>0</v>
          </cell>
          <cell r="DN628">
            <v>0</v>
          </cell>
          <cell r="DO628">
            <v>0</v>
          </cell>
          <cell r="DP628">
            <v>0</v>
          </cell>
          <cell r="DQ628">
            <v>0</v>
          </cell>
          <cell r="DR628">
            <v>0</v>
          </cell>
          <cell r="DS628">
            <v>0</v>
          </cell>
          <cell r="DT628">
            <v>0</v>
          </cell>
          <cell r="DU628">
            <v>0</v>
          </cell>
          <cell r="DV628">
            <v>0</v>
          </cell>
          <cell r="DW628">
            <v>0</v>
          </cell>
          <cell r="DX628">
            <v>0</v>
          </cell>
          <cell r="DY628">
            <v>0</v>
          </cell>
          <cell r="DZ628">
            <v>0</v>
          </cell>
          <cell r="EA628">
            <v>0</v>
          </cell>
          <cell r="EB628">
            <v>0</v>
          </cell>
          <cell r="EC628">
            <v>0</v>
          </cell>
          <cell r="ED628">
            <v>0</v>
          </cell>
        </row>
        <row r="629">
          <cell r="F629">
            <v>-296.24536000005901</v>
          </cell>
          <cell r="G629">
            <v>-363.82073999999557</v>
          </cell>
          <cell r="H629">
            <v>-1501.5165230000857</v>
          </cell>
          <cell r="I629">
            <v>-1121.1188180000754</v>
          </cell>
          <cell r="J629">
            <v>-549.02651999995578</v>
          </cell>
          <cell r="K629">
            <v>-628.66602599993348</v>
          </cell>
          <cell r="L629">
            <v>-220.42405999999028</v>
          </cell>
          <cell r="M629">
            <v>-42.5</v>
          </cell>
          <cell r="N629">
            <v>-509.99999799998477</v>
          </cell>
          <cell r="O629">
            <v>-985.03279000008479</v>
          </cell>
          <cell r="P629">
            <v>-493.79901199997403</v>
          </cell>
          <cell r="Q629">
            <v>-42.5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0</v>
          </cell>
          <cell r="BD629">
            <v>0</v>
          </cell>
          <cell r="BE629">
            <v>0</v>
          </cell>
          <cell r="BF629">
            <v>0</v>
          </cell>
          <cell r="BG629">
            <v>0</v>
          </cell>
          <cell r="BH629">
            <v>0</v>
          </cell>
          <cell r="BI629">
            <v>0</v>
          </cell>
          <cell r="BJ629">
            <v>0</v>
          </cell>
          <cell r="BK629">
            <v>0</v>
          </cell>
          <cell r="BL629">
            <v>0</v>
          </cell>
          <cell r="BM629">
            <v>0</v>
          </cell>
          <cell r="BN629">
            <v>0</v>
          </cell>
          <cell r="BO629">
            <v>0</v>
          </cell>
          <cell r="BP629">
            <v>0</v>
          </cell>
          <cell r="BQ629">
            <v>0</v>
          </cell>
          <cell r="BR629">
            <v>0</v>
          </cell>
          <cell r="BS629">
            <v>0</v>
          </cell>
          <cell r="BT629">
            <v>0</v>
          </cell>
          <cell r="BU629">
            <v>0</v>
          </cell>
          <cell r="BV629">
            <v>0</v>
          </cell>
          <cell r="BW629">
            <v>0</v>
          </cell>
          <cell r="BX629">
            <v>0</v>
          </cell>
          <cell r="BY629">
            <v>0</v>
          </cell>
          <cell r="BZ629">
            <v>0</v>
          </cell>
          <cell r="CA629">
            <v>0</v>
          </cell>
          <cell r="CB629">
            <v>0</v>
          </cell>
          <cell r="CC629">
            <v>0</v>
          </cell>
          <cell r="CD629">
            <v>0</v>
          </cell>
          <cell r="CE629">
            <v>0</v>
          </cell>
          <cell r="CF629">
            <v>0</v>
          </cell>
          <cell r="CG629">
            <v>0</v>
          </cell>
          <cell r="CH629">
            <v>0</v>
          </cell>
          <cell r="CI629">
            <v>0</v>
          </cell>
          <cell r="CJ629">
            <v>0</v>
          </cell>
          <cell r="CK629">
            <v>0</v>
          </cell>
          <cell r="CL629">
            <v>0</v>
          </cell>
          <cell r="CM629">
            <v>0</v>
          </cell>
          <cell r="CN629">
            <v>0</v>
          </cell>
          <cell r="CO629">
            <v>0</v>
          </cell>
          <cell r="CP629">
            <v>0</v>
          </cell>
          <cell r="CQ629">
            <v>0</v>
          </cell>
          <cell r="CR629">
            <v>0</v>
          </cell>
          <cell r="CS629">
            <v>0</v>
          </cell>
          <cell r="CT629">
            <v>0</v>
          </cell>
          <cell r="CU629">
            <v>0</v>
          </cell>
          <cell r="CV629">
            <v>0</v>
          </cell>
          <cell r="CW629">
            <v>0</v>
          </cell>
          <cell r="CX629">
            <v>0</v>
          </cell>
          <cell r="CY629">
            <v>0</v>
          </cell>
          <cell r="CZ629">
            <v>0</v>
          </cell>
          <cell r="DA629">
            <v>0</v>
          </cell>
          <cell r="DB629">
            <v>0</v>
          </cell>
          <cell r="DC629">
            <v>0</v>
          </cell>
          <cell r="DD629">
            <v>0</v>
          </cell>
          <cell r="DE629">
            <v>0</v>
          </cell>
          <cell r="DF629">
            <v>0</v>
          </cell>
          <cell r="DG629">
            <v>0</v>
          </cell>
          <cell r="DH629">
            <v>0</v>
          </cell>
          <cell r="DI629">
            <v>0</v>
          </cell>
          <cell r="DJ629">
            <v>0</v>
          </cell>
          <cell r="DK629">
            <v>0</v>
          </cell>
          <cell r="DL629">
            <v>0</v>
          </cell>
          <cell r="DM629">
            <v>0</v>
          </cell>
          <cell r="DN629">
            <v>0</v>
          </cell>
          <cell r="DO629">
            <v>0</v>
          </cell>
          <cell r="DP629">
            <v>0</v>
          </cell>
          <cell r="DQ629">
            <v>0</v>
          </cell>
          <cell r="DR629">
            <v>0</v>
          </cell>
          <cell r="DS629">
            <v>0</v>
          </cell>
          <cell r="DT629">
            <v>0</v>
          </cell>
          <cell r="DU629">
            <v>0</v>
          </cell>
          <cell r="DV629">
            <v>0</v>
          </cell>
          <cell r="DW629">
            <v>0</v>
          </cell>
          <cell r="DX629">
            <v>0</v>
          </cell>
          <cell r="DY629">
            <v>0</v>
          </cell>
          <cell r="DZ629">
            <v>0</v>
          </cell>
          <cell r="EA629">
            <v>0</v>
          </cell>
          <cell r="EB629">
            <v>0</v>
          </cell>
          <cell r="EC629">
            <v>0</v>
          </cell>
          <cell r="ED629">
            <v>0</v>
          </cell>
        </row>
        <row r="630">
          <cell r="F630">
            <v>-1973.7424129999999</v>
          </cell>
          <cell r="G630">
            <v>-1910.6306590000022</v>
          </cell>
          <cell r="H630">
            <v>-1563.4362520000141</v>
          </cell>
          <cell r="I630">
            <v>-1284.5142859999905</v>
          </cell>
          <cell r="J630">
            <v>-905.97940100000415</v>
          </cell>
          <cell r="K630">
            <v>-2301.1887979999883</v>
          </cell>
          <cell r="L630">
            <v>-1642.7749679999833</v>
          </cell>
          <cell r="M630">
            <v>-2480.5880739999993</v>
          </cell>
          <cell r="N630">
            <v>-2368.6148819999944</v>
          </cell>
          <cell r="O630">
            <v>-1363.6611689999991</v>
          </cell>
          <cell r="P630">
            <v>-1913.7636350000103</v>
          </cell>
          <cell r="Q630">
            <v>-2428.3964229999983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0</v>
          </cell>
          <cell r="BD630">
            <v>0</v>
          </cell>
          <cell r="BE630">
            <v>0</v>
          </cell>
          <cell r="BF630">
            <v>0</v>
          </cell>
          <cell r="BG630">
            <v>0</v>
          </cell>
          <cell r="BH630">
            <v>0</v>
          </cell>
          <cell r="BI630">
            <v>0</v>
          </cell>
          <cell r="BJ630">
            <v>0</v>
          </cell>
          <cell r="BK630">
            <v>0</v>
          </cell>
          <cell r="BL630">
            <v>0</v>
          </cell>
          <cell r="BM630">
            <v>0</v>
          </cell>
          <cell r="BN630">
            <v>0</v>
          </cell>
          <cell r="BO630">
            <v>0</v>
          </cell>
          <cell r="BP630">
            <v>0</v>
          </cell>
          <cell r="BQ630">
            <v>0</v>
          </cell>
          <cell r="BR630">
            <v>0</v>
          </cell>
          <cell r="BS630">
            <v>0</v>
          </cell>
          <cell r="BT630">
            <v>0</v>
          </cell>
          <cell r="BU630">
            <v>0</v>
          </cell>
          <cell r="BV630">
            <v>0</v>
          </cell>
          <cell r="BW630">
            <v>0</v>
          </cell>
          <cell r="BX630">
            <v>0</v>
          </cell>
          <cell r="BY630">
            <v>0</v>
          </cell>
          <cell r="BZ630">
            <v>0</v>
          </cell>
          <cell r="CA630">
            <v>0</v>
          </cell>
          <cell r="CB630">
            <v>0</v>
          </cell>
          <cell r="CC630">
            <v>0</v>
          </cell>
          <cell r="CD630">
            <v>0</v>
          </cell>
          <cell r="CE630">
            <v>0</v>
          </cell>
          <cell r="CF630">
            <v>0</v>
          </cell>
          <cell r="CG630">
            <v>0</v>
          </cell>
          <cell r="CH630">
            <v>0</v>
          </cell>
          <cell r="CI630">
            <v>0</v>
          </cell>
          <cell r="CJ630">
            <v>0</v>
          </cell>
          <cell r="CK630">
            <v>0</v>
          </cell>
          <cell r="CL630">
            <v>0</v>
          </cell>
          <cell r="CM630">
            <v>0</v>
          </cell>
          <cell r="CN630">
            <v>0</v>
          </cell>
          <cell r="CO630">
            <v>0</v>
          </cell>
          <cell r="CP630">
            <v>0</v>
          </cell>
          <cell r="CQ630">
            <v>0</v>
          </cell>
          <cell r="CR630">
            <v>0</v>
          </cell>
          <cell r="CS630">
            <v>0</v>
          </cell>
          <cell r="CT630">
            <v>0</v>
          </cell>
          <cell r="CU630">
            <v>0</v>
          </cell>
          <cell r="CV630">
            <v>0</v>
          </cell>
          <cell r="CW630">
            <v>0</v>
          </cell>
          <cell r="CX630">
            <v>0</v>
          </cell>
          <cell r="CY630">
            <v>0</v>
          </cell>
          <cell r="CZ630">
            <v>0</v>
          </cell>
          <cell r="DA630">
            <v>0</v>
          </cell>
          <cell r="DB630">
            <v>0</v>
          </cell>
          <cell r="DC630">
            <v>0</v>
          </cell>
          <cell r="DD630">
            <v>0</v>
          </cell>
          <cell r="DE630">
            <v>0</v>
          </cell>
          <cell r="DF630">
            <v>0</v>
          </cell>
          <cell r="DG630">
            <v>0</v>
          </cell>
          <cell r="DH630">
            <v>0</v>
          </cell>
          <cell r="DI630">
            <v>0</v>
          </cell>
          <cell r="DJ630">
            <v>0</v>
          </cell>
          <cell r="DK630">
            <v>0</v>
          </cell>
          <cell r="DL630">
            <v>0</v>
          </cell>
          <cell r="DM630">
            <v>0</v>
          </cell>
          <cell r="DN630">
            <v>0</v>
          </cell>
          <cell r="DO630">
            <v>0</v>
          </cell>
          <cell r="DP630">
            <v>0</v>
          </cell>
          <cell r="DQ630">
            <v>0</v>
          </cell>
          <cell r="DR630">
            <v>0</v>
          </cell>
          <cell r="DS630">
            <v>0</v>
          </cell>
          <cell r="DT630">
            <v>0</v>
          </cell>
          <cell r="DU630">
            <v>0</v>
          </cell>
          <cell r="DV630">
            <v>0</v>
          </cell>
          <cell r="DW630">
            <v>0</v>
          </cell>
          <cell r="DX630">
            <v>0</v>
          </cell>
          <cell r="DY630">
            <v>0</v>
          </cell>
          <cell r="DZ630">
            <v>0</v>
          </cell>
          <cell r="EA630">
            <v>0</v>
          </cell>
          <cell r="EB630">
            <v>0</v>
          </cell>
          <cell r="EC630">
            <v>0</v>
          </cell>
          <cell r="ED630">
            <v>0</v>
          </cell>
        </row>
        <row r="631">
          <cell r="F631">
            <v>0</v>
          </cell>
          <cell r="G631">
            <v>0</v>
          </cell>
          <cell r="H631">
            <v>0</v>
          </cell>
          <cell r="I631">
            <v>-60.758929999996326</v>
          </cell>
          <cell r="J631">
            <v>-84.999990000011167</v>
          </cell>
          <cell r="K631">
            <v>-17.438419999991311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0</v>
          </cell>
          <cell r="BD631">
            <v>0</v>
          </cell>
          <cell r="BE631">
            <v>0</v>
          </cell>
          <cell r="BF631">
            <v>0</v>
          </cell>
          <cell r="BG631">
            <v>0</v>
          </cell>
          <cell r="BH631">
            <v>0</v>
          </cell>
          <cell r="BI631">
            <v>0</v>
          </cell>
          <cell r="BJ631">
            <v>0</v>
          </cell>
          <cell r="BK631">
            <v>0</v>
          </cell>
          <cell r="BL631">
            <v>0</v>
          </cell>
          <cell r="BM631">
            <v>0</v>
          </cell>
          <cell r="BN631">
            <v>0</v>
          </cell>
          <cell r="BO631">
            <v>0</v>
          </cell>
          <cell r="BP631">
            <v>0</v>
          </cell>
          <cell r="BQ631">
            <v>0</v>
          </cell>
          <cell r="BR631">
            <v>0</v>
          </cell>
          <cell r="BS631">
            <v>0</v>
          </cell>
          <cell r="BT631">
            <v>0</v>
          </cell>
          <cell r="BU631">
            <v>0</v>
          </cell>
          <cell r="BV631">
            <v>0</v>
          </cell>
          <cell r="BW631">
            <v>0</v>
          </cell>
          <cell r="BX631">
            <v>0</v>
          </cell>
          <cell r="BY631">
            <v>0</v>
          </cell>
          <cell r="BZ631">
            <v>0</v>
          </cell>
          <cell r="CA631">
            <v>0</v>
          </cell>
          <cell r="CB631">
            <v>0</v>
          </cell>
          <cell r="CC631">
            <v>0</v>
          </cell>
          <cell r="CD631">
            <v>0</v>
          </cell>
          <cell r="CE631">
            <v>0</v>
          </cell>
          <cell r="CF631">
            <v>0</v>
          </cell>
          <cell r="CG631">
            <v>0</v>
          </cell>
          <cell r="CH631">
            <v>0</v>
          </cell>
          <cell r="CI631">
            <v>0</v>
          </cell>
          <cell r="CJ631">
            <v>0</v>
          </cell>
          <cell r="CK631">
            <v>0</v>
          </cell>
          <cell r="CL631">
            <v>0</v>
          </cell>
          <cell r="CM631">
            <v>0</v>
          </cell>
          <cell r="CN631">
            <v>0</v>
          </cell>
          <cell r="CO631">
            <v>0</v>
          </cell>
          <cell r="CP631">
            <v>0</v>
          </cell>
          <cell r="CQ631">
            <v>0</v>
          </cell>
          <cell r="CR631">
            <v>0</v>
          </cell>
          <cell r="CS631">
            <v>0</v>
          </cell>
          <cell r="CT631">
            <v>0</v>
          </cell>
          <cell r="CU631">
            <v>0</v>
          </cell>
          <cell r="CV631">
            <v>0</v>
          </cell>
          <cell r="CW631">
            <v>0</v>
          </cell>
          <cell r="CX631">
            <v>0</v>
          </cell>
          <cell r="CY631">
            <v>0</v>
          </cell>
          <cell r="CZ631">
            <v>0</v>
          </cell>
          <cell r="DA631">
            <v>0</v>
          </cell>
          <cell r="DB631">
            <v>0</v>
          </cell>
          <cell r="DC631">
            <v>0</v>
          </cell>
          <cell r="DD631">
            <v>0</v>
          </cell>
          <cell r="DE631">
            <v>0</v>
          </cell>
          <cell r="DF631">
            <v>0</v>
          </cell>
          <cell r="DG631">
            <v>0</v>
          </cell>
          <cell r="DH631">
            <v>0</v>
          </cell>
          <cell r="DI631">
            <v>0</v>
          </cell>
          <cell r="DJ631">
            <v>0</v>
          </cell>
          <cell r="DK631">
            <v>0</v>
          </cell>
          <cell r="DL631">
            <v>0</v>
          </cell>
          <cell r="DM631">
            <v>0</v>
          </cell>
          <cell r="DN631">
            <v>0</v>
          </cell>
          <cell r="DO631">
            <v>0</v>
          </cell>
          <cell r="DP631">
            <v>0</v>
          </cell>
          <cell r="DQ631">
            <v>0</v>
          </cell>
          <cell r="DR631">
            <v>0</v>
          </cell>
          <cell r="DS631">
            <v>0</v>
          </cell>
          <cell r="DT631">
            <v>0</v>
          </cell>
          <cell r="DU631">
            <v>0</v>
          </cell>
          <cell r="DV631">
            <v>0</v>
          </cell>
          <cell r="DW631">
            <v>0</v>
          </cell>
          <cell r="DX631">
            <v>0</v>
          </cell>
          <cell r="DY631">
            <v>0</v>
          </cell>
          <cell r="DZ631">
            <v>0</v>
          </cell>
          <cell r="EA631">
            <v>0</v>
          </cell>
          <cell r="EB631">
            <v>0</v>
          </cell>
          <cell r="EC631">
            <v>0</v>
          </cell>
          <cell r="ED631">
            <v>0</v>
          </cell>
        </row>
        <row r="632"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0</v>
          </cell>
          <cell r="AQ632">
            <v>0</v>
          </cell>
          <cell r="AR632">
            <v>0</v>
          </cell>
          <cell r="AS632">
            <v>0</v>
          </cell>
          <cell r="AT632">
            <v>0</v>
          </cell>
          <cell r="AU632">
            <v>0</v>
          </cell>
          <cell r="AV632">
            <v>0</v>
          </cell>
          <cell r="AW632">
            <v>0</v>
          </cell>
          <cell r="AX632">
            <v>0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0</v>
          </cell>
          <cell r="BD632">
            <v>0</v>
          </cell>
          <cell r="BE632">
            <v>0</v>
          </cell>
          <cell r="BF632">
            <v>0</v>
          </cell>
          <cell r="BG632">
            <v>0</v>
          </cell>
          <cell r="BH632">
            <v>0</v>
          </cell>
          <cell r="BI632">
            <v>0</v>
          </cell>
          <cell r="BJ632">
            <v>0</v>
          </cell>
          <cell r="BK632">
            <v>0</v>
          </cell>
          <cell r="BL632">
            <v>0</v>
          </cell>
          <cell r="BM632">
            <v>0</v>
          </cell>
          <cell r="BN632">
            <v>0</v>
          </cell>
          <cell r="BO632">
            <v>0</v>
          </cell>
          <cell r="BP632">
            <v>0</v>
          </cell>
          <cell r="BQ632">
            <v>0</v>
          </cell>
          <cell r="BR632">
            <v>0</v>
          </cell>
          <cell r="BS632">
            <v>0</v>
          </cell>
          <cell r="BT632">
            <v>0</v>
          </cell>
          <cell r="BU632">
            <v>0</v>
          </cell>
          <cell r="BV632">
            <v>0</v>
          </cell>
          <cell r="BW632">
            <v>0</v>
          </cell>
          <cell r="BX632">
            <v>0</v>
          </cell>
          <cell r="BY632">
            <v>0</v>
          </cell>
          <cell r="BZ632">
            <v>0</v>
          </cell>
          <cell r="CA632">
            <v>0</v>
          </cell>
          <cell r="CB632">
            <v>0</v>
          </cell>
          <cell r="CC632">
            <v>0</v>
          </cell>
          <cell r="CD632">
            <v>0</v>
          </cell>
          <cell r="CE632">
            <v>0</v>
          </cell>
          <cell r="CF632">
            <v>0</v>
          </cell>
          <cell r="CG632">
            <v>0</v>
          </cell>
          <cell r="CH632">
            <v>0</v>
          </cell>
          <cell r="CI632">
            <v>0</v>
          </cell>
          <cell r="CJ632">
            <v>0</v>
          </cell>
          <cell r="CK632">
            <v>0</v>
          </cell>
          <cell r="CL632">
            <v>0</v>
          </cell>
          <cell r="CM632">
            <v>0</v>
          </cell>
          <cell r="CN632">
            <v>0</v>
          </cell>
          <cell r="CO632">
            <v>0</v>
          </cell>
          <cell r="CP632">
            <v>0</v>
          </cell>
          <cell r="CQ632">
            <v>0</v>
          </cell>
          <cell r="CR632">
            <v>0</v>
          </cell>
          <cell r="CS632">
            <v>0</v>
          </cell>
          <cell r="CT632">
            <v>0</v>
          </cell>
          <cell r="CU632">
            <v>0</v>
          </cell>
          <cell r="CV632">
            <v>0</v>
          </cell>
          <cell r="CW632">
            <v>0</v>
          </cell>
          <cell r="CX632">
            <v>0</v>
          </cell>
          <cell r="CY632">
            <v>0</v>
          </cell>
          <cell r="CZ632">
            <v>0</v>
          </cell>
          <cell r="DA632">
            <v>0</v>
          </cell>
          <cell r="DB632">
            <v>0</v>
          </cell>
          <cell r="DC632">
            <v>0</v>
          </cell>
          <cell r="DD632">
            <v>0</v>
          </cell>
          <cell r="DE632">
            <v>0</v>
          </cell>
          <cell r="DF632">
            <v>0</v>
          </cell>
          <cell r="DG632">
            <v>0</v>
          </cell>
          <cell r="DH632">
            <v>0</v>
          </cell>
          <cell r="DI632">
            <v>0</v>
          </cell>
          <cell r="DJ632">
            <v>0</v>
          </cell>
          <cell r="DK632">
            <v>0</v>
          </cell>
          <cell r="DL632">
            <v>0</v>
          </cell>
          <cell r="DM632">
            <v>0</v>
          </cell>
          <cell r="DN632">
            <v>0</v>
          </cell>
          <cell r="DO632">
            <v>0</v>
          </cell>
          <cell r="DP632">
            <v>0</v>
          </cell>
          <cell r="DQ632">
            <v>0</v>
          </cell>
          <cell r="DR632">
            <v>0</v>
          </cell>
          <cell r="DS632">
            <v>0</v>
          </cell>
          <cell r="DT632">
            <v>0</v>
          </cell>
          <cell r="DU632">
            <v>0</v>
          </cell>
          <cell r="DV632">
            <v>0</v>
          </cell>
          <cell r="DW632">
            <v>0</v>
          </cell>
          <cell r="DX632">
            <v>0</v>
          </cell>
          <cell r="DY632">
            <v>0</v>
          </cell>
          <cell r="DZ632">
            <v>0</v>
          </cell>
          <cell r="EA632">
            <v>0</v>
          </cell>
          <cell r="EB632">
            <v>0</v>
          </cell>
          <cell r="EC632">
            <v>0</v>
          </cell>
          <cell r="ED632">
            <v>0</v>
          </cell>
        </row>
        <row r="634">
          <cell r="A634" t="str">
            <v>Total Coal Generation</v>
          </cell>
          <cell r="F634">
            <v>-14408.602454000153</v>
          </cell>
          <cell r="G634">
            <v>-10031.127044000197</v>
          </cell>
          <cell r="H634">
            <v>-9810.3085509999655</v>
          </cell>
          <cell r="I634">
            <v>-8744.7478919997811</v>
          </cell>
          <cell r="J634">
            <v>-10885.730217000004</v>
          </cell>
          <cell r="K634">
            <v>-8985.5205689999275</v>
          </cell>
          <cell r="L634">
            <v>-7276.372794999741</v>
          </cell>
          <cell r="M634">
            <v>-7631.2985529997386</v>
          </cell>
          <cell r="N634">
            <v>-9172.444920998998</v>
          </cell>
          <cell r="O634">
            <v>-11607.355814000126</v>
          </cell>
          <cell r="P634">
            <v>-10659.999181000516</v>
          </cell>
          <cell r="Q634">
            <v>-8831.6707700002007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0</v>
          </cell>
          <cell r="BD634">
            <v>0</v>
          </cell>
          <cell r="BE634">
            <v>0</v>
          </cell>
          <cell r="BF634">
            <v>0</v>
          </cell>
          <cell r="BG634">
            <v>0</v>
          </cell>
          <cell r="BH634">
            <v>0</v>
          </cell>
          <cell r="BI634">
            <v>0</v>
          </cell>
          <cell r="BJ634">
            <v>0</v>
          </cell>
          <cell r="BK634">
            <v>0</v>
          </cell>
          <cell r="BL634">
            <v>0</v>
          </cell>
          <cell r="BM634">
            <v>0</v>
          </cell>
          <cell r="BN634">
            <v>0</v>
          </cell>
          <cell r="BO634">
            <v>0</v>
          </cell>
          <cell r="BP634">
            <v>0</v>
          </cell>
          <cell r="BQ634">
            <v>0</v>
          </cell>
          <cell r="BR634">
            <v>0</v>
          </cell>
          <cell r="BS634">
            <v>0</v>
          </cell>
          <cell r="BT634">
            <v>0</v>
          </cell>
          <cell r="BU634">
            <v>0</v>
          </cell>
          <cell r="BV634">
            <v>0</v>
          </cell>
          <cell r="BW634">
            <v>0</v>
          </cell>
          <cell r="BX634">
            <v>0</v>
          </cell>
          <cell r="BY634">
            <v>0</v>
          </cell>
          <cell r="BZ634">
            <v>0</v>
          </cell>
          <cell r="CA634">
            <v>0</v>
          </cell>
          <cell r="CB634">
            <v>0</v>
          </cell>
          <cell r="CC634">
            <v>0</v>
          </cell>
          <cell r="CD634">
            <v>0</v>
          </cell>
          <cell r="CE634">
            <v>0</v>
          </cell>
          <cell r="CF634">
            <v>0</v>
          </cell>
          <cell r="CG634">
            <v>0</v>
          </cell>
          <cell r="CH634">
            <v>0</v>
          </cell>
          <cell r="CI634">
            <v>0</v>
          </cell>
          <cell r="CJ634">
            <v>0</v>
          </cell>
          <cell r="CK634">
            <v>0</v>
          </cell>
          <cell r="CL634">
            <v>0</v>
          </cell>
          <cell r="CM634">
            <v>0</v>
          </cell>
          <cell r="CN634">
            <v>0</v>
          </cell>
          <cell r="CO634">
            <v>0</v>
          </cell>
          <cell r="CP634">
            <v>0</v>
          </cell>
          <cell r="CQ634">
            <v>0</v>
          </cell>
          <cell r="CR634">
            <v>0</v>
          </cell>
          <cell r="CS634">
            <v>0</v>
          </cell>
          <cell r="CT634">
            <v>0</v>
          </cell>
          <cell r="CU634">
            <v>0</v>
          </cell>
          <cell r="CV634">
            <v>0</v>
          </cell>
          <cell r="CW634">
            <v>0</v>
          </cell>
          <cell r="CX634">
            <v>0</v>
          </cell>
          <cell r="CY634">
            <v>0</v>
          </cell>
          <cell r="CZ634">
            <v>0</v>
          </cell>
          <cell r="DA634">
            <v>0</v>
          </cell>
          <cell r="DB634">
            <v>0</v>
          </cell>
          <cell r="DC634">
            <v>0</v>
          </cell>
          <cell r="DD634">
            <v>0</v>
          </cell>
          <cell r="DE634">
            <v>0</v>
          </cell>
          <cell r="DF634">
            <v>0</v>
          </cell>
          <cell r="DG634">
            <v>0</v>
          </cell>
          <cell r="DH634">
            <v>0</v>
          </cell>
          <cell r="DI634">
            <v>0</v>
          </cell>
          <cell r="DJ634">
            <v>0</v>
          </cell>
          <cell r="DK634">
            <v>0</v>
          </cell>
          <cell r="DL634">
            <v>0</v>
          </cell>
          <cell r="DM634">
            <v>0</v>
          </cell>
          <cell r="DN634">
            <v>0</v>
          </cell>
          <cell r="DO634">
            <v>0</v>
          </cell>
          <cell r="DP634">
            <v>0</v>
          </cell>
          <cell r="DQ634">
            <v>0</v>
          </cell>
          <cell r="DR634">
            <v>0</v>
          </cell>
          <cell r="DS634">
            <v>0</v>
          </cell>
          <cell r="DT634">
            <v>0</v>
          </cell>
          <cell r="DU634">
            <v>0</v>
          </cell>
          <cell r="DV634">
            <v>0</v>
          </cell>
          <cell r="DW634">
            <v>0</v>
          </cell>
          <cell r="DX634">
            <v>0</v>
          </cell>
          <cell r="DY634">
            <v>0</v>
          </cell>
          <cell r="DZ634">
            <v>0</v>
          </cell>
          <cell r="EA634">
            <v>0</v>
          </cell>
          <cell r="EB634">
            <v>0</v>
          </cell>
          <cell r="EC634">
            <v>0</v>
          </cell>
          <cell r="ED634">
            <v>0</v>
          </cell>
        </row>
        <row r="636">
          <cell r="A636" t="str">
            <v>Gas Generation</v>
          </cell>
        </row>
        <row r="637">
          <cell r="F637">
            <v>0</v>
          </cell>
          <cell r="G637">
            <v>-30.111100000009174</v>
          </cell>
          <cell r="H637">
            <v>-308.84551999997348</v>
          </cell>
          <cell r="I637">
            <v>-253.819960000008</v>
          </cell>
          <cell r="J637">
            <v>-381.9045299999998</v>
          </cell>
          <cell r="K637">
            <v>-743.02929999999469</v>
          </cell>
          <cell r="L637">
            <v>-510.15936999997939</v>
          </cell>
          <cell r="M637">
            <v>-257.40301999999792</v>
          </cell>
          <cell r="N637">
            <v>-457.51370999999926</v>
          </cell>
          <cell r="O637">
            <v>-195.6374300000025</v>
          </cell>
          <cell r="P637">
            <v>-392.14830999998958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0</v>
          </cell>
          <cell r="BD637">
            <v>0</v>
          </cell>
          <cell r="BE637">
            <v>0</v>
          </cell>
          <cell r="BF637">
            <v>0</v>
          </cell>
          <cell r="BG637">
            <v>0</v>
          </cell>
          <cell r="BH637">
            <v>0</v>
          </cell>
          <cell r="BI637">
            <v>0</v>
          </cell>
          <cell r="BJ637">
            <v>0</v>
          </cell>
          <cell r="BK637">
            <v>0</v>
          </cell>
          <cell r="BL637">
            <v>0</v>
          </cell>
          <cell r="BM637">
            <v>0</v>
          </cell>
          <cell r="BN637">
            <v>0</v>
          </cell>
          <cell r="BO637">
            <v>0</v>
          </cell>
          <cell r="BP637">
            <v>0</v>
          </cell>
          <cell r="BQ637">
            <v>0</v>
          </cell>
          <cell r="BR637">
            <v>0</v>
          </cell>
          <cell r="BS637">
            <v>0</v>
          </cell>
          <cell r="BT637">
            <v>0</v>
          </cell>
          <cell r="BU637">
            <v>0</v>
          </cell>
          <cell r="BV637">
            <v>0</v>
          </cell>
          <cell r="BW637">
            <v>0</v>
          </cell>
          <cell r="BX637">
            <v>0</v>
          </cell>
          <cell r="BY637">
            <v>0</v>
          </cell>
          <cell r="BZ637">
            <v>0</v>
          </cell>
          <cell r="CA637">
            <v>0</v>
          </cell>
          <cell r="CB637">
            <v>0</v>
          </cell>
          <cell r="CC637">
            <v>0</v>
          </cell>
          <cell r="CD637">
            <v>0</v>
          </cell>
          <cell r="CE637">
            <v>0</v>
          </cell>
          <cell r="CF637">
            <v>0</v>
          </cell>
          <cell r="CG637">
            <v>0</v>
          </cell>
          <cell r="CH637">
            <v>0</v>
          </cell>
          <cell r="CI637">
            <v>0</v>
          </cell>
          <cell r="CJ637">
            <v>0</v>
          </cell>
          <cell r="CK637">
            <v>0</v>
          </cell>
          <cell r="CL637">
            <v>0</v>
          </cell>
          <cell r="CM637">
            <v>0</v>
          </cell>
          <cell r="CN637">
            <v>0</v>
          </cell>
          <cell r="CO637">
            <v>0</v>
          </cell>
          <cell r="CP637">
            <v>0</v>
          </cell>
          <cell r="CQ637">
            <v>0</v>
          </cell>
          <cell r="CR637">
            <v>0</v>
          </cell>
          <cell r="CS637">
            <v>0</v>
          </cell>
          <cell r="CT637">
            <v>0</v>
          </cell>
          <cell r="CU637">
            <v>0</v>
          </cell>
          <cell r="CV637">
            <v>0</v>
          </cell>
          <cell r="CW637">
            <v>0</v>
          </cell>
          <cell r="CX637">
            <v>0</v>
          </cell>
          <cell r="CY637">
            <v>0</v>
          </cell>
          <cell r="CZ637">
            <v>0</v>
          </cell>
          <cell r="DA637">
            <v>0</v>
          </cell>
          <cell r="DB637">
            <v>0</v>
          </cell>
          <cell r="DC637">
            <v>0</v>
          </cell>
          <cell r="DD637">
            <v>0</v>
          </cell>
          <cell r="DE637">
            <v>0</v>
          </cell>
          <cell r="DF637">
            <v>0</v>
          </cell>
          <cell r="DG637">
            <v>0</v>
          </cell>
          <cell r="DH637">
            <v>0</v>
          </cell>
          <cell r="DI637">
            <v>0</v>
          </cell>
          <cell r="DJ637">
            <v>0</v>
          </cell>
          <cell r="DK637">
            <v>0</v>
          </cell>
          <cell r="DL637">
            <v>0</v>
          </cell>
          <cell r="DM637">
            <v>0</v>
          </cell>
          <cell r="DN637">
            <v>0</v>
          </cell>
          <cell r="DO637">
            <v>0</v>
          </cell>
          <cell r="DP637">
            <v>0</v>
          </cell>
          <cell r="DQ637">
            <v>0</v>
          </cell>
          <cell r="DR637">
            <v>0</v>
          </cell>
          <cell r="DS637">
            <v>0</v>
          </cell>
          <cell r="DT637">
            <v>0</v>
          </cell>
          <cell r="DU637">
            <v>0</v>
          </cell>
          <cell r="DV637">
            <v>0</v>
          </cell>
          <cell r="DW637">
            <v>0</v>
          </cell>
          <cell r="DX637">
            <v>0</v>
          </cell>
          <cell r="DY637">
            <v>0</v>
          </cell>
          <cell r="DZ637">
            <v>0</v>
          </cell>
          <cell r="EA637">
            <v>0</v>
          </cell>
          <cell r="EB637">
            <v>0</v>
          </cell>
          <cell r="EC637">
            <v>0</v>
          </cell>
          <cell r="ED637">
            <v>0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0</v>
          </cell>
          <cell r="BD638">
            <v>0</v>
          </cell>
          <cell r="BE638">
            <v>0</v>
          </cell>
          <cell r="BF638">
            <v>0</v>
          </cell>
          <cell r="BG638">
            <v>0</v>
          </cell>
          <cell r="BH638">
            <v>0</v>
          </cell>
          <cell r="BI638">
            <v>0</v>
          </cell>
          <cell r="BJ638">
            <v>0</v>
          </cell>
          <cell r="BK638">
            <v>0</v>
          </cell>
          <cell r="BL638">
            <v>0</v>
          </cell>
          <cell r="BM638">
            <v>0</v>
          </cell>
          <cell r="BN638">
            <v>0</v>
          </cell>
          <cell r="BO638">
            <v>0</v>
          </cell>
          <cell r="BP638">
            <v>0</v>
          </cell>
          <cell r="BQ638">
            <v>0</v>
          </cell>
          <cell r="BR638">
            <v>0</v>
          </cell>
          <cell r="BS638">
            <v>0</v>
          </cell>
          <cell r="BT638">
            <v>0</v>
          </cell>
          <cell r="BU638">
            <v>0</v>
          </cell>
          <cell r="BV638">
            <v>0</v>
          </cell>
          <cell r="BW638">
            <v>0</v>
          </cell>
          <cell r="BX638">
            <v>0</v>
          </cell>
          <cell r="BY638">
            <v>0</v>
          </cell>
          <cell r="BZ638">
            <v>0</v>
          </cell>
          <cell r="CA638">
            <v>0</v>
          </cell>
          <cell r="CB638">
            <v>0</v>
          </cell>
          <cell r="CC638">
            <v>0</v>
          </cell>
          <cell r="CD638">
            <v>0</v>
          </cell>
          <cell r="CE638">
            <v>0</v>
          </cell>
          <cell r="CF638">
            <v>0</v>
          </cell>
          <cell r="CG638">
            <v>0</v>
          </cell>
          <cell r="CH638">
            <v>0</v>
          </cell>
          <cell r="CI638">
            <v>0</v>
          </cell>
          <cell r="CJ638">
            <v>0</v>
          </cell>
          <cell r="CK638">
            <v>0</v>
          </cell>
          <cell r="CL638">
            <v>0</v>
          </cell>
          <cell r="CM638">
            <v>0</v>
          </cell>
          <cell r="CN638">
            <v>0</v>
          </cell>
          <cell r="CO638">
            <v>0</v>
          </cell>
          <cell r="CP638">
            <v>0</v>
          </cell>
          <cell r="CQ638">
            <v>0</v>
          </cell>
          <cell r="CR638">
            <v>0</v>
          </cell>
          <cell r="CS638">
            <v>0</v>
          </cell>
          <cell r="CT638">
            <v>0</v>
          </cell>
          <cell r="CU638">
            <v>0</v>
          </cell>
          <cell r="CV638">
            <v>0</v>
          </cell>
          <cell r="CW638">
            <v>0</v>
          </cell>
          <cell r="CX638">
            <v>0</v>
          </cell>
          <cell r="CY638">
            <v>0</v>
          </cell>
          <cell r="CZ638">
            <v>0</v>
          </cell>
          <cell r="DA638">
            <v>0</v>
          </cell>
          <cell r="DB638">
            <v>0</v>
          </cell>
          <cell r="DC638">
            <v>0</v>
          </cell>
          <cell r="DD638">
            <v>0</v>
          </cell>
          <cell r="DE638">
            <v>0</v>
          </cell>
          <cell r="DF638">
            <v>0</v>
          </cell>
          <cell r="DG638">
            <v>0</v>
          </cell>
          <cell r="DH638">
            <v>0</v>
          </cell>
          <cell r="DI638">
            <v>0</v>
          </cell>
          <cell r="DJ638">
            <v>0</v>
          </cell>
          <cell r="DK638">
            <v>0</v>
          </cell>
          <cell r="DL638">
            <v>0</v>
          </cell>
          <cell r="DM638">
            <v>0</v>
          </cell>
          <cell r="DN638">
            <v>0</v>
          </cell>
          <cell r="DO638">
            <v>0</v>
          </cell>
          <cell r="DP638">
            <v>0</v>
          </cell>
          <cell r="DQ638">
            <v>0</v>
          </cell>
          <cell r="DR638">
            <v>0</v>
          </cell>
          <cell r="DS638">
            <v>0</v>
          </cell>
          <cell r="DT638">
            <v>0</v>
          </cell>
          <cell r="DU638">
            <v>0</v>
          </cell>
          <cell r="DV638">
            <v>0</v>
          </cell>
          <cell r="DW638">
            <v>0</v>
          </cell>
          <cell r="DX638">
            <v>0</v>
          </cell>
          <cell r="DY638">
            <v>0</v>
          </cell>
          <cell r="DZ638">
            <v>0</v>
          </cell>
          <cell r="EA638">
            <v>0</v>
          </cell>
          <cell r="EB638">
            <v>0</v>
          </cell>
          <cell r="EC638">
            <v>0</v>
          </cell>
          <cell r="ED638">
            <v>0</v>
          </cell>
        </row>
        <row r="639">
          <cell r="F639">
            <v>-168.41873000000487</v>
          </cell>
          <cell r="G639">
            <v>-338.33751199999824</v>
          </cell>
          <cell r="H639">
            <v>-176.23970999999437</v>
          </cell>
          <cell r="I639">
            <v>-321.57592000000295</v>
          </cell>
          <cell r="J639">
            <v>-129.96417999998084</v>
          </cell>
          <cell r="K639">
            <v>-576.3680029999814</v>
          </cell>
          <cell r="L639">
            <v>-1046.7678420000011</v>
          </cell>
          <cell r="M639">
            <v>-879.44558500000858</v>
          </cell>
          <cell r="N639">
            <v>-780.94966499999282</v>
          </cell>
          <cell r="O639">
            <v>-244.02370000001974</v>
          </cell>
          <cell r="P639">
            <v>-346.44170799999847</v>
          </cell>
          <cell r="Q639">
            <v>-291.61370499999612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>
            <v>0</v>
          </cell>
          <cell r="AQ639">
            <v>0</v>
          </cell>
          <cell r="AR639">
            <v>0</v>
          </cell>
          <cell r="AS639">
            <v>0</v>
          </cell>
          <cell r="AT639">
            <v>0</v>
          </cell>
          <cell r="AU639">
            <v>0</v>
          </cell>
          <cell r="AV639">
            <v>0</v>
          </cell>
          <cell r="AW639">
            <v>0</v>
          </cell>
          <cell r="AX639">
            <v>0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0</v>
          </cell>
          <cell r="BD639">
            <v>0</v>
          </cell>
          <cell r="BE639">
            <v>0</v>
          </cell>
          <cell r="BF639">
            <v>0</v>
          </cell>
          <cell r="BG639">
            <v>0</v>
          </cell>
          <cell r="BH639">
            <v>0</v>
          </cell>
          <cell r="BI639">
            <v>0</v>
          </cell>
          <cell r="BJ639">
            <v>0</v>
          </cell>
          <cell r="BK639">
            <v>0</v>
          </cell>
          <cell r="BL639">
            <v>0</v>
          </cell>
          <cell r="BM639">
            <v>0</v>
          </cell>
          <cell r="BN639">
            <v>0</v>
          </cell>
          <cell r="BO639">
            <v>0</v>
          </cell>
          <cell r="BP639">
            <v>0</v>
          </cell>
          <cell r="BQ639">
            <v>0</v>
          </cell>
          <cell r="BR639">
            <v>0</v>
          </cell>
          <cell r="BS639">
            <v>0</v>
          </cell>
          <cell r="BT639">
            <v>0</v>
          </cell>
          <cell r="BU639">
            <v>0</v>
          </cell>
          <cell r="BV639">
            <v>0</v>
          </cell>
          <cell r="BW639">
            <v>0</v>
          </cell>
          <cell r="BX639">
            <v>0</v>
          </cell>
          <cell r="BY639">
            <v>0</v>
          </cell>
          <cell r="BZ639">
            <v>0</v>
          </cell>
          <cell r="CA639">
            <v>0</v>
          </cell>
          <cell r="CB639">
            <v>0</v>
          </cell>
          <cell r="CC639">
            <v>0</v>
          </cell>
          <cell r="CD639">
            <v>0</v>
          </cell>
          <cell r="CE639">
            <v>0</v>
          </cell>
          <cell r="CF639">
            <v>0</v>
          </cell>
          <cell r="CG639">
            <v>0</v>
          </cell>
          <cell r="CH639">
            <v>0</v>
          </cell>
          <cell r="CI639">
            <v>0</v>
          </cell>
          <cell r="CJ639">
            <v>0</v>
          </cell>
          <cell r="CK639">
            <v>0</v>
          </cell>
          <cell r="CL639">
            <v>0</v>
          </cell>
          <cell r="CM639">
            <v>0</v>
          </cell>
          <cell r="CN639">
            <v>0</v>
          </cell>
          <cell r="CO639">
            <v>0</v>
          </cell>
          <cell r="CP639">
            <v>0</v>
          </cell>
          <cell r="CQ639">
            <v>0</v>
          </cell>
          <cell r="CR639">
            <v>0</v>
          </cell>
          <cell r="CS639">
            <v>0</v>
          </cell>
          <cell r="CT639">
            <v>0</v>
          </cell>
          <cell r="CU639">
            <v>0</v>
          </cell>
          <cell r="CV639">
            <v>0</v>
          </cell>
          <cell r="CW639">
            <v>0</v>
          </cell>
          <cell r="CX639">
            <v>0</v>
          </cell>
          <cell r="CY639">
            <v>0</v>
          </cell>
          <cell r="CZ639">
            <v>0</v>
          </cell>
          <cell r="DA639">
            <v>0</v>
          </cell>
          <cell r="DB639">
            <v>0</v>
          </cell>
          <cell r="DC639">
            <v>0</v>
          </cell>
          <cell r="DD639">
            <v>0</v>
          </cell>
          <cell r="DE639">
            <v>0</v>
          </cell>
          <cell r="DF639">
            <v>0</v>
          </cell>
          <cell r="DG639">
            <v>0</v>
          </cell>
          <cell r="DH639">
            <v>0</v>
          </cell>
          <cell r="DI639">
            <v>0</v>
          </cell>
          <cell r="DJ639">
            <v>0</v>
          </cell>
          <cell r="DK639">
            <v>0</v>
          </cell>
          <cell r="DL639">
            <v>0</v>
          </cell>
          <cell r="DM639">
            <v>0</v>
          </cell>
          <cell r="DN639">
            <v>0</v>
          </cell>
          <cell r="DO639">
            <v>0</v>
          </cell>
          <cell r="DP639">
            <v>0</v>
          </cell>
          <cell r="DQ639">
            <v>0</v>
          </cell>
          <cell r="DR639">
            <v>0</v>
          </cell>
          <cell r="DS639">
            <v>0</v>
          </cell>
          <cell r="DT639">
            <v>0</v>
          </cell>
          <cell r="DU639">
            <v>0</v>
          </cell>
          <cell r="DV639">
            <v>0</v>
          </cell>
          <cell r="DW639">
            <v>0</v>
          </cell>
          <cell r="DX639">
            <v>0</v>
          </cell>
          <cell r="DY639">
            <v>0</v>
          </cell>
          <cell r="DZ639">
            <v>0</v>
          </cell>
          <cell r="EA639">
            <v>0</v>
          </cell>
          <cell r="EB639">
            <v>0</v>
          </cell>
          <cell r="EC639">
            <v>0</v>
          </cell>
          <cell r="ED639">
            <v>0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-0.30907999999908498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0</v>
          </cell>
          <cell r="BD640">
            <v>0</v>
          </cell>
          <cell r="BE640">
            <v>0</v>
          </cell>
          <cell r="BF640">
            <v>0</v>
          </cell>
          <cell r="BG640">
            <v>0</v>
          </cell>
          <cell r="BH640">
            <v>0</v>
          </cell>
          <cell r="BI640">
            <v>0</v>
          </cell>
          <cell r="BJ640">
            <v>0</v>
          </cell>
          <cell r="BK640">
            <v>0</v>
          </cell>
          <cell r="BL640">
            <v>0</v>
          </cell>
          <cell r="BM640">
            <v>0</v>
          </cell>
          <cell r="BN640">
            <v>0</v>
          </cell>
          <cell r="BO640">
            <v>0</v>
          </cell>
          <cell r="BP640">
            <v>0</v>
          </cell>
          <cell r="BQ640">
            <v>0</v>
          </cell>
          <cell r="BR640">
            <v>0</v>
          </cell>
          <cell r="BS640">
            <v>0</v>
          </cell>
          <cell r="BT640">
            <v>0</v>
          </cell>
          <cell r="BU640">
            <v>0</v>
          </cell>
          <cell r="BV640">
            <v>0</v>
          </cell>
          <cell r="BW640">
            <v>0</v>
          </cell>
          <cell r="BX640">
            <v>0</v>
          </cell>
          <cell r="BY640">
            <v>0</v>
          </cell>
          <cell r="BZ640">
            <v>0</v>
          </cell>
          <cell r="CA640">
            <v>0</v>
          </cell>
          <cell r="CB640">
            <v>0</v>
          </cell>
          <cell r="CC640">
            <v>0</v>
          </cell>
          <cell r="CD640">
            <v>0</v>
          </cell>
          <cell r="CE640">
            <v>0</v>
          </cell>
          <cell r="CF640">
            <v>0</v>
          </cell>
          <cell r="CG640">
            <v>0</v>
          </cell>
          <cell r="CH640">
            <v>0</v>
          </cell>
          <cell r="CI640">
            <v>0</v>
          </cell>
          <cell r="CJ640">
            <v>0</v>
          </cell>
          <cell r="CK640">
            <v>0</v>
          </cell>
          <cell r="CL640">
            <v>0</v>
          </cell>
          <cell r="CM640">
            <v>0</v>
          </cell>
          <cell r="CN640">
            <v>0</v>
          </cell>
          <cell r="CO640">
            <v>0</v>
          </cell>
          <cell r="CP640">
            <v>0</v>
          </cell>
          <cell r="CQ640">
            <v>0</v>
          </cell>
          <cell r="CR640">
            <v>0</v>
          </cell>
          <cell r="CS640">
            <v>0</v>
          </cell>
          <cell r="CT640">
            <v>0</v>
          </cell>
          <cell r="CU640">
            <v>0</v>
          </cell>
          <cell r="CV640">
            <v>0</v>
          </cell>
          <cell r="CW640">
            <v>0</v>
          </cell>
          <cell r="CX640">
            <v>0</v>
          </cell>
          <cell r="CY640">
            <v>0</v>
          </cell>
          <cell r="CZ640">
            <v>0</v>
          </cell>
          <cell r="DA640">
            <v>0</v>
          </cell>
          <cell r="DB640">
            <v>0</v>
          </cell>
          <cell r="DC640">
            <v>0</v>
          </cell>
          <cell r="DD640">
            <v>0</v>
          </cell>
          <cell r="DE640">
            <v>0</v>
          </cell>
          <cell r="DF640">
            <v>0</v>
          </cell>
          <cell r="DG640">
            <v>0</v>
          </cell>
          <cell r="DH640">
            <v>0</v>
          </cell>
          <cell r="DI640">
            <v>0</v>
          </cell>
          <cell r="DJ640">
            <v>0</v>
          </cell>
          <cell r="DK640">
            <v>0</v>
          </cell>
          <cell r="DL640">
            <v>0</v>
          </cell>
          <cell r="DM640">
            <v>0</v>
          </cell>
          <cell r="DN640">
            <v>0</v>
          </cell>
          <cell r="DO640">
            <v>0</v>
          </cell>
          <cell r="DP640">
            <v>0</v>
          </cell>
          <cell r="DQ640">
            <v>0</v>
          </cell>
          <cell r="DR640">
            <v>0</v>
          </cell>
          <cell r="DS640">
            <v>0</v>
          </cell>
          <cell r="DT640">
            <v>0</v>
          </cell>
          <cell r="DU640">
            <v>0</v>
          </cell>
          <cell r="DV640">
            <v>0</v>
          </cell>
          <cell r="DW640">
            <v>0</v>
          </cell>
          <cell r="DX640">
            <v>0</v>
          </cell>
          <cell r="DY640">
            <v>0</v>
          </cell>
          <cell r="DZ640">
            <v>0</v>
          </cell>
          <cell r="EA640">
            <v>0</v>
          </cell>
          <cell r="EB640">
            <v>0</v>
          </cell>
          <cell r="EC640">
            <v>0</v>
          </cell>
          <cell r="ED640">
            <v>0</v>
          </cell>
        </row>
        <row r="641">
          <cell r="F641">
            <v>0</v>
          </cell>
          <cell r="G641">
            <v>-5.4213689999996859</v>
          </cell>
          <cell r="H641">
            <v>-3.09172099999887</v>
          </cell>
          <cell r="I641">
            <v>-1.8552935000006983</v>
          </cell>
          <cell r="J641">
            <v>-0.61838500000158092</v>
          </cell>
          <cell r="K641">
            <v>-53.245747000000847</v>
          </cell>
          <cell r="L641">
            <v>-82.828123999999661</v>
          </cell>
          <cell r="M641">
            <v>-295.6485625000023</v>
          </cell>
          <cell r="N641">
            <v>-47.339739000002737</v>
          </cell>
          <cell r="O641">
            <v>-23.312674000000698</v>
          </cell>
          <cell r="P641">
            <v>-2.4735719999989669</v>
          </cell>
          <cell r="Q641">
            <v>-3.0919339999963995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>
            <v>0</v>
          </cell>
          <cell r="AQ641">
            <v>0</v>
          </cell>
          <cell r="AR641">
            <v>0</v>
          </cell>
          <cell r="AS641">
            <v>0</v>
          </cell>
          <cell r="AT641">
            <v>0</v>
          </cell>
          <cell r="AU641">
            <v>0</v>
          </cell>
          <cell r="AV641">
            <v>0</v>
          </cell>
          <cell r="AW641">
            <v>0</v>
          </cell>
          <cell r="AX641">
            <v>0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0</v>
          </cell>
          <cell r="BD641">
            <v>0</v>
          </cell>
          <cell r="BE641">
            <v>0</v>
          </cell>
          <cell r="BF641">
            <v>0</v>
          </cell>
          <cell r="BG641">
            <v>0</v>
          </cell>
          <cell r="BH641">
            <v>0</v>
          </cell>
          <cell r="BI641">
            <v>0</v>
          </cell>
          <cell r="BJ641">
            <v>0</v>
          </cell>
          <cell r="BK641">
            <v>0</v>
          </cell>
          <cell r="BL641">
            <v>0</v>
          </cell>
          <cell r="BM641">
            <v>0</v>
          </cell>
          <cell r="BN641">
            <v>0</v>
          </cell>
          <cell r="BO641">
            <v>0</v>
          </cell>
          <cell r="BP641">
            <v>0</v>
          </cell>
          <cell r="BQ641">
            <v>0</v>
          </cell>
          <cell r="BR641">
            <v>0</v>
          </cell>
          <cell r="BS641">
            <v>0</v>
          </cell>
          <cell r="BT641">
            <v>0</v>
          </cell>
          <cell r="BU641">
            <v>0</v>
          </cell>
          <cell r="BV641">
            <v>0</v>
          </cell>
          <cell r="BW641">
            <v>0</v>
          </cell>
          <cell r="BX641">
            <v>0</v>
          </cell>
          <cell r="BY641">
            <v>0</v>
          </cell>
          <cell r="BZ641">
            <v>0</v>
          </cell>
          <cell r="CA641">
            <v>0</v>
          </cell>
          <cell r="CB641">
            <v>0</v>
          </cell>
          <cell r="CC641">
            <v>0</v>
          </cell>
          <cell r="CD641">
            <v>0</v>
          </cell>
          <cell r="CE641">
            <v>0</v>
          </cell>
          <cell r="CF641">
            <v>0</v>
          </cell>
          <cell r="CG641">
            <v>0</v>
          </cell>
          <cell r="CH641">
            <v>0</v>
          </cell>
          <cell r="CI641">
            <v>0</v>
          </cell>
          <cell r="CJ641">
            <v>0</v>
          </cell>
          <cell r="CK641">
            <v>0</v>
          </cell>
          <cell r="CL641">
            <v>0</v>
          </cell>
          <cell r="CM641">
            <v>0</v>
          </cell>
          <cell r="CN641">
            <v>0</v>
          </cell>
          <cell r="CO641">
            <v>0</v>
          </cell>
          <cell r="CP641">
            <v>0</v>
          </cell>
          <cell r="CQ641">
            <v>0</v>
          </cell>
          <cell r="CR641">
            <v>0</v>
          </cell>
          <cell r="CS641">
            <v>0</v>
          </cell>
          <cell r="CT641">
            <v>0</v>
          </cell>
          <cell r="CU641">
            <v>0</v>
          </cell>
          <cell r="CV641">
            <v>0</v>
          </cell>
          <cell r="CW641">
            <v>0</v>
          </cell>
          <cell r="CX641">
            <v>0</v>
          </cell>
          <cell r="CY641">
            <v>0</v>
          </cell>
          <cell r="CZ641">
            <v>0</v>
          </cell>
          <cell r="DA641">
            <v>0</v>
          </cell>
          <cell r="DB641">
            <v>0</v>
          </cell>
          <cell r="DC641">
            <v>0</v>
          </cell>
          <cell r="DD641">
            <v>0</v>
          </cell>
          <cell r="DE641">
            <v>0</v>
          </cell>
          <cell r="DF641">
            <v>0</v>
          </cell>
          <cell r="DG641">
            <v>0</v>
          </cell>
          <cell r="DH641">
            <v>0</v>
          </cell>
          <cell r="DI641">
            <v>0</v>
          </cell>
          <cell r="DJ641">
            <v>0</v>
          </cell>
          <cell r="DK641">
            <v>0</v>
          </cell>
          <cell r="DL641">
            <v>0</v>
          </cell>
          <cell r="DM641">
            <v>0</v>
          </cell>
          <cell r="DN641">
            <v>0</v>
          </cell>
          <cell r="DO641">
            <v>0</v>
          </cell>
          <cell r="DP641">
            <v>0</v>
          </cell>
          <cell r="DQ641">
            <v>0</v>
          </cell>
          <cell r="DR641">
            <v>0</v>
          </cell>
          <cell r="DS641">
            <v>0</v>
          </cell>
          <cell r="DT641">
            <v>0</v>
          </cell>
          <cell r="DU641">
            <v>0</v>
          </cell>
          <cell r="DV641">
            <v>0</v>
          </cell>
          <cell r="DW641">
            <v>0</v>
          </cell>
          <cell r="DX641">
            <v>0</v>
          </cell>
          <cell r="DY641">
            <v>0</v>
          </cell>
          <cell r="DZ641">
            <v>0</v>
          </cell>
          <cell r="EA641">
            <v>0</v>
          </cell>
          <cell r="EB641">
            <v>0</v>
          </cell>
          <cell r="EC641">
            <v>0</v>
          </cell>
          <cell r="ED641">
            <v>0</v>
          </cell>
        </row>
        <row r="642">
          <cell r="F642">
            <v>-91.319250000000466</v>
          </cell>
          <cell r="G642">
            <v>-139.08070000000589</v>
          </cell>
          <cell r="H642">
            <v>-71.883650000003399</v>
          </cell>
          <cell r="I642">
            <v>-270.14816000001156</v>
          </cell>
          <cell r="J642">
            <v>-249.75022999999783</v>
          </cell>
          <cell r="K642">
            <v>-305.12267000001157</v>
          </cell>
          <cell r="L642">
            <v>-402.99391000000469</v>
          </cell>
          <cell r="M642">
            <v>-285.25900000002002</v>
          </cell>
          <cell r="N642">
            <v>-515.77120999997715</v>
          </cell>
          <cell r="O642">
            <v>-248.9260999999824</v>
          </cell>
          <cell r="P642">
            <v>-253.33145999998669</v>
          </cell>
          <cell r="Q642">
            <v>-160.54924999998184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0</v>
          </cell>
          <cell r="BD642">
            <v>0</v>
          </cell>
          <cell r="BE642">
            <v>0</v>
          </cell>
          <cell r="BF642">
            <v>0</v>
          </cell>
          <cell r="BG642">
            <v>0</v>
          </cell>
          <cell r="BH642">
            <v>0</v>
          </cell>
          <cell r="BI642">
            <v>0</v>
          </cell>
          <cell r="BJ642">
            <v>0</v>
          </cell>
          <cell r="BK642">
            <v>0</v>
          </cell>
          <cell r="BL642">
            <v>0</v>
          </cell>
          <cell r="BM642">
            <v>0</v>
          </cell>
          <cell r="BN642">
            <v>0</v>
          </cell>
          <cell r="BO642">
            <v>0</v>
          </cell>
          <cell r="BP642">
            <v>0</v>
          </cell>
          <cell r="BQ642">
            <v>0</v>
          </cell>
          <cell r="BR642">
            <v>0</v>
          </cell>
          <cell r="BS642">
            <v>0</v>
          </cell>
          <cell r="BT642">
            <v>0</v>
          </cell>
          <cell r="BU642">
            <v>0</v>
          </cell>
          <cell r="BV642">
            <v>0</v>
          </cell>
          <cell r="BW642">
            <v>0</v>
          </cell>
          <cell r="BX642">
            <v>0</v>
          </cell>
          <cell r="BY642">
            <v>0</v>
          </cell>
          <cell r="BZ642">
            <v>0</v>
          </cell>
          <cell r="CA642">
            <v>0</v>
          </cell>
          <cell r="CB642">
            <v>0</v>
          </cell>
          <cell r="CC642">
            <v>0</v>
          </cell>
          <cell r="CD642">
            <v>0</v>
          </cell>
          <cell r="CE642">
            <v>0</v>
          </cell>
          <cell r="CF642">
            <v>0</v>
          </cell>
          <cell r="CG642">
            <v>0</v>
          </cell>
          <cell r="CH642">
            <v>0</v>
          </cell>
          <cell r="CI642">
            <v>0</v>
          </cell>
          <cell r="CJ642">
            <v>0</v>
          </cell>
          <cell r="CK642">
            <v>0</v>
          </cell>
          <cell r="CL642">
            <v>0</v>
          </cell>
          <cell r="CM642">
            <v>0</v>
          </cell>
          <cell r="CN642">
            <v>0</v>
          </cell>
          <cell r="CO642">
            <v>0</v>
          </cell>
          <cell r="CP642">
            <v>0</v>
          </cell>
          <cell r="CQ642">
            <v>0</v>
          </cell>
          <cell r="CR642">
            <v>0</v>
          </cell>
          <cell r="CS642">
            <v>0</v>
          </cell>
          <cell r="CT642">
            <v>0</v>
          </cell>
          <cell r="CU642">
            <v>0</v>
          </cell>
          <cell r="CV642">
            <v>0</v>
          </cell>
          <cell r="CW642">
            <v>0</v>
          </cell>
          <cell r="CX642">
            <v>0</v>
          </cell>
          <cell r="CY642">
            <v>0</v>
          </cell>
          <cell r="CZ642">
            <v>0</v>
          </cell>
          <cell r="DA642">
            <v>0</v>
          </cell>
          <cell r="DB642">
            <v>0</v>
          </cell>
          <cell r="DC642">
            <v>0</v>
          </cell>
          <cell r="DD642">
            <v>0</v>
          </cell>
          <cell r="DE642">
            <v>0</v>
          </cell>
          <cell r="DF642">
            <v>0</v>
          </cell>
          <cell r="DG642">
            <v>0</v>
          </cell>
          <cell r="DH642">
            <v>0</v>
          </cell>
          <cell r="DI642">
            <v>0</v>
          </cell>
          <cell r="DJ642">
            <v>0</v>
          </cell>
          <cell r="DK642">
            <v>0</v>
          </cell>
          <cell r="DL642">
            <v>0</v>
          </cell>
          <cell r="DM642">
            <v>0</v>
          </cell>
          <cell r="DN642">
            <v>0</v>
          </cell>
          <cell r="DO642">
            <v>0</v>
          </cell>
          <cell r="DP642">
            <v>0</v>
          </cell>
          <cell r="DQ642">
            <v>0</v>
          </cell>
          <cell r="DR642">
            <v>0</v>
          </cell>
          <cell r="DS642">
            <v>0</v>
          </cell>
          <cell r="DT642">
            <v>0</v>
          </cell>
          <cell r="DU642">
            <v>0</v>
          </cell>
          <cell r="DV642">
            <v>0</v>
          </cell>
          <cell r="DW642">
            <v>0</v>
          </cell>
          <cell r="DX642">
            <v>0</v>
          </cell>
          <cell r="DY642">
            <v>0</v>
          </cell>
          <cell r="DZ642">
            <v>0</v>
          </cell>
          <cell r="EA642">
            <v>0</v>
          </cell>
          <cell r="EB642">
            <v>0</v>
          </cell>
          <cell r="EC642">
            <v>0</v>
          </cell>
          <cell r="ED642">
            <v>0</v>
          </cell>
        </row>
        <row r="643">
          <cell r="F643">
            <v>-311.22568000000319</v>
          </cell>
          <cell r="G643">
            <v>-560.58770999999251</v>
          </cell>
          <cell r="H643">
            <v>-554.66563999999198</v>
          </cell>
          <cell r="I643">
            <v>-441.69288999997661</v>
          </cell>
          <cell r="J643">
            <v>-387.55900000000838</v>
          </cell>
          <cell r="K643">
            <v>-1111.8913999999641</v>
          </cell>
          <cell r="L643">
            <v>-1219.7440000000061</v>
          </cell>
          <cell r="M643">
            <v>-1708.1647099999827</v>
          </cell>
          <cell r="N643">
            <v>-712.61890999996103</v>
          </cell>
          <cell r="O643">
            <v>-495.5266100000008</v>
          </cell>
          <cell r="P643">
            <v>-690.38474000000861</v>
          </cell>
          <cell r="Q643">
            <v>-722.25182999999379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0</v>
          </cell>
          <cell r="BD643">
            <v>0</v>
          </cell>
          <cell r="BE643">
            <v>0</v>
          </cell>
          <cell r="BF643">
            <v>0</v>
          </cell>
          <cell r="BG643">
            <v>0</v>
          </cell>
          <cell r="BH643">
            <v>0</v>
          </cell>
          <cell r="BI643">
            <v>0</v>
          </cell>
          <cell r="BJ643">
            <v>0</v>
          </cell>
          <cell r="BK643">
            <v>0</v>
          </cell>
          <cell r="BL643">
            <v>0</v>
          </cell>
          <cell r="BM643">
            <v>0</v>
          </cell>
          <cell r="BN643">
            <v>0</v>
          </cell>
          <cell r="BO643">
            <v>0</v>
          </cell>
          <cell r="BP643">
            <v>0</v>
          </cell>
          <cell r="BQ643">
            <v>0</v>
          </cell>
          <cell r="BR643">
            <v>0</v>
          </cell>
          <cell r="BS643">
            <v>0</v>
          </cell>
          <cell r="BT643">
            <v>0</v>
          </cell>
          <cell r="BU643">
            <v>0</v>
          </cell>
          <cell r="BV643">
            <v>0</v>
          </cell>
          <cell r="BW643">
            <v>0</v>
          </cell>
          <cell r="BX643">
            <v>0</v>
          </cell>
          <cell r="BY643">
            <v>0</v>
          </cell>
          <cell r="BZ643">
            <v>0</v>
          </cell>
          <cell r="CA643">
            <v>0</v>
          </cell>
          <cell r="CB643">
            <v>0</v>
          </cell>
          <cell r="CC643">
            <v>0</v>
          </cell>
          <cell r="CD643">
            <v>0</v>
          </cell>
          <cell r="CE643">
            <v>0</v>
          </cell>
          <cell r="CF643">
            <v>0</v>
          </cell>
          <cell r="CG643">
            <v>0</v>
          </cell>
          <cell r="CH643">
            <v>0</v>
          </cell>
          <cell r="CI643">
            <v>0</v>
          </cell>
          <cell r="CJ643">
            <v>0</v>
          </cell>
          <cell r="CK643">
            <v>0</v>
          </cell>
          <cell r="CL643">
            <v>0</v>
          </cell>
          <cell r="CM643">
            <v>0</v>
          </cell>
          <cell r="CN643">
            <v>0</v>
          </cell>
          <cell r="CO643">
            <v>0</v>
          </cell>
          <cell r="CP643">
            <v>0</v>
          </cell>
          <cell r="CQ643">
            <v>0</v>
          </cell>
          <cell r="CR643">
            <v>0</v>
          </cell>
          <cell r="CS643">
            <v>0</v>
          </cell>
          <cell r="CT643">
            <v>0</v>
          </cell>
          <cell r="CU643">
            <v>0</v>
          </cell>
          <cell r="CV643">
            <v>0</v>
          </cell>
          <cell r="CW643">
            <v>0</v>
          </cell>
          <cell r="CX643">
            <v>0</v>
          </cell>
          <cell r="CY643">
            <v>0</v>
          </cell>
          <cell r="CZ643">
            <v>0</v>
          </cell>
          <cell r="DA643">
            <v>0</v>
          </cell>
          <cell r="DB643">
            <v>0</v>
          </cell>
          <cell r="DC643">
            <v>0</v>
          </cell>
          <cell r="DD643">
            <v>0</v>
          </cell>
          <cell r="DE643">
            <v>0</v>
          </cell>
          <cell r="DF643">
            <v>0</v>
          </cell>
          <cell r="DG643">
            <v>0</v>
          </cell>
          <cell r="DH643">
            <v>0</v>
          </cell>
          <cell r="DI643">
            <v>0</v>
          </cell>
          <cell r="DJ643">
            <v>0</v>
          </cell>
          <cell r="DK643">
            <v>0</v>
          </cell>
          <cell r="DL643">
            <v>0</v>
          </cell>
          <cell r="DM643">
            <v>0</v>
          </cell>
          <cell r="DN643">
            <v>0</v>
          </cell>
          <cell r="DO643">
            <v>0</v>
          </cell>
          <cell r="DP643">
            <v>0</v>
          </cell>
          <cell r="DQ643">
            <v>0</v>
          </cell>
          <cell r="DR643">
            <v>0</v>
          </cell>
          <cell r="DS643">
            <v>0</v>
          </cell>
          <cell r="DT643">
            <v>0</v>
          </cell>
          <cell r="DU643">
            <v>0</v>
          </cell>
          <cell r="DV643">
            <v>0</v>
          </cell>
          <cell r="DW643">
            <v>0</v>
          </cell>
          <cell r="DX643">
            <v>0</v>
          </cell>
          <cell r="DY643">
            <v>0</v>
          </cell>
          <cell r="DZ643">
            <v>0</v>
          </cell>
          <cell r="EA643">
            <v>0</v>
          </cell>
          <cell r="EB643">
            <v>0</v>
          </cell>
          <cell r="EC643">
            <v>0</v>
          </cell>
          <cell r="ED643">
            <v>0</v>
          </cell>
        </row>
        <row r="644">
          <cell r="F644">
            <v>-65.605149999988498</v>
          </cell>
          <cell r="G644">
            <v>-219.74570299999323</v>
          </cell>
          <cell r="H644">
            <v>-215.52904500000295</v>
          </cell>
          <cell r="I644">
            <v>-113.28452800001833</v>
          </cell>
          <cell r="J644">
            <v>-33.011259999999311</v>
          </cell>
          <cell r="K644">
            <v>-240.55772900002194</v>
          </cell>
          <cell r="L644">
            <v>-662.5913559999899</v>
          </cell>
          <cell r="M644">
            <v>-567.83977800002322</v>
          </cell>
          <cell r="N644">
            <v>-343.13637300001574</v>
          </cell>
          <cell r="O644">
            <v>-208.69748199998867</v>
          </cell>
          <cell r="P644">
            <v>-129.77309299999615</v>
          </cell>
          <cell r="Q644">
            <v>-54.395519999990938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0</v>
          </cell>
          <cell r="BD644">
            <v>0</v>
          </cell>
          <cell r="BE644">
            <v>0</v>
          </cell>
          <cell r="BF644">
            <v>0</v>
          </cell>
          <cell r="BG644">
            <v>0</v>
          </cell>
          <cell r="BH644">
            <v>0</v>
          </cell>
          <cell r="BI644">
            <v>0</v>
          </cell>
          <cell r="BJ644">
            <v>0</v>
          </cell>
          <cell r="BK644">
            <v>0</v>
          </cell>
          <cell r="BL644">
            <v>0</v>
          </cell>
          <cell r="BM644">
            <v>0</v>
          </cell>
          <cell r="BN644">
            <v>0</v>
          </cell>
          <cell r="BO644">
            <v>0</v>
          </cell>
          <cell r="BP644">
            <v>0</v>
          </cell>
          <cell r="BQ644">
            <v>0</v>
          </cell>
          <cell r="BR644">
            <v>0</v>
          </cell>
          <cell r="BS644">
            <v>0</v>
          </cell>
          <cell r="BT644">
            <v>0</v>
          </cell>
          <cell r="BU644">
            <v>0</v>
          </cell>
          <cell r="BV644">
            <v>0</v>
          </cell>
          <cell r="BW644">
            <v>0</v>
          </cell>
          <cell r="BX644">
            <v>0</v>
          </cell>
          <cell r="BY644">
            <v>0</v>
          </cell>
          <cell r="BZ644">
            <v>0</v>
          </cell>
          <cell r="CA644">
            <v>0</v>
          </cell>
          <cell r="CB644">
            <v>0</v>
          </cell>
          <cell r="CC644">
            <v>0</v>
          </cell>
          <cell r="CD644">
            <v>0</v>
          </cell>
          <cell r="CE644">
            <v>0</v>
          </cell>
          <cell r="CF644">
            <v>0</v>
          </cell>
          <cell r="CG644">
            <v>0</v>
          </cell>
          <cell r="CH644">
            <v>0</v>
          </cell>
          <cell r="CI644">
            <v>0</v>
          </cell>
          <cell r="CJ644">
            <v>0</v>
          </cell>
          <cell r="CK644">
            <v>0</v>
          </cell>
          <cell r="CL644">
            <v>0</v>
          </cell>
          <cell r="CM644">
            <v>0</v>
          </cell>
          <cell r="CN644">
            <v>0</v>
          </cell>
          <cell r="CO644">
            <v>0</v>
          </cell>
          <cell r="CP644">
            <v>0</v>
          </cell>
          <cell r="CQ644">
            <v>0</v>
          </cell>
          <cell r="CR644">
            <v>0</v>
          </cell>
          <cell r="CS644">
            <v>0</v>
          </cell>
          <cell r="CT644">
            <v>0</v>
          </cell>
          <cell r="CU644">
            <v>0</v>
          </cell>
          <cell r="CV644">
            <v>0</v>
          </cell>
          <cell r="CW644">
            <v>0</v>
          </cell>
          <cell r="CX644">
            <v>0</v>
          </cell>
          <cell r="CY644">
            <v>0</v>
          </cell>
          <cell r="CZ644">
            <v>0</v>
          </cell>
          <cell r="DA644">
            <v>0</v>
          </cell>
          <cell r="DB644">
            <v>0</v>
          </cell>
          <cell r="DC644">
            <v>0</v>
          </cell>
          <cell r="DD644">
            <v>0</v>
          </cell>
          <cell r="DE644">
            <v>0</v>
          </cell>
          <cell r="DF644">
            <v>0</v>
          </cell>
          <cell r="DG644">
            <v>0</v>
          </cell>
          <cell r="DH644">
            <v>0</v>
          </cell>
          <cell r="DI644">
            <v>0</v>
          </cell>
          <cell r="DJ644">
            <v>0</v>
          </cell>
          <cell r="DK644">
            <v>0</v>
          </cell>
          <cell r="DL644">
            <v>0</v>
          </cell>
          <cell r="DM644">
            <v>0</v>
          </cell>
          <cell r="DN644">
            <v>0</v>
          </cell>
          <cell r="DO644">
            <v>0</v>
          </cell>
          <cell r="DP644">
            <v>0</v>
          </cell>
          <cell r="DQ644">
            <v>0</v>
          </cell>
          <cell r="DR644">
            <v>0</v>
          </cell>
          <cell r="DS644">
            <v>0</v>
          </cell>
          <cell r="DT644">
            <v>0</v>
          </cell>
          <cell r="DU644">
            <v>0</v>
          </cell>
          <cell r="DV644">
            <v>0</v>
          </cell>
          <cell r="DW644">
            <v>0</v>
          </cell>
          <cell r="DX644">
            <v>0</v>
          </cell>
          <cell r="DY644">
            <v>0</v>
          </cell>
          <cell r="DZ644">
            <v>0</v>
          </cell>
          <cell r="EA644">
            <v>0</v>
          </cell>
          <cell r="EB644">
            <v>0</v>
          </cell>
          <cell r="EC644">
            <v>0</v>
          </cell>
          <cell r="ED644">
            <v>0</v>
          </cell>
        </row>
        <row r="645">
          <cell r="F645">
            <v>-61.894718999999981</v>
          </cell>
          <cell r="G645">
            <v>-35.620394999999917</v>
          </cell>
          <cell r="H645">
            <v>0</v>
          </cell>
          <cell r="I645">
            <v>-41.263701799999922</v>
          </cell>
          <cell r="J645">
            <v>-20.631621999999993</v>
          </cell>
          <cell r="K645">
            <v>-94.284225999999762</v>
          </cell>
          <cell r="L645">
            <v>-458.24255260000064</v>
          </cell>
          <cell r="M645">
            <v>-620.71158519999881</v>
          </cell>
          <cell r="N645">
            <v>-397.58414699999958</v>
          </cell>
          <cell r="O645">
            <v>-63.469004999999925</v>
          </cell>
          <cell r="P645">
            <v>-96.376675999999861</v>
          </cell>
          <cell r="Q645">
            <v>-105.73214609999923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0</v>
          </cell>
          <cell r="BD645">
            <v>0</v>
          </cell>
          <cell r="BE645">
            <v>0</v>
          </cell>
          <cell r="BF645">
            <v>0</v>
          </cell>
          <cell r="BG645">
            <v>0</v>
          </cell>
          <cell r="BH645">
            <v>0</v>
          </cell>
          <cell r="BI645">
            <v>0</v>
          </cell>
          <cell r="BJ645">
            <v>0</v>
          </cell>
          <cell r="BK645">
            <v>0</v>
          </cell>
          <cell r="BL645">
            <v>0</v>
          </cell>
          <cell r="BM645">
            <v>0</v>
          </cell>
          <cell r="BN645">
            <v>0</v>
          </cell>
          <cell r="BO645">
            <v>0</v>
          </cell>
          <cell r="BP645">
            <v>0</v>
          </cell>
          <cell r="BQ645">
            <v>0</v>
          </cell>
          <cell r="BR645">
            <v>0</v>
          </cell>
          <cell r="BS645">
            <v>0</v>
          </cell>
          <cell r="BT645">
            <v>0</v>
          </cell>
          <cell r="BU645">
            <v>0</v>
          </cell>
          <cell r="BV645">
            <v>0</v>
          </cell>
          <cell r="BW645">
            <v>0</v>
          </cell>
          <cell r="BX645">
            <v>0</v>
          </cell>
          <cell r="BY645">
            <v>0</v>
          </cell>
          <cell r="BZ645">
            <v>0</v>
          </cell>
          <cell r="CA645">
            <v>0</v>
          </cell>
          <cell r="CB645">
            <v>0</v>
          </cell>
          <cell r="CC645">
            <v>0</v>
          </cell>
          <cell r="CD645">
            <v>0</v>
          </cell>
          <cell r="CE645">
            <v>0</v>
          </cell>
          <cell r="CF645">
            <v>0</v>
          </cell>
          <cell r="CG645">
            <v>0</v>
          </cell>
          <cell r="CH645">
            <v>0</v>
          </cell>
          <cell r="CI645">
            <v>0</v>
          </cell>
          <cell r="CJ645">
            <v>0</v>
          </cell>
          <cell r="CK645">
            <v>0</v>
          </cell>
          <cell r="CL645">
            <v>0</v>
          </cell>
          <cell r="CM645">
            <v>0</v>
          </cell>
          <cell r="CN645">
            <v>0</v>
          </cell>
          <cell r="CO645">
            <v>0</v>
          </cell>
          <cell r="CP645">
            <v>0</v>
          </cell>
          <cell r="CQ645">
            <v>0</v>
          </cell>
          <cell r="CR645">
            <v>0</v>
          </cell>
          <cell r="CS645">
            <v>0</v>
          </cell>
          <cell r="CT645">
            <v>0</v>
          </cell>
          <cell r="CU645">
            <v>0</v>
          </cell>
          <cell r="CV645">
            <v>0</v>
          </cell>
          <cell r="CW645">
            <v>0</v>
          </cell>
          <cell r="CX645">
            <v>0</v>
          </cell>
          <cell r="CY645">
            <v>0</v>
          </cell>
          <cell r="CZ645">
            <v>0</v>
          </cell>
          <cell r="DA645">
            <v>0</v>
          </cell>
          <cell r="DB645">
            <v>0</v>
          </cell>
          <cell r="DC645">
            <v>0</v>
          </cell>
          <cell r="DD645">
            <v>0</v>
          </cell>
          <cell r="DE645">
            <v>0</v>
          </cell>
          <cell r="DF645">
            <v>0</v>
          </cell>
          <cell r="DG645">
            <v>0</v>
          </cell>
          <cell r="DH645">
            <v>0</v>
          </cell>
          <cell r="DI645">
            <v>0</v>
          </cell>
          <cell r="DJ645">
            <v>0</v>
          </cell>
          <cell r="DK645">
            <v>0</v>
          </cell>
          <cell r="DL645">
            <v>0</v>
          </cell>
          <cell r="DM645">
            <v>0</v>
          </cell>
          <cell r="DN645">
            <v>0</v>
          </cell>
          <cell r="DO645">
            <v>0</v>
          </cell>
          <cell r="DP645">
            <v>0</v>
          </cell>
          <cell r="DQ645">
            <v>0</v>
          </cell>
          <cell r="DR645">
            <v>0</v>
          </cell>
          <cell r="DS645">
            <v>0</v>
          </cell>
          <cell r="DT645">
            <v>0</v>
          </cell>
          <cell r="DU645">
            <v>0</v>
          </cell>
          <cell r="DV645">
            <v>0</v>
          </cell>
          <cell r="DW645">
            <v>0</v>
          </cell>
          <cell r="DX645">
            <v>0</v>
          </cell>
          <cell r="DY645">
            <v>0</v>
          </cell>
          <cell r="DZ645">
            <v>0</v>
          </cell>
          <cell r="EA645">
            <v>0</v>
          </cell>
          <cell r="EB645">
            <v>0</v>
          </cell>
          <cell r="EC645">
            <v>0</v>
          </cell>
          <cell r="ED645">
            <v>0</v>
          </cell>
        </row>
        <row r="647">
          <cell r="A647" t="str">
            <v>Total Gas Generation</v>
          </cell>
          <cell r="F647">
            <v>-698.46352899982594</v>
          </cell>
          <cell r="G647">
            <v>-1328.9044889999786</v>
          </cell>
          <cell r="H647">
            <v>-1330.2552859999705</v>
          </cell>
          <cell r="I647">
            <v>-1443.6404532999732</v>
          </cell>
          <cell r="J647">
            <v>-1203.4392069999594</v>
          </cell>
          <cell r="K647">
            <v>-3124.4990749999415</v>
          </cell>
          <cell r="L647">
            <v>-4383.3271545998286</v>
          </cell>
          <cell r="M647">
            <v>-4614.7813206999563</v>
          </cell>
          <cell r="N647">
            <v>-3254.9137540000957</v>
          </cell>
          <cell r="O647">
            <v>-1479.5930010001175</v>
          </cell>
          <cell r="P647">
            <v>-1910.9295589998364</v>
          </cell>
          <cell r="Q647">
            <v>-1337.6343850998674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0</v>
          </cell>
          <cell r="BD647">
            <v>0</v>
          </cell>
          <cell r="BE647">
            <v>0</v>
          </cell>
          <cell r="BF647">
            <v>0</v>
          </cell>
          <cell r="BG647">
            <v>0</v>
          </cell>
          <cell r="BH647">
            <v>0</v>
          </cell>
          <cell r="BI647">
            <v>0</v>
          </cell>
          <cell r="BJ647">
            <v>0</v>
          </cell>
          <cell r="BK647">
            <v>0</v>
          </cell>
          <cell r="BL647">
            <v>0</v>
          </cell>
          <cell r="BM647">
            <v>0</v>
          </cell>
          <cell r="BN647">
            <v>0</v>
          </cell>
          <cell r="BO647">
            <v>0</v>
          </cell>
          <cell r="BP647">
            <v>0</v>
          </cell>
          <cell r="BQ647">
            <v>0</v>
          </cell>
          <cell r="BR647">
            <v>0</v>
          </cell>
          <cell r="BS647">
            <v>0</v>
          </cell>
          <cell r="BT647">
            <v>0</v>
          </cell>
          <cell r="BU647">
            <v>0</v>
          </cell>
          <cell r="BV647">
            <v>0</v>
          </cell>
          <cell r="BW647">
            <v>0</v>
          </cell>
          <cell r="BX647">
            <v>0</v>
          </cell>
          <cell r="BY647">
            <v>0</v>
          </cell>
          <cell r="BZ647">
            <v>0</v>
          </cell>
          <cell r="CA647">
            <v>0</v>
          </cell>
          <cell r="CB647">
            <v>0</v>
          </cell>
          <cell r="CC647">
            <v>0</v>
          </cell>
          <cell r="CD647">
            <v>0</v>
          </cell>
          <cell r="CE647">
            <v>0</v>
          </cell>
          <cell r="CF647">
            <v>0</v>
          </cell>
          <cell r="CG647">
            <v>0</v>
          </cell>
          <cell r="CH647">
            <v>0</v>
          </cell>
          <cell r="CI647">
            <v>0</v>
          </cell>
          <cell r="CJ647">
            <v>0</v>
          </cell>
          <cell r="CK647">
            <v>0</v>
          </cell>
          <cell r="CL647">
            <v>0</v>
          </cell>
          <cell r="CM647">
            <v>0</v>
          </cell>
          <cell r="CN647">
            <v>0</v>
          </cell>
          <cell r="CO647">
            <v>0</v>
          </cell>
          <cell r="CP647">
            <v>0</v>
          </cell>
          <cell r="CQ647">
            <v>0</v>
          </cell>
          <cell r="CR647">
            <v>0</v>
          </cell>
          <cell r="CS647">
            <v>0</v>
          </cell>
          <cell r="CT647">
            <v>0</v>
          </cell>
          <cell r="CU647">
            <v>0</v>
          </cell>
          <cell r="CV647">
            <v>0</v>
          </cell>
          <cell r="CW647">
            <v>0</v>
          </cell>
          <cell r="CX647">
            <v>0</v>
          </cell>
          <cell r="CY647">
            <v>0</v>
          </cell>
          <cell r="CZ647">
            <v>0</v>
          </cell>
          <cell r="DA647">
            <v>0</v>
          </cell>
          <cell r="DB647">
            <v>0</v>
          </cell>
          <cell r="DC647">
            <v>0</v>
          </cell>
          <cell r="DD647">
            <v>0</v>
          </cell>
          <cell r="DE647">
            <v>0</v>
          </cell>
          <cell r="DF647">
            <v>0</v>
          </cell>
          <cell r="DG647">
            <v>0</v>
          </cell>
          <cell r="DH647">
            <v>0</v>
          </cell>
          <cell r="DI647">
            <v>0</v>
          </cell>
          <cell r="DJ647">
            <v>0</v>
          </cell>
          <cell r="DK647">
            <v>0</v>
          </cell>
          <cell r="DL647">
            <v>0</v>
          </cell>
          <cell r="DM647">
            <v>0</v>
          </cell>
          <cell r="DN647">
            <v>0</v>
          </cell>
          <cell r="DO647">
            <v>0</v>
          </cell>
          <cell r="DP647">
            <v>0</v>
          </cell>
          <cell r="DQ647">
            <v>0</v>
          </cell>
          <cell r="DR647">
            <v>0</v>
          </cell>
          <cell r="DS647">
            <v>0</v>
          </cell>
          <cell r="DT647">
            <v>0</v>
          </cell>
          <cell r="DU647">
            <v>0</v>
          </cell>
          <cell r="DV647">
            <v>0</v>
          </cell>
          <cell r="DW647">
            <v>0</v>
          </cell>
          <cell r="DX647">
            <v>0</v>
          </cell>
          <cell r="DY647">
            <v>0</v>
          </cell>
          <cell r="DZ647">
            <v>0</v>
          </cell>
          <cell r="EA647">
            <v>0</v>
          </cell>
          <cell r="EB647">
            <v>0</v>
          </cell>
          <cell r="EC647">
            <v>0</v>
          </cell>
          <cell r="ED647">
            <v>0</v>
          </cell>
        </row>
        <row r="649">
          <cell r="A649" t="str">
            <v>Hydro Generation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0</v>
          </cell>
          <cell r="BD650">
            <v>0</v>
          </cell>
          <cell r="BE650">
            <v>0</v>
          </cell>
          <cell r="BF650">
            <v>0</v>
          </cell>
          <cell r="BG650">
            <v>0</v>
          </cell>
          <cell r="BH650">
            <v>0</v>
          </cell>
          <cell r="BI650">
            <v>0</v>
          </cell>
          <cell r="BJ650">
            <v>0</v>
          </cell>
          <cell r="BK650">
            <v>0</v>
          </cell>
          <cell r="BL650">
            <v>0</v>
          </cell>
          <cell r="BM650">
            <v>0</v>
          </cell>
          <cell r="BN650">
            <v>0</v>
          </cell>
          <cell r="BO650">
            <v>0</v>
          </cell>
          <cell r="BP650">
            <v>0</v>
          </cell>
          <cell r="BQ650">
            <v>0</v>
          </cell>
          <cell r="BR650">
            <v>0</v>
          </cell>
          <cell r="BS650">
            <v>0</v>
          </cell>
          <cell r="BT650">
            <v>0</v>
          </cell>
          <cell r="BU650">
            <v>0</v>
          </cell>
          <cell r="BV650">
            <v>0</v>
          </cell>
          <cell r="BW650">
            <v>0</v>
          </cell>
          <cell r="BX650">
            <v>0</v>
          </cell>
          <cell r="BY650">
            <v>0</v>
          </cell>
          <cell r="BZ650">
            <v>0</v>
          </cell>
          <cell r="CA650">
            <v>0</v>
          </cell>
          <cell r="CB650">
            <v>0</v>
          </cell>
          <cell r="CC650">
            <v>0</v>
          </cell>
          <cell r="CD650">
            <v>0</v>
          </cell>
          <cell r="CE650">
            <v>0</v>
          </cell>
          <cell r="CF650">
            <v>0</v>
          </cell>
          <cell r="CG650">
            <v>0</v>
          </cell>
          <cell r="CH650">
            <v>0</v>
          </cell>
          <cell r="CI650">
            <v>0</v>
          </cell>
          <cell r="CJ650">
            <v>0</v>
          </cell>
          <cell r="CK650">
            <v>0</v>
          </cell>
          <cell r="CL650">
            <v>0</v>
          </cell>
          <cell r="CM650">
            <v>0</v>
          </cell>
          <cell r="CN650">
            <v>0</v>
          </cell>
          <cell r="CO650">
            <v>0</v>
          </cell>
          <cell r="CP650">
            <v>0</v>
          </cell>
          <cell r="CQ650">
            <v>0</v>
          </cell>
          <cell r="CR650">
            <v>0</v>
          </cell>
          <cell r="CS650">
            <v>0</v>
          </cell>
          <cell r="CT650">
            <v>0</v>
          </cell>
          <cell r="CU650">
            <v>0</v>
          </cell>
          <cell r="CV650">
            <v>0</v>
          </cell>
          <cell r="CW650">
            <v>0</v>
          </cell>
          <cell r="CX650">
            <v>0</v>
          </cell>
          <cell r="CY650">
            <v>0</v>
          </cell>
          <cell r="CZ650">
            <v>0</v>
          </cell>
          <cell r="DA650">
            <v>0</v>
          </cell>
          <cell r="DB650">
            <v>0</v>
          </cell>
          <cell r="DC650">
            <v>0</v>
          </cell>
          <cell r="DD650">
            <v>0</v>
          </cell>
          <cell r="DE650">
            <v>0</v>
          </cell>
          <cell r="DF650">
            <v>0</v>
          </cell>
          <cell r="DG650">
            <v>0</v>
          </cell>
          <cell r="DH650">
            <v>0</v>
          </cell>
          <cell r="DI650">
            <v>0</v>
          </cell>
          <cell r="DJ650">
            <v>0</v>
          </cell>
          <cell r="DK650">
            <v>0</v>
          </cell>
          <cell r="DL650">
            <v>0</v>
          </cell>
          <cell r="DM650">
            <v>0</v>
          </cell>
          <cell r="DN650">
            <v>0</v>
          </cell>
          <cell r="DO650">
            <v>0</v>
          </cell>
          <cell r="DP650">
            <v>0</v>
          </cell>
          <cell r="DQ650">
            <v>0</v>
          </cell>
          <cell r="DR650">
            <v>0</v>
          </cell>
          <cell r="DS650">
            <v>0</v>
          </cell>
          <cell r="DT650">
            <v>0</v>
          </cell>
          <cell r="DU650">
            <v>0</v>
          </cell>
          <cell r="DV650">
            <v>0</v>
          </cell>
          <cell r="DW650">
            <v>0</v>
          </cell>
          <cell r="DX650">
            <v>0</v>
          </cell>
          <cell r="DY650">
            <v>0</v>
          </cell>
          <cell r="DZ650">
            <v>0</v>
          </cell>
          <cell r="EA650">
            <v>0</v>
          </cell>
          <cell r="EB650">
            <v>0</v>
          </cell>
          <cell r="EC650">
            <v>0</v>
          </cell>
          <cell r="ED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0</v>
          </cell>
          <cell r="BD651">
            <v>0</v>
          </cell>
          <cell r="BE651">
            <v>0</v>
          </cell>
          <cell r="BF651">
            <v>0</v>
          </cell>
          <cell r="BG651">
            <v>0</v>
          </cell>
          <cell r="BH651">
            <v>0</v>
          </cell>
          <cell r="BI651">
            <v>0</v>
          </cell>
          <cell r="BJ651">
            <v>0</v>
          </cell>
          <cell r="BK651">
            <v>0</v>
          </cell>
          <cell r="BL651">
            <v>0</v>
          </cell>
          <cell r="BM651">
            <v>0</v>
          </cell>
          <cell r="BN651">
            <v>0</v>
          </cell>
          <cell r="BO651">
            <v>0</v>
          </cell>
          <cell r="BP651">
            <v>0</v>
          </cell>
          <cell r="BQ651">
            <v>0</v>
          </cell>
          <cell r="BR651">
            <v>0</v>
          </cell>
          <cell r="BS651">
            <v>0</v>
          </cell>
          <cell r="BT651">
            <v>0</v>
          </cell>
          <cell r="BU651">
            <v>0</v>
          </cell>
          <cell r="BV651">
            <v>0</v>
          </cell>
          <cell r="BW651">
            <v>0</v>
          </cell>
          <cell r="BX651">
            <v>0</v>
          </cell>
          <cell r="BY651">
            <v>0</v>
          </cell>
          <cell r="BZ651">
            <v>0</v>
          </cell>
          <cell r="CA651">
            <v>0</v>
          </cell>
          <cell r="CB651">
            <v>0</v>
          </cell>
          <cell r="CC651">
            <v>0</v>
          </cell>
          <cell r="CD651">
            <v>0</v>
          </cell>
          <cell r="CE651">
            <v>0</v>
          </cell>
          <cell r="CF651">
            <v>0</v>
          </cell>
          <cell r="CG651">
            <v>0</v>
          </cell>
          <cell r="CH651">
            <v>0</v>
          </cell>
          <cell r="CI651">
            <v>0</v>
          </cell>
          <cell r="CJ651">
            <v>0</v>
          </cell>
          <cell r="CK651">
            <v>0</v>
          </cell>
          <cell r="CL651">
            <v>0</v>
          </cell>
          <cell r="CM651">
            <v>0</v>
          </cell>
          <cell r="CN651">
            <v>0</v>
          </cell>
          <cell r="CO651">
            <v>0</v>
          </cell>
          <cell r="CP651">
            <v>0</v>
          </cell>
          <cell r="CQ651">
            <v>0</v>
          </cell>
          <cell r="CR651">
            <v>0</v>
          </cell>
          <cell r="CS651">
            <v>0</v>
          </cell>
          <cell r="CT651">
            <v>0</v>
          </cell>
          <cell r="CU651">
            <v>0</v>
          </cell>
          <cell r="CV651">
            <v>0</v>
          </cell>
          <cell r="CW651">
            <v>0</v>
          </cell>
          <cell r="CX651">
            <v>0</v>
          </cell>
          <cell r="CY651">
            <v>0</v>
          </cell>
          <cell r="CZ651">
            <v>0</v>
          </cell>
          <cell r="DA651">
            <v>0</v>
          </cell>
          <cell r="DB651">
            <v>0</v>
          </cell>
          <cell r="DC651">
            <v>0</v>
          </cell>
          <cell r="DD651">
            <v>0</v>
          </cell>
          <cell r="DE651">
            <v>0</v>
          </cell>
          <cell r="DF651">
            <v>0</v>
          </cell>
          <cell r="DG651">
            <v>0</v>
          </cell>
          <cell r="DH651">
            <v>0</v>
          </cell>
          <cell r="DI651">
            <v>0</v>
          </cell>
          <cell r="DJ651">
            <v>0</v>
          </cell>
          <cell r="DK651">
            <v>0</v>
          </cell>
          <cell r="DL651">
            <v>0</v>
          </cell>
          <cell r="DM651">
            <v>0</v>
          </cell>
          <cell r="DN651">
            <v>0</v>
          </cell>
          <cell r="DO651">
            <v>0</v>
          </cell>
          <cell r="DP651">
            <v>0</v>
          </cell>
          <cell r="DQ651">
            <v>0</v>
          </cell>
          <cell r="DR651">
            <v>0</v>
          </cell>
          <cell r="DS651">
            <v>0</v>
          </cell>
          <cell r="DT651">
            <v>0</v>
          </cell>
          <cell r="DU651">
            <v>0</v>
          </cell>
          <cell r="DV651">
            <v>0</v>
          </cell>
          <cell r="DW651">
            <v>0</v>
          </cell>
          <cell r="DX651">
            <v>0</v>
          </cell>
          <cell r="DY651">
            <v>0</v>
          </cell>
          <cell r="DZ651">
            <v>0</v>
          </cell>
          <cell r="EA651">
            <v>0</v>
          </cell>
          <cell r="EB651">
            <v>0</v>
          </cell>
          <cell r="EC651">
            <v>0</v>
          </cell>
          <cell r="ED651">
            <v>0</v>
          </cell>
        </row>
        <row r="653">
          <cell r="A653" t="str">
            <v>Total Hydro Generation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0</v>
          </cell>
          <cell r="BD653">
            <v>0</v>
          </cell>
          <cell r="BE653">
            <v>0</v>
          </cell>
          <cell r="BF653">
            <v>0</v>
          </cell>
          <cell r="BG653">
            <v>0</v>
          </cell>
          <cell r="BH653">
            <v>0</v>
          </cell>
          <cell r="BI653">
            <v>0</v>
          </cell>
          <cell r="BJ653">
            <v>0</v>
          </cell>
          <cell r="BK653">
            <v>0</v>
          </cell>
          <cell r="BL653">
            <v>0</v>
          </cell>
          <cell r="BM653">
            <v>0</v>
          </cell>
          <cell r="BN653">
            <v>0</v>
          </cell>
          <cell r="BO653">
            <v>0</v>
          </cell>
          <cell r="BP653">
            <v>0</v>
          </cell>
          <cell r="BQ653">
            <v>0</v>
          </cell>
          <cell r="BR653">
            <v>0</v>
          </cell>
          <cell r="BS653">
            <v>0</v>
          </cell>
          <cell r="BT653">
            <v>0</v>
          </cell>
          <cell r="BU653">
            <v>0</v>
          </cell>
          <cell r="BV653">
            <v>0</v>
          </cell>
          <cell r="BW653">
            <v>0</v>
          </cell>
          <cell r="BX653">
            <v>0</v>
          </cell>
          <cell r="BY653">
            <v>0</v>
          </cell>
          <cell r="BZ653">
            <v>0</v>
          </cell>
          <cell r="CA653">
            <v>0</v>
          </cell>
          <cell r="CB653">
            <v>0</v>
          </cell>
          <cell r="CC653">
            <v>0</v>
          </cell>
          <cell r="CD653">
            <v>0</v>
          </cell>
          <cell r="CE653">
            <v>0</v>
          </cell>
          <cell r="CF653">
            <v>0</v>
          </cell>
          <cell r="CG653">
            <v>0</v>
          </cell>
          <cell r="CH653">
            <v>0</v>
          </cell>
          <cell r="CI653">
            <v>0</v>
          </cell>
          <cell r="CJ653">
            <v>0</v>
          </cell>
          <cell r="CK653">
            <v>0</v>
          </cell>
          <cell r="CL653">
            <v>0</v>
          </cell>
          <cell r="CM653">
            <v>0</v>
          </cell>
          <cell r="CN653">
            <v>0</v>
          </cell>
          <cell r="CO653">
            <v>0</v>
          </cell>
          <cell r="CP653">
            <v>0</v>
          </cell>
          <cell r="CQ653">
            <v>0</v>
          </cell>
          <cell r="CR653">
            <v>0</v>
          </cell>
          <cell r="CS653">
            <v>0</v>
          </cell>
          <cell r="CT653">
            <v>0</v>
          </cell>
          <cell r="CU653">
            <v>0</v>
          </cell>
          <cell r="CV653">
            <v>0</v>
          </cell>
          <cell r="CW653">
            <v>0</v>
          </cell>
          <cell r="CX653">
            <v>0</v>
          </cell>
          <cell r="CY653">
            <v>0</v>
          </cell>
          <cell r="CZ653">
            <v>0</v>
          </cell>
          <cell r="DA653">
            <v>0</v>
          </cell>
          <cell r="DB653">
            <v>0</v>
          </cell>
          <cell r="DC653">
            <v>0</v>
          </cell>
          <cell r="DD653">
            <v>0</v>
          </cell>
          <cell r="DE653">
            <v>0</v>
          </cell>
          <cell r="DF653">
            <v>0</v>
          </cell>
          <cell r="DG653">
            <v>0</v>
          </cell>
          <cell r="DH653">
            <v>0</v>
          </cell>
          <cell r="DI653">
            <v>0</v>
          </cell>
          <cell r="DJ653">
            <v>0</v>
          </cell>
          <cell r="DK653">
            <v>0</v>
          </cell>
          <cell r="DL653">
            <v>0</v>
          </cell>
          <cell r="DM653">
            <v>0</v>
          </cell>
          <cell r="DN653">
            <v>0</v>
          </cell>
          <cell r="DO653">
            <v>0</v>
          </cell>
          <cell r="DP653">
            <v>0</v>
          </cell>
          <cell r="DQ653">
            <v>0</v>
          </cell>
          <cell r="DR653">
            <v>0</v>
          </cell>
          <cell r="DS653">
            <v>0</v>
          </cell>
          <cell r="DT653">
            <v>0</v>
          </cell>
          <cell r="DU653">
            <v>0</v>
          </cell>
          <cell r="DV653">
            <v>0</v>
          </cell>
          <cell r="DW653">
            <v>0</v>
          </cell>
          <cell r="DX653">
            <v>0</v>
          </cell>
          <cell r="DY653">
            <v>0</v>
          </cell>
          <cell r="DZ653">
            <v>0</v>
          </cell>
          <cell r="EA653">
            <v>0</v>
          </cell>
          <cell r="EB653">
            <v>0</v>
          </cell>
          <cell r="EC653">
            <v>0</v>
          </cell>
          <cell r="ED653">
            <v>0</v>
          </cell>
        </row>
        <row r="655">
          <cell r="A655" t="str">
            <v>Other Generation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0</v>
          </cell>
          <cell r="BD656">
            <v>0</v>
          </cell>
          <cell r="BE656">
            <v>0</v>
          </cell>
          <cell r="BF656">
            <v>0</v>
          </cell>
          <cell r="BG656">
            <v>0</v>
          </cell>
          <cell r="BH656">
            <v>0</v>
          </cell>
          <cell r="BI656">
            <v>0</v>
          </cell>
          <cell r="BJ656">
            <v>0</v>
          </cell>
          <cell r="BK656">
            <v>0</v>
          </cell>
          <cell r="BL656">
            <v>0</v>
          </cell>
          <cell r="BM656">
            <v>0</v>
          </cell>
          <cell r="BN656">
            <v>0</v>
          </cell>
          <cell r="BO656">
            <v>0</v>
          </cell>
          <cell r="BP656">
            <v>0</v>
          </cell>
          <cell r="BQ656">
            <v>0</v>
          </cell>
          <cell r="BR656">
            <v>0</v>
          </cell>
          <cell r="BS656">
            <v>0</v>
          </cell>
          <cell r="BT656">
            <v>0</v>
          </cell>
          <cell r="BU656">
            <v>0</v>
          </cell>
          <cell r="BV656">
            <v>0</v>
          </cell>
          <cell r="BW656">
            <v>0</v>
          </cell>
          <cell r="BX656">
            <v>0</v>
          </cell>
          <cell r="BY656">
            <v>0</v>
          </cell>
          <cell r="BZ656">
            <v>0</v>
          </cell>
          <cell r="CA656">
            <v>0</v>
          </cell>
          <cell r="CB656">
            <v>0</v>
          </cell>
          <cell r="CC656">
            <v>0</v>
          </cell>
          <cell r="CD656">
            <v>0</v>
          </cell>
          <cell r="CE656">
            <v>0</v>
          </cell>
          <cell r="CF656">
            <v>0</v>
          </cell>
          <cell r="CG656">
            <v>0</v>
          </cell>
          <cell r="CH656">
            <v>0</v>
          </cell>
          <cell r="CI656">
            <v>0</v>
          </cell>
          <cell r="CJ656">
            <v>0</v>
          </cell>
          <cell r="CK656">
            <v>0</v>
          </cell>
          <cell r="CL656">
            <v>0</v>
          </cell>
          <cell r="CM656">
            <v>0</v>
          </cell>
          <cell r="CN656">
            <v>0</v>
          </cell>
          <cell r="CO656">
            <v>0</v>
          </cell>
          <cell r="CP656">
            <v>0</v>
          </cell>
          <cell r="CQ656">
            <v>0</v>
          </cell>
          <cell r="CR656">
            <v>0</v>
          </cell>
          <cell r="CS656">
            <v>0</v>
          </cell>
          <cell r="CT656">
            <v>0</v>
          </cell>
          <cell r="CU656">
            <v>0</v>
          </cell>
          <cell r="CV656">
            <v>0</v>
          </cell>
          <cell r="CW656">
            <v>0</v>
          </cell>
          <cell r="CX656">
            <v>0</v>
          </cell>
          <cell r="CY656">
            <v>0</v>
          </cell>
          <cell r="CZ656">
            <v>0</v>
          </cell>
          <cell r="DA656">
            <v>0</v>
          </cell>
          <cell r="DB656">
            <v>0</v>
          </cell>
          <cell r="DC656">
            <v>0</v>
          </cell>
          <cell r="DD656">
            <v>0</v>
          </cell>
          <cell r="DE656">
            <v>0</v>
          </cell>
          <cell r="DF656">
            <v>0</v>
          </cell>
          <cell r="DG656">
            <v>0</v>
          </cell>
          <cell r="DH656">
            <v>0</v>
          </cell>
          <cell r="DI656">
            <v>0</v>
          </cell>
          <cell r="DJ656">
            <v>0</v>
          </cell>
          <cell r="DK656">
            <v>0</v>
          </cell>
          <cell r="DL656">
            <v>0</v>
          </cell>
          <cell r="DM656">
            <v>0</v>
          </cell>
          <cell r="DN656">
            <v>0</v>
          </cell>
          <cell r="DO656">
            <v>0</v>
          </cell>
          <cell r="DP656">
            <v>0</v>
          </cell>
          <cell r="DQ656">
            <v>0</v>
          </cell>
          <cell r="DR656">
            <v>0</v>
          </cell>
          <cell r="DS656">
            <v>0</v>
          </cell>
          <cell r="DT656">
            <v>0</v>
          </cell>
          <cell r="DU656">
            <v>0</v>
          </cell>
          <cell r="DV656">
            <v>0</v>
          </cell>
          <cell r="DW656">
            <v>0</v>
          </cell>
          <cell r="DX656">
            <v>0</v>
          </cell>
          <cell r="DY656">
            <v>0</v>
          </cell>
          <cell r="DZ656">
            <v>0</v>
          </cell>
          <cell r="EA656">
            <v>0</v>
          </cell>
          <cell r="EB656">
            <v>0</v>
          </cell>
          <cell r="EC656">
            <v>0</v>
          </cell>
          <cell r="ED656">
            <v>0</v>
          </cell>
        </row>
        <row r="658">
          <cell r="F658" t="e">
            <v>#VALUE!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0</v>
          </cell>
          <cell r="BD658">
            <v>0</v>
          </cell>
          <cell r="BE658">
            <v>0</v>
          </cell>
          <cell r="BF658">
            <v>0</v>
          </cell>
          <cell r="BG658">
            <v>0</v>
          </cell>
          <cell r="BH658">
            <v>0</v>
          </cell>
          <cell r="BI658">
            <v>0</v>
          </cell>
          <cell r="BJ658">
            <v>0</v>
          </cell>
          <cell r="BK658">
            <v>0</v>
          </cell>
          <cell r="BL658">
            <v>0</v>
          </cell>
          <cell r="BM658">
            <v>0</v>
          </cell>
          <cell r="BN658">
            <v>0</v>
          </cell>
          <cell r="BO658">
            <v>0</v>
          </cell>
          <cell r="BP658">
            <v>0</v>
          </cell>
          <cell r="BQ658">
            <v>0</v>
          </cell>
          <cell r="BR658">
            <v>0</v>
          </cell>
          <cell r="BS658">
            <v>0</v>
          </cell>
          <cell r="BT658">
            <v>0</v>
          </cell>
          <cell r="BU658">
            <v>0</v>
          </cell>
          <cell r="BV658">
            <v>0</v>
          </cell>
          <cell r="BW658">
            <v>0</v>
          </cell>
          <cell r="BX658">
            <v>0</v>
          </cell>
          <cell r="BY658">
            <v>0</v>
          </cell>
          <cell r="BZ658">
            <v>0</v>
          </cell>
          <cell r="CA658">
            <v>0</v>
          </cell>
          <cell r="CB658">
            <v>0</v>
          </cell>
          <cell r="CC658">
            <v>0</v>
          </cell>
          <cell r="CD658">
            <v>0</v>
          </cell>
          <cell r="CE658">
            <v>0</v>
          </cell>
          <cell r="CF658">
            <v>0</v>
          </cell>
          <cell r="CG658">
            <v>0</v>
          </cell>
          <cell r="CH658">
            <v>0</v>
          </cell>
          <cell r="CI658">
            <v>0</v>
          </cell>
          <cell r="CJ658">
            <v>0</v>
          </cell>
          <cell r="CK658">
            <v>0</v>
          </cell>
          <cell r="CL658">
            <v>0</v>
          </cell>
          <cell r="CM658">
            <v>0</v>
          </cell>
          <cell r="CN658">
            <v>0</v>
          </cell>
          <cell r="CO658">
            <v>0</v>
          </cell>
          <cell r="CP658">
            <v>0</v>
          </cell>
          <cell r="CQ658">
            <v>0</v>
          </cell>
          <cell r="CR658">
            <v>0</v>
          </cell>
          <cell r="CS658">
            <v>0</v>
          </cell>
          <cell r="CT658">
            <v>0</v>
          </cell>
          <cell r="CU658">
            <v>0</v>
          </cell>
          <cell r="CV658">
            <v>0</v>
          </cell>
          <cell r="CW658">
            <v>0</v>
          </cell>
          <cell r="CX658">
            <v>0</v>
          </cell>
          <cell r="CY658">
            <v>0</v>
          </cell>
          <cell r="CZ658">
            <v>0</v>
          </cell>
          <cell r="DA658">
            <v>0</v>
          </cell>
          <cell r="DB658">
            <v>0</v>
          </cell>
          <cell r="DC658">
            <v>0</v>
          </cell>
          <cell r="DD658">
            <v>0</v>
          </cell>
          <cell r="DE658">
            <v>0</v>
          </cell>
          <cell r="DF658">
            <v>0</v>
          </cell>
          <cell r="DG658">
            <v>0</v>
          </cell>
          <cell r="DH658">
            <v>0</v>
          </cell>
          <cell r="DI658">
            <v>0</v>
          </cell>
          <cell r="DJ658">
            <v>0</v>
          </cell>
          <cell r="DK658">
            <v>0</v>
          </cell>
          <cell r="DL658">
            <v>0</v>
          </cell>
          <cell r="DM658">
            <v>0</v>
          </cell>
          <cell r="DN658">
            <v>0</v>
          </cell>
          <cell r="DO658">
            <v>0</v>
          </cell>
          <cell r="DP658">
            <v>0</v>
          </cell>
          <cell r="DQ658">
            <v>0</v>
          </cell>
          <cell r="DR658">
            <v>0</v>
          </cell>
          <cell r="DS658">
            <v>0</v>
          </cell>
          <cell r="DT658">
            <v>0</v>
          </cell>
          <cell r="DU658">
            <v>0</v>
          </cell>
          <cell r="DV658">
            <v>0</v>
          </cell>
          <cell r="DW658">
            <v>0</v>
          </cell>
          <cell r="DX658">
            <v>0</v>
          </cell>
          <cell r="DY658">
            <v>0</v>
          </cell>
          <cell r="DZ658">
            <v>0</v>
          </cell>
          <cell r="EA658">
            <v>0</v>
          </cell>
          <cell r="EB658">
            <v>0</v>
          </cell>
          <cell r="EC658">
            <v>0</v>
          </cell>
          <cell r="ED658">
            <v>0</v>
          </cell>
        </row>
        <row r="659">
          <cell r="F659" t="e">
            <v>#VALUE!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0</v>
          </cell>
          <cell r="BD659">
            <v>0</v>
          </cell>
          <cell r="BE659">
            <v>0</v>
          </cell>
          <cell r="BF659">
            <v>0</v>
          </cell>
          <cell r="BG659">
            <v>0</v>
          </cell>
          <cell r="BH659">
            <v>0</v>
          </cell>
          <cell r="BI659">
            <v>0</v>
          </cell>
          <cell r="BJ659">
            <v>0</v>
          </cell>
          <cell r="BK659">
            <v>0</v>
          </cell>
          <cell r="BL659">
            <v>0</v>
          </cell>
          <cell r="BM659">
            <v>0</v>
          </cell>
          <cell r="BN659">
            <v>0</v>
          </cell>
          <cell r="BO659">
            <v>0</v>
          </cell>
          <cell r="BP659">
            <v>0</v>
          </cell>
          <cell r="BQ659">
            <v>0</v>
          </cell>
          <cell r="BR659">
            <v>0</v>
          </cell>
          <cell r="BS659">
            <v>0</v>
          </cell>
          <cell r="BT659">
            <v>0</v>
          </cell>
          <cell r="BU659">
            <v>0</v>
          </cell>
          <cell r="BV659">
            <v>0</v>
          </cell>
          <cell r="BW659">
            <v>0</v>
          </cell>
          <cell r="BX659">
            <v>0</v>
          </cell>
          <cell r="BY659">
            <v>0</v>
          </cell>
          <cell r="BZ659">
            <v>0</v>
          </cell>
          <cell r="CA659">
            <v>0</v>
          </cell>
          <cell r="CB659">
            <v>0</v>
          </cell>
          <cell r="CC659">
            <v>0</v>
          </cell>
          <cell r="CD659">
            <v>0</v>
          </cell>
          <cell r="CE659">
            <v>0</v>
          </cell>
          <cell r="CF659">
            <v>0</v>
          </cell>
          <cell r="CG659">
            <v>0</v>
          </cell>
          <cell r="CH659">
            <v>0</v>
          </cell>
          <cell r="CI659">
            <v>0</v>
          </cell>
          <cell r="CJ659">
            <v>0</v>
          </cell>
          <cell r="CK659">
            <v>0</v>
          </cell>
          <cell r="CL659">
            <v>0</v>
          </cell>
          <cell r="CM659">
            <v>0</v>
          </cell>
          <cell r="CN659">
            <v>0</v>
          </cell>
          <cell r="CO659">
            <v>0</v>
          </cell>
          <cell r="CP659">
            <v>0</v>
          </cell>
          <cell r="CQ659">
            <v>0</v>
          </cell>
          <cell r="CR659">
            <v>0</v>
          </cell>
          <cell r="CS659">
            <v>0</v>
          </cell>
          <cell r="CT659">
            <v>0</v>
          </cell>
          <cell r="CU659">
            <v>0</v>
          </cell>
          <cell r="CV659">
            <v>0</v>
          </cell>
          <cell r="CW659">
            <v>0</v>
          </cell>
          <cell r="CX659">
            <v>0</v>
          </cell>
          <cell r="CY659">
            <v>0</v>
          </cell>
          <cell r="CZ659">
            <v>0</v>
          </cell>
          <cell r="DA659">
            <v>0</v>
          </cell>
          <cell r="DB659">
            <v>0</v>
          </cell>
          <cell r="DC659">
            <v>0</v>
          </cell>
          <cell r="DD659">
            <v>0</v>
          </cell>
          <cell r="DE659">
            <v>0</v>
          </cell>
          <cell r="DF659">
            <v>0</v>
          </cell>
          <cell r="DG659">
            <v>0</v>
          </cell>
          <cell r="DH659">
            <v>0</v>
          </cell>
          <cell r="DI659">
            <v>0</v>
          </cell>
          <cell r="DJ659">
            <v>0</v>
          </cell>
          <cell r="DK659">
            <v>0</v>
          </cell>
          <cell r="DL659">
            <v>0</v>
          </cell>
          <cell r="DM659">
            <v>0</v>
          </cell>
          <cell r="DN659">
            <v>0</v>
          </cell>
          <cell r="DO659">
            <v>0</v>
          </cell>
          <cell r="DP659">
            <v>0</v>
          </cell>
          <cell r="DQ659">
            <v>0</v>
          </cell>
          <cell r="DR659">
            <v>0</v>
          </cell>
          <cell r="DS659">
            <v>0</v>
          </cell>
          <cell r="DT659">
            <v>0</v>
          </cell>
          <cell r="DU659">
            <v>0</v>
          </cell>
          <cell r="DV659">
            <v>0</v>
          </cell>
          <cell r="DW659">
            <v>0</v>
          </cell>
          <cell r="DX659">
            <v>0</v>
          </cell>
          <cell r="DY659">
            <v>0</v>
          </cell>
          <cell r="DZ659">
            <v>0</v>
          </cell>
          <cell r="EA659">
            <v>0</v>
          </cell>
          <cell r="EB659">
            <v>0</v>
          </cell>
          <cell r="EC659">
            <v>0</v>
          </cell>
          <cell r="ED659">
            <v>0</v>
          </cell>
        </row>
        <row r="660">
          <cell r="F660" t="e">
            <v>#VALUE!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E660">
            <v>0</v>
          </cell>
          <cell r="BF660">
            <v>0</v>
          </cell>
          <cell r="BG660">
            <v>0</v>
          </cell>
          <cell r="BH660">
            <v>0</v>
          </cell>
          <cell r="BI660">
            <v>0</v>
          </cell>
          <cell r="BJ660">
            <v>0</v>
          </cell>
          <cell r="BK660">
            <v>0</v>
          </cell>
          <cell r="BL660">
            <v>0</v>
          </cell>
          <cell r="BM660">
            <v>0</v>
          </cell>
          <cell r="BN660">
            <v>0</v>
          </cell>
          <cell r="BO660">
            <v>0</v>
          </cell>
          <cell r="BP660">
            <v>0</v>
          </cell>
          <cell r="BQ660">
            <v>0</v>
          </cell>
          <cell r="BR660">
            <v>0</v>
          </cell>
          <cell r="BS660">
            <v>0</v>
          </cell>
          <cell r="BT660">
            <v>0</v>
          </cell>
          <cell r="BU660">
            <v>0</v>
          </cell>
          <cell r="BV660">
            <v>0</v>
          </cell>
          <cell r="BW660">
            <v>0</v>
          </cell>
          <cell r="BX660">
            <v>0</v>
          </cell>
          <cell r="BY660">
            <v>0</v>
          </cell>
          <cell r="BZ660">
            <v>0</v>
          </cell>
          <cell r="CA660">
            <v>0</v>
          </cell>
          <cell r="CB660">
            <v>0</v>
          </cell>
          <cell r="CC660">
            <v>0</v>
          </cell>
          <cell r="CD660">
            <v>0</v>
          </cell>
          <cell r="CE660">
            <v>0</v>
          </cell>
          <cell r="CF660">
            <v>0</v>
          </cell>
          <cell r="CG660">
            <v>0</v>
          </cell>
          <cell r="CH660">
            <v>0</v>
          </cell>
          <cell r="CI660">
            <v>0</v>
          </cell>
          <cell r="CJ660">
            <v>0</v>
          </cell>
          <cell r="CK660">
            <v>0</v>
          </cell>
          <cell r="CL660">
            <v>0</v>
          </cell>
          <cell r="CM660">
            <v>0</v>
          </cell>
          <cell r="CN660">
            <v>0</v>
          </cell>
          <cell r="CO660">
            <v>0</v>
          </cell>
          <cell r="CP660">
            <v>0</v>
          </cell>
          <cell r="CQ660">
            <v>0</v>
          </cell>
          <cell r="CR660">
            <v>0</v>
          </cell>
          <cell r="CS660">
            <v>0</v>
          </cell>
          <cell r="CT660">
            <v>0</v>
          </cell>
          <cell r="CU660">
            <v>0</v>
          </cell>
          <cell r="CV660">
            <v>0</v>
          </cell>
          <cell r="CW660">
            <v>0</v>
          </cell>
          <cell r="CX660">
            <v>0</v>
          </cell>
          <cell r="CY660">
            <v>0</v>
          </cell>
          <cell r="CZ660">
            <v>0</v>
          </cell>
          <cell r="DA660">
            <v>0</v>
          </cell>
          <cell r="DB660">
            <v>0</v>
          </cell>
          <cell r="DC660">
            <v>0</v>
          </cell>
          <cell r="DD660">
            <v>0</v>
          </cell>
          <cell r="DE660">
            <v>0</v>
          </cell>
          <cell r="DF660">
            <v>0</v>
          </cell>
          <cell r="DG660">
            <v>0</v>
          </cell>
          <cell r="DH660">
            <v>0</v>
          </cell>
          <cell r="DI660">
            <v>0</v>
          </cell>
          <cell r="DJ660">
            <v>0</v>
          </cell>
          <cell r="DK660">
            <v>0</v>
          </cell>
          <cell r="DL660">
            <v>0</v>
          </cell>
          <cell r="DM660">
            <v>0</v>
          </cell>
          <cell r="DN660">
            <v>0</v>
          </cell>
          <cell r="DO660">
            <v>0</v>
          </cell>
          <cell r="DP660">
            <v>0</v>
          </cell>
          <cell r="DQ660">
            <v>0</v>
          </cell>
          <cell r="DR660">
            <v>0</v>
          </cell>
          <cell r="DS660">
            <v>0</v>
          </cell>
          <cell r="DT660">
            <v>0</v>
          </cell>
          <cell r="DU660">
            <v>0</v>
          </cell>
          <cell r="DV660">
            <v>0</v>
          </cell>
          <cell r="DW660">
            <v>0</v>
          </cell>
          <cell r="DX660">
            <v>0</v>
          </cell>
          <cell r="DY660">
            <v>0</v>
          </cell>
          <cell r="DZ660">
            <v>0</v>
          </cell>
          <cell r="EA660">
            <v>0</v>
          </cell>
          <cell r="EB660">
            <v>0</v>
          </cell>
          <cell r="EC660">
            <v>0</v>
          </cell>
          <cell r="ED660">
            <v>0</v>
          </cell>
        </row>
        <row r="661">
          <cell r="F661" t="e">
            <v>#VALUE!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0</v>
          </cell>
          <cell r="BD661">
            <v>0</v>
          </cell>
          <cell r="BE661">
            <v>0</v>
          </cell>
          <cell r="BF661">
            <v>0</v>
          </cell>
          <cell r="BG661">
            <v>0</v>
          </cell>
          <cell r="BH661">
            <v>0</v>
          </cell>
          <cell r="BI661">
            <v>0</v>
          </cell>
          <cell r="BJ661">
            <v>0</v>
          </cell>
          <cell r="BK661">
            <v>0</v>
          </cell>
          <cell r="BL661">
            <v>0</v>
          </cell>
          <cell r="BM661">
            <v>0</v>
          </cell>
          <cell r="BN661">
            <v>0</v>
          </cell>
          <cell r="BO661">
            <v>0</v>
          </cell>
          <cell r="BP661">
            <v>0</v>
          </cell>
          <cell r="BQ661">
            <v>0</v>
          </cell>
          <cell r="BR661">
            <v>0</v>
          </cell>
          <cell r="BS661">
            <v>0</v>
          </cell>
          <cell r="BT661">
            <v>0</v>
          </cell>
          <cell r="BU661">
            <v>0</v>
          </cell>
          <cell r="BV661">
            <v>0</v>
          </cell>
          <cell r="BW661">
            <v>0</v>
          </cell>
          <cell r="BX661">
            <v>0</v>
          </cell>
          <cell r="BY661">
            <v>0</v>
          </cell>
          <cell r="BZ661">
            <v>0</v>
          </cell>
          <cell r="CA661">
            <v>0</v>
          </cell>
          <cell r="CB661">
            <v>0</v>
          </cell>
          <cell r="CC661">
            <v>0</v>
          </cell>
          <cell r="CD661">
            <v>0</v>
          </cell>
          <cell r="CE661">
            <v>0</v>
          </cell>
          <cell r="CF661">
            <v>0</v>
          </cell>
          <cell r="CG661">
            <v>0</v>
          </cell>
          <cell r="CH661">
            <v>0</v>
          </cell>
          <cell r="CI661">
            <v>0</v>
          </cell>
          <cell r="CJ661">
            <v>0</v>
          </cell>
          <cell r="CK661">
            <v>0</v>
          </cell>
          <cell r="CL661">
            <v>0</v>
          </cell>
          <cell r="CM661">
            <v>0</v>
          </cell>
          <cell r="CN661">
            <v>0</v>
          </cell>
          <cell r="CO661">
            <v>0</v>
          </cell>
          <cell r="CP661">
            <v>0</v>
          </cell>
          <cell r="CQ661">
            <v>0</v>
          </cell>
          <cell r="CR661">
            <v>0</v>
          </cell>
          <cell r="CS661">
            <v>0</v>
          </cell>
          <cell r="CT661">
            <v>0</v>
          </cell>
          <cell r="CU661">
            <v>0</v>
          </cell>
          <cell r="CV661">
            <v>0</v>
          </cell>
          <cell r="CW661">
            <v>0</v>
          </cell>
          <cell r="CX661">
            <v>0</v>
          </cell>
          <cell r="CY661">
            <v>0</v>
          </cell>
          <cell r="CZ661">
            <v>0</v>
          </cell>
          <cell r="DA661">
            <v>0</v>
          </cell>
          <cell r="DB661">
            <v>0</v>
          </cell>
          <cell r="DC661">
            <v>0</v>
          </cell>
          <cell r="DD661">
            <v>0</v>
          </cell>
          <cell r="DE661">
            <v>0</v>
          </cell>
          <cell r="DF661">
            <v>0</v>
          </cell>
          <cell r="DG661">
            <v>0</v>
          </cell>
          <cell r="DH661">
            <v>0</v>
          </cell>
          <cell r="DI661">
            <v>0</v>
          </cell>
          <cell r="DJ661">
            <v>0</v>
          </cell>
          <cell r="DK661">
            <v>0</v>
          </cell>
          <cell r="DL661">
            <v>0</v>
          </cell>
          <cell r="DM661">
            <v>0</v>
          </cell>
          <cell r="DN661">
            <v>0</v>
          </cell>
          <cell r="DO661">
            <v>0</v>
          </cell>
          <cell r="DP661">
            <v>0</v>
          </cell>
          <cell r="DQ661">
            <v>0</v>
          </cell>
          <cell r="DR661">
            <v>0</v>
          </cell>
          <cell r="DS661">
            <v>0</v>
          </cell>
          <cell r="DT661">
            <v>0</v>
          </cell>
          <cell r="DU661">
            <v>0</v>
          </cell>
          <cell r="DV661">
            <v>0</v>
          </cell>
          <cell r="DW661">
            <v>0</v>
          </cell>
          <cell r="DX661">
            <v>0</v>
          </cell>
          <cell r="DY661">
            <v>0</v>
          </cell>
          <cell r="DZ661">
            <v>0</v>
          </cell>
          <cell r="EA661">
            <v>0</v>
          </cell>
          <cell r="EB661">
            <v>0</v>
          </cell>
          <cell r="EC661">
            <v>0</v>
          </cell>
          <cell r="ED661">
            <v>0</v>
          </cell>
        </row>
        <row r="662">
          <cell r="F662" t="e">
            <v>#VALUE!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0</v>
          </cell>
          <cell r="BD662">
            <v>0</v>
          </cell>
          <cell r="BE662">
            <v>0</v>
          </cell>
          <cell r="BF662">
            <v>0</v>
          </cell>
          <cell r="BG662">
            <v>0</v>
          </cell>
          <cell r="BH662">
            <v>0</v>
          </cell>
          <cell r="BI662">
            <v>0</v>
          </cell>
          <cell r="BJ662">
            <v>0</v>
          </cell>
          <cell r="BK662">
            <v>0</v>
          </cell>
          <cell r="BL662">
            <v>0</v>
          </cell>
          <cell r="BM662">
            <v>0</v>
          </cell>
          <cell r="BN662">
            <v>0</v>
          </cell>
          <cell r="BO662">
            <v>0</v>
          </cell>
          <cell r="BP662">
            <v>0</v>
          </cell>
          <cell r="BQ662">
            <v>0</v>
          </cell>
          <cell r="BR662">
            <v>0</v>
          </cell>
          <cell r="BS662">
            <v>0</v>
          </cell>
          <cell r="BT662">
            <v>0</v>
          </cell>
          <cell r="BU662">
            <v>0</v>
          </cell>
          <cell r="BV662">
            <v>0</v>
          </cell>
          <cell r="BW662">
            <v>0</v>
          </cell>
          <cell r="BX662">
            <v>0</v>
          </cell>
          <cell r="BY662">
            <v>0</v>
          </cell>
          <cell r="BZ662">
            <v>0</v>
          </cell>
          <cell r="CA662">
            <v>0</v>
          </cell>
          <cell r="CB662">
            <v>0</v>
          </cell>
          <cell r="CC662">
            <v>0</v>
          </cell>
          <cell r="CD662">
            <v>0</v>
          </cell>
          <cell r="CE662">
            <v>0</v>
          </cell>
          <cell r="CF662">
            <v>0</v>
          </cell>
          <cell r="CG662">
            <v>0</v>
          </cell>
          <cell r="CH662">
            <v>0</v>
          </cell>
          <cell r="CI662">
            <v>0</v>
          </cell>
          <cell r="CJ662">
            <v>0</v>
          </cell>
          <cell r="CK662">
            <v>0</v>
          </cell>
          <cell r="CL662">
            <v>0</v>
          </cell>
          <cell r="CM662">
            <v>0</v>
          </cell>
          <cell r="CN662">
            <v>0</v>
          </cell>
          <cell r="CO662">
            <v>0</v>
          </cell>
          <cell r="CP662">
            <v>0</v>
          </cell>
          <cell r="CQ662">
            <v>0</v>
          </cell>
          <cell r="CR662">
            <v>0</v>
          </cell>
          <cell r="CS662">
            <v>0</v>
          </cell>
          <cell r="CT662">
            <v>0</v>
          </cell>
          <cell r="CU662">
            <v>0</v>
          </cell>
          <cell r="CV662">
            <v>0</v>
          </cell>
          <cell r="CW662">
            <v>0</v>
          </cell>
          <cell r="CX662">
            <v>0</v>
          </cell>
          <cell r="CY662">
            <v>0</v>
          </cell>
          <cell r="CZ662">
            <v>0</v>
          </cell>
          <cell r="DA662">
            <v>0</v>
          </cell>
          <cell r="DB662">
            <v>0</v>
          </cell>
          <cell r="DC662">
            <v>0</v>
          </cell>
          <cell r="DD662">
            <v>0</v>
          </cell>
          <cell r="DE662">
            <v>0</v>
          </cell>
          <cell r="DF662">
            <v>0</v>
          </cell>
          <cell r="DG662">
            <v>0</v>
          </cell>
          <cell r="DH662">
            <v>0</v>
          </cell>
          <cell r="DI662">
            <v>0</v>
          </cell>
          <cell r="DJ662">
            <v>0</v>
          </cell>
          <cell r="DK662">
            <v>0</v>
          </cell>
          <cell r="DL662">
            <v>0</v>
          </cell>
          <cell r="DM662">
            <v>0</v>
          </cell>
          <cell r="DN662">
            <v>0</v>
          </cell>
          <cell r="DO662">
            <v>0</v>
          </cell>
          <cell r="DP662">
            <v>0</v>
          </cell>
          <cell r="DQ662">
            <v>0</v>
          </cell>
          <cell r="DR662">
            <v>0</v>
          </cell>
          <cell r="DS662">
            <v>0</v>
          </cell>
          <cell r="DT662">
            <v>0</v>
          </cell>
          <cell r="DU662">
            <v>0</v>
          </cell>
          <cell r="DV662">
            <v>0</v>
          </cell>
          <cell r="DW662">
            <v>0</v>
          </cell>
          <cell r="DX662">
            <v>0</v>
          </cell>
          <cell r="DY662">
            <v>0</v>
          </cell>
          <cell r="DZ662">
            <v>0</v>
          </cell>
          <cell r="EA662">
            <v>0</v>
          </cell>
          <cell r="EB662">
            <v>0</v>
          </cell>
          <cell r="EC662">
            <v>0</v>
          </cell>
          <cell r="ED662">
            <v>0</v>
          </cell>
        </row>
        <row r="663">
          <cell r="F663" t="e">
            <v>#VALUE!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0</v>
          </cell>
          <cell r="BD663">
            <v>0</v>
          </cell>
          <cell r="BE663">
            <v>0</v>
          </cell>
          <cell r="BF663">
            <v>0</v>
          </cell>
          <cell r="BG663">
            <v>0</v>
          </cell>
          <cell r="BH663">
            <v>0</v>
          </cell>
          <cell r="BI663">
            <v>0</v>
          </cell>
          <cell r="BJ663">
            <v>0</v>
          </cell>
          <cell r="BK663">
            <v>0</v>
          </cell>
          <cell r="BL663">
            <v>0</v>
          </cell>
          <cell r="BM663">
            <v>0</v>
          </cell>
          <cell r="BN663">
            <v>0</v>
          </cell>
          <cell r="BO663">
            <v>0</v>
          </cell>
          <cell r="BP663">
            <v>0</v>
          </cell>
          <cell r="BQ663">
            <v>0</v>
          </cell>
          <cell r="BR663">
            <v>0</v>
          </cell>
          <cell r="BS663">
            <v>0</v>
          </cell>
          <cell r="BT663">
            <v>0</v>
          </cell>
          <cell r="BU663">
            <v>0</v>
          </cell>
          <cell r="BV663">
            <v>0</v>
          </cell>
          <cell r="BW663">
            <v>0</v>
          </cell>
          <cell r="BX663">
            <v>0</v>
          </cell>
          <cell r="BY663">
            <v>0</v>
          </cell>
          <cell r="BZ663">
            <v>0</v>
          </cell>
          <cell r="CA663">
            <v>0</v>
          </cell>
          <cell r="CB663">
            <v>0</v>
          </cell>
          <cell r="CC663">
            <v>0</v>
          </cell>
          <cell r="CD663">
            <v>0</v>
          </cell>
          <cell r="CE663">
            <v>0</v>
          </cell>
          <cell r="CF663">
            <v>0</v>
          </cell>
          <cell r="CG663">
            <v>0</v>
          </cell>
          <cell r="CH663">
            <v>0</v>
          </cell>
          <cell r="CI663">
            <v>0</v>
          </cell>
          <cell r="CJ663">
            <v>0</v>
          </cell>
          <cell r="CK663">
            <v>0</v>
          </cell>
          <cell r="CL663">
            <v>0</v>
          </cell>
          <cell r="CM663">
            <v>0</v>
          </cell>
          <cell r="CN663">
            <v>0</v>
          </cell>
          <cell r="CO663">
            <v>0</v>
          </cell>
          <cell r="CP663">
            <v>0</v>
          </cell>
          <cell r="CQ663">
            <v>0</v>
          </cell>
          <cell r="CR663">
            <v>0</v>
          </cell>
          <cell r="CS663">
            <v>0</v>
          </cell>
          <cell r="CT663">
            <v>0</v>
          </cell>
          <cell r="CU663">
            <v>0</v>
          </cell>
          <cell r="CV663">
            <v>0</v>
          </cell>
          <cell r="CW663">
            <v>0</v>
          </cell>
          <cell r="CX663">
            <v>0</v>
          </cell>
          <cell r="CY663">
            <v>0</v>
          </cell>
          <cell r="CZ663">
            <v>0</v>
          </cell>
          <cell r="DA663">
            <v>0</v>
          </cell>
          <cell r="DB663">
            <v>0</v>
          </cell>
          <cell r="DC663">
            <v>0</v>
          </cell>
          <cell r="DD663">
            <v>0</v>
          </cell>
          <cell r="DE663">
            <v>0</v>
          </cell>
          <cell r="DF663">
            <v>0</v>
          </cell>
          <cell r="DG663">
            <v>0</v>
          </cell>
          <cell r="DH663">
            <v>0</v>
          </cell>
          <cell r="DI663">
            <v>0</v>
          </cell>
          <cell r="DJ663">
            <v>0</v>
          </cell>
          <cell r="DK663">
            <v>0</v>
          </cell>
          <cell r="DL663">
            <v>0</v>
          </cell>
          <cell r="DM663">
            <v>0</v>
          </cell>
          <cell r="DN663">
            <v>0</v>
          </cell>
          <cell r="DO663">
            <v>0</v>
          </cell>
          <cell r="DP663">
            <v>0</v>
          </cell>
          <cell r="DQ663">
            <v>0</v>
          </cell>
          <cell r="DR663">
            <v>0</v>
          </cell>
          <cell r="DS663">
            <v>0</v>
          </cell>
          <cell r="DT663">
            <v>0</v>
          </cell>
          <cell r="DU663">
            <v>0</v>
          </cell>
          <cell r="DV663">
            <v>0</v>
          </cell>
          <cell r="DW663">
            <v>0</v>
          </cell>
          <cell r="DX663">
            <v>0</v>
          </cell>
          <cell r="DY663">
            <v>0</v>
          </cell>
          <cell r="DZ663">
            <v>0</v>
          </cell>
          <cell r="EA663">
            <v>0</v>
          </cell>
          <cell r="EB663">
            <v>0</v>
          </cell>
          <cell r="EC663">
            <v>0</v>
          </cell>
          <cell r="ED663">
            <v>0</v>
          </cell>
        </row>
        <row r="664">
          <cell r="F664" t="e">
            <v>#VALUE!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0</v>
          </cell>
          <cell r="BD664">
            <v>0</v>
          </cell>
          <cell r="BE664">
            <v>0</v>
          </cell>
          <cell r="BF664">
            <v>0</v>
          </cell>
          <cell r="BG664">
            <v>0</v>
          </cell>
          <cell r="BH664">
            <v>0</v>
          </cell>
          <cell r="BI664">
            <v>0</v>
          </cell>
          <cell r="BJ664">
            <v>0</v>
          </cell>
          <cell r="BK664">
            <v>0</v>
          </cell>
          <cell r="BL664">
            <v>0</v>
          </cell>
          <cell r="BM664">
            <v>0</v>
          </cell>
          <cell r="BN664">
            <v>0</v>
          </cell>
          <cell r="BO664">
            <v>0</v>
          </cell>
          <cell r="BP664">
            <v>0</v>
          </cell>
          <cell r="BQ664">
            <v>0</v>
          </cell>
          <cell r="BR664">
            <v>0</v>
          </cell>
          <cell r="BS664">
            <v>0</v>
          </cell>
          <cell r="BT664">
            <v>0</v>
          </cell>
          <cell r="BU664">
            <v>0</v>
          </cell>
          <cell r="BV664">
            <v>0</v>
          </cell>
          <cell r="BW664">
            <v>0</v>
          </cell>
          <cell r="BX664">
            <v>0</v>
          </cell>
          <cell r="BY664">
            <v>0</v>
          </cell>
          <cell r="BZ664">
            <v>0</v>
          </cell>
          <cell r="CA664">
            <v>0</v>
          </cell>
          <cell r="CB664">
            <v>0</v>
          </cell>
          <cell r="CC664">
            <v>0</v>
          </cell>
          <cell r="CD664">
            <v>0</v>
          </cell>
          <cell r="CE664">
            <v>0</v>
          </cell>
          <cell r="CF664">
            <v>0</v>
          </cell>
          <cell r="CG664">
            <v>0</v>
          </cell>
          <cell r="CH664">
            <v>0</v>
          </cell>
          <cell r="CI664">
            <v>0</v>
          </cell>
          <cell r="CJ664">
            <v>0</v>
          </cell>
          <cell r="CK664">
            <v>0</v>
          </cell>
          <cell r="CL664">
            <v>0</v>
          </cell>
          <cell r="CM664">
            <v>0</v>
          </cell>
          <cell r="CN664">
            <v>0</v>
          </cell>
          <cell r="CO664">
            <v>0</v>
          </cell>
          <cell r="CP664">
            <v>0</v>
          </cell>
          <cell r="CQ664">
            <v>0</v>
          </cell>
          <cell r="CR664">
            <v>0</v>
          </cell>
          <cell r="CS664">
            <v>0</v>
          </cell>
          <cell r="CT664">
            <v>0</v>
          </cell>
          <cell r="CU664">
            <v>0</v>
          </cell>
          <cell r="CV664">
            <v>0</v>
          </cell>
          <cell r="CW664">
            <v>0</v>
          </cell>
          <cell r="CX664">
            <v>0</v>
          </cell>
          <cell r="CY664">
            <v>0</v>
          </cell>
          <cell r="CZ664">
            <v>0</v>
          </cell>
          <cell r="DA664">
            <v>0</v>
          </cell>
          <cell r="DB664">
            <v>0</v>
          </cell>
          <cell r="DC664">
            <v>0</v>
          </cell>
          <cell r="DD664">
            <v>0</v>
          </cell>
          <cell r="DE664">
            <v>0</v>
          </cell>
          <cell r="DF664">
            <v>0</v>
          </cell>
          <cell r="DG664">
            <v>0</v>
          </cell>
          <cell r="DH664">
            <v>0</v>
          </cell>
          <cell r="DI664">
            <v>0</v>
          </cell>
          <cell r="DJ664">
            <v>0</v>
          </cell>
          <cell r="DK664">
            <v>0</v>
          </cell>
          <cell r="DL664">
            <v>0</v>
          </cell>
          <cell r="DM664">
            <v>0</v>
          </cell>
          <cell r="DN664">
            <v>0</v>
          </cell>
          <cell r="DO664">
            <v>0</v>
          </cell>
          <cell r="DP664">
            <v>0</v>
          </cell>
          <cell r="DQ664">
            <v>0</v>
          </cell>
          <cell r="DR664">
            <v>0</v>
          </cell>
          <cell r="DS664">
            <v>0</v>
          </cell>
          <cell r="DT664">
            <v>0</v>
          </cell>
          <cell r="DU664">
            <v>0</v>
          </cell>
          <cell r="DV664">
            <v>0</v>
          </cell>
          <cell r="DW664">
            <v>0</v>
          </cell>
          <cell r="DX664">
            <v>0</v>
          </cell>
          <cell r="DY664">
            <v>0</v>
          </cell>
          <cell r="DZ664">
            <v>0</v>
          </cell>
          <cell r="EA664">
            <v>0</v>
          </cell>
          <cell r="EB664">
            <v>0</v>
          </cell>
          <cell r="EC664">
            <v>0</v>
          </cell>
          <cell r="ED664">
            <v>0</v>
          </cell>
        </row>
        <row r="665">
          <cell r="F665" t="e">
            <v>#VALUE!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0</v>
          </cell>
          <cell r="BD665">
            <v>0</v>
          </cell>
          <cell r="BE665">
            <v>0</v>
          </cell>
          <cell r="BF665">
            <v>0</v>
          </cell>
          <cell r="BG665">
            <v>0</v>
          </cell>
          <cell r="BH665">
            <v>0</v>
          </cell>
          <cell r="BI665">
            <v>0</v>
          </cell>
          <cell r="BJ665">
            <v>0</v>
          </cell>
          <cell r="BK665">
            <v>0</v>
          </cell>
          <cell r="BL665">
            <v>0</v>
          </cell>
          <cell r="BM665">
            <v>0</v>
          </cell>
          <cell r="BN665">
            <v>0</v>
          </cell>
          <cell r="BO665">
            <v>0</v>
          </cell>
          <cell r="BP665">
            <v>0</v>
          </cell>
          <cell r="BQ665">
            <v>0</v>
          </cell>
          <cell r="BR665">
            <v>0</v>
          </cell>
          <cell r="BS665">
            <v>0</v>
          </cell>
          <cell r="BT665">
            <v>0</v>
          </cell>
          <cell r="BU665">
            <v>0</v>
          </cell>
          <cell r="BV665">
            <v>0</v>
          </cell>
          <cell r="BW665">
            <v>0</v>
          </cell>
          <cell r="BX665">
            <v>0</v>
          </cell>
          <cell r="BY665">
            <v>0</v>
          </cell>
          <cell r="BZ665">
            <v>0</v>
          </cell>
          <cell r="CA665">
            <v>0</v>
          </cell>
          <cell r="CB665">
            <v>0</v>
          </cell>
          <cell r="CC665">
            <v>0</v>
          </cell>
          <cell r="CD665">
            <v>0</v>
          </cell>
          <cell r="CE665">
            <v>0</v>
          </cell>
          <cell r="CF665">
            <v>0</v>
          </cell>
          <cell r="CG665">
            <v>0</v>
          </cell>
          <cell r="CH665">
            <v>0</v>
          </cell>
          <cell r="CI665">
            <v>0</v>
          </cell>
          <cell r="CJ665">
            <v>0</v>
          </cell>
          <cell r="CK665">
            <v>0</v>
          </cell>
          <cell r="CL665">
            <v>0</v>
          </cell>
          <cell r="CM665">
            <v>0</v>
          </cell>
          <cell r="CN665">
            <v>0</v>
          </cell>
          <cell r="CO665">
            <v>0</v>
          </cell>
          <cell r="CP665">
            <v>0</v>
          </cell>
          <cell r="CQ665">
            <v>0</v>
          </cell>
          <cell r="CR665">
            <v>0</v>
          </cell>
          <cell r="CS665">
            <v>0</v>
          </cell>
          <cell r="CT665">
            <v>0</v>
          </cell>
          <cell r="CU665">
            <v>0</v>
          </cell>
          <cell r="CV665">
            <v>0</v>
          </cell>
          <cell r="CW665">
            <v>0</v>
          </cell>
          <cell r="CX665">
            <v>0</v>
          </cell>
          <cell r="CY665">
            <v>0</v>
          </cell>
          <cell r="CZ665">
            <v>0</v>
          </cell>
          <cell r="DA665">
            <v>0</v>
          </cell>
          <cell r="DB665">
            <v>0</v>
          </cell>
          <cell r="DC665">
            <v>0</v>
          </cell>
          <cell r="DD665">
            <v>0</v>
          </cell>
          <cell r="DE665">
            <v>0</v>
          </cell>
          <cell r="DF665">
            <v>0</v>
          </cell>
          <cell r="DG665">
            <v>0</v>
          </cell>
          <cell r="DH665">
            <v>0</v>
          </cell>
          <cell r="DI665">
            <v>0</v>
          </cell>
          <cell r="DJ665">
            <v>0</v>
          </cell>
          <cell r="DK665">
            <v>0</v>
          </cell>
          <cell r="DL665">
            <v>0</v>
          </cell>
          <cell r="DM665">
            <v>0</v>
          </cell>
          <cell r="DN665">
            <v>0</v>
          </cell>
          <cell r="DO665">
            <v>0</v>
          </cell>
          <cell r="DP665">
            <v>0</v>
          </cell>
          <cell r="DQ665">
            <v>0</v>
          </cell>
          <cell r="DR665">
            <v>0</v>
          </cell>
          <cell r="DS665">
            <v>0</v>
          </cell>
          <cell r="DT665">
            <v>0</v>
          </cell>
          <cell r="DU665">
            <v>0</v>
          </cell>
          <cell r="DV665">
            <v>0</v>
          </cell>
          <cell r="DW665">
            <v>0</v>
          </cell>
          <cell r="DX665">
            <v>0</v>
          </cell>
          <cell r="DY665">
            <v>0</v>
          </cell>
          <cell r="DZ665">
            <v>0</v>
          </cell>
          <cell r="EA665">
            <v>0</v>
          </cell>
          <cell r="EB665">
            <v>0</v>
          </cell>
          <cell r="EC665">
            <v>0</v>
          </cell>
          <cell r="ED665">
            <v>0</v>
          </cell>
        </row>
        <row r="666">
          <cell r="F666" t="e">
            <v>#VALUE!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P666">
            <v>0</v>
          </cell>
          <cell r="AQ666">
            <v>0</v>
          </cell>
          <cell r="AR666">
            <v>0</v>
          </cell>
          <cell r="AS666">
            <v>0</v>
          </cell>
          <cell r="AT666">
            <v>0</v>
          </cell>
          <cell r="AU666">
            <v>0</v>
          </cell>
          <cell r="AV666">
            <v>0</v>
          </cell>
          <cell r="AW666">
            <v>0</v>
          </cell>
          <cell r="AX666">
            <v>0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0</v>
          </cell>
          <cell r="BD666">
            <v>0</v>
          </cell>
          <cell r="BE666">
            <v>0</v>
          </cell>
          <cell r="BF666">
            <v>0</v>
          </cell>
          <cell r="BG666">
            <v>0</v>
          </cell>
          <cell r="BH666">
            <v>0</v>
          </cell>
          <cell r="BI666">
            <v>0</v>
          </cell>
          <cell r="BJ666">
            <v>0</v>
          </cell>
          <cell r="BK666">
            <v>0</v>
          </cell>
          <cell r="BL666">
            <v>0</v>
          </cell>
          <cell r="BM666">
            <v>0</v>
          </cell>
          <cell r="BN666">
            <v>0</v>
          </cell>
          <cell r="BO666">
            <v>0</v>
          </cell>
          <cell r="BP666">
            <v>0</v>
          </cell>
          <cell r="BQ666">
            <v>0</v>
          </cell>
          <cell r="BR666">
            <v>0</v>
          </cell>
          <cell r="BS666">
            <v>0</v>
          </cell>
          <cell r="BT666">
            <v>0</v>
          </cell>
          <cell r="BU666">
            <v>0</v>
          </cell>
          <cell r="BV666">
            <v>0</v>
          </cell>
          <cell r="BW666">
            <v>0</v>
          </cell>
          <cell r="BX666">
            <v>0</v>
          </cell>
          <cell r="BY666">
            <v>0</v>
          </cell>
          <cell r="BZ666">
            <v>0</v>
          </cell>
          <cell r="CA666">
            <v>0</v>
          </cell>
          <cell r="CB666">
            <v>0</v>
          </cell>
          <cell r="CC666">
            <v>0</v>
          </cell>
          <cell r="CD666">
            <v>0</v>
          </cell>
          <cell r="CE666">
            <v>0</v>
          </cell>
          <cell r="CF666">
            <v>0</v>
          </cell>
          <cell r="CG666">
            <v>0</v>
          </cell>
          <cell r="CH666">
            <v>0</v>
          </cell>
          <cell r="CI666">
            <v>0</v>
          </cell>
          <cell r="CJ666">
            <v>0</v>
          </cell>
          <cell r="CK666">
            <v>0</v>
          </cell>
          <cell r="CL666">
            <v>0</v>
          </cell>
          <cell r="CM666">
            <v>0</v>
          </cell>
          <cell r="CN666">
            <v>0</v>
          </cell>
          <cell r="CO666">
            <v>0</v>
          </cell>
          <cell r="CP666">
            <v>0</v>
          </cell>
          <cell r="CQ666">
            <v>0</v>
          </cell>
          <cell r="CR666">
            <v>0</v>
          </cell>
          <cell r="CS666">
            <v>0</v>
          </cell>
          <cell r="CT666">
            <v>0</v>
          </cell>
          <cell r="CU666">
            <v>0</v>
          </cell>
          <cell r="CV666">
            <v>0</v>
          </cell>
          <cell r="CW666">
            <v>0</v>
          </cell>
          <cell r="CX666">
            <v>0</v>
          </cell>
          <cell r="CY666">
            <v>0</v>
          </cell>
          <cell r="CZ666">
            <v>0</v>
          </cell>
          <cell r="DA666">
            <v>0</v>
          </cell>
          <cell r="DB666">
            <v>0</v>
          </cell>
          <cell r="DC666">
            <v>0</v>
          </cell>
          <cell r="DD666">
            <v>0</v>
          </cell>
          <cell r="DE666">
            <v>0</v>
          </cell>
          <cell r="DF666">
            <v>0</v>
          </cell>
          <cell r="DG666">
            <v>0</v>
          </cell>
          <cell r="DH666">
            <v>0</v>
          </cell>
          <cell r="DI666">
            <v>0</v>
          </cell>
          <cell r="DJ666">
            <v>0</v>
          </cell>
          <cell r="DK666">
            <v>0</v>
          </cell>
          <cell r="DL666">
            <v>0</v>
          </cell>
          <cell r="DM666">
            <v>0</v>
          </cell>
          <cell r="DN666">
            <v>0</v>
          </cell>
          <cell r="DO666">
            <v>0</v>
          </cell>
          <cell r="DP666">
            <v>0</v>
          </cell>
          <cell r="DQ666">
            <v>0</v>
          </cell>
          <cell r="DR666">
            <v>0</v>
          </cell>
          <cell r="DS666">
            <v>0</v>
          </cell>
          <cell r="DT666">
            <v>0</v>
          </cell>
          <cell r="DU666">
            <v>0</v>
          </cell>
          <cell r="DV666">
            <v>0</v>
          </cell>
          <cell r="DW666">
            <v>0</v>
          </cell>
          <cell r="DX666">
            <v>0</v>
          </cell>
          <cell r="DY666">
            <v>0</v>
          </cell>
          <cell r="DZ666">
            <v>0</v>
          </cell>
          <cell r="EA666">
            <v>0</v>
          </cell>
          <cell r="EB666">
            <v>0</v>
          </cell>
          <cell r="EC666">
            <v>0</v>
          </cell>
          <cell r="ED666">
            <v>0</v>
          </cell>
        </row>
        <row r="667">
          <cell r="F667" t="e">
            <v>#VALUE!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E667">
            <v>0</v>
          </cell>
          <cell r="BF667">
            <v>0</v>
          </cell>
          <cell r="BG667">
            <v>0</v>
          </cell>
          <cell r="BH667">
            <v>0</v>
          </cell>
          <cell r="BI667">
            <v>0</v>
          </cell>
          <cell r="BJ667">
            <v>0</v>
          </cell>
          <cell r="BK667">
            <v>0</v>
          </cell>
          <cell r="BL667">
            <v>0</v>
          </cell>
          <cell r="BM667">
            <v>0</v>
          </cell>
          <cell r="BN667">
            <v>0</v>
          </cell>
          <cell r="BO667">
            <v>0</v>
          </cell>
          <cell r="BP667">
            <v>0</v>
          </cell>
          <cell r="BQ667">
            <v>0</v>
          </cell>
          <cell r="BR667">
            <v>0</v>
          </cell>
          <cell r="BS667">
            <v>0</v>
          </cell>
          <cell r="BT667">
            <v>0</v>
          </cell>
          <cell r="BU667">
            <v>0</v>
          </cell>
          <cell r="BV667">
            <v>0</v>
          </cell>
          <cell r="BW667">
            <v>0</v>
          </cell>
          <cell r="BX667">
            <v>0</v>
          </cell>
          <cell r="BY667">
            <v>0</v>
          </cell>
          <cell r="BZ667">
            <v>0</v>
          </cell>
          <cell r="CA667">
            <v>0</v>
          </cell>
          <cell r="CB667">
            <v>0</v>
          </cell>
          <cell r="CC667">
            <v>0</v>
          </cell>
          <cell r="CD667">
            <v>0</v>
          </cell>
          <cell r="CE667">
            <v>0</v>
          </cell>
          <cell r="CF667">
            <v>0</v>
          </cell>
          <cell r="CG667">
            <v>0</v>
          </cell>
          <cell r="CH667">
            <v>0</v>
          </cell>
          <cell r="CI667">
            <v>0</v>
          </cell>
          <cell r="CJ667">
            <v>0</v>
          </cell>
          <cell r="CK667">
            <v>0</v>
          </cell>
          <cell r="CL667">
            <v>0</v>
          </cell>
          <cell r="CM667">
            <v>0</v>
          </cell>
          <cell r="CN667">
            <v>0</v>
          </cell>
          <cell r="CO667">
            <v>0</v>
          </cell>
          <cell r="CP667">
            <v>0</v>
          </cell>
          <cell r="CQ667">
            <v>0</v>
          </cell>
          <cell r="CR667">
            <v>0</v>
          </cell>
          <cell r="CS667">
            <v>0</v>
          </cell>
          <cell r="CT667">
            <v>0</v>
          </cell>
          <cell r="CU667">
            <v>0</v>
          </cell>
          <cell r="CV667">
            <v>0</v>
          </cell>
          <cell r="CW667">
            <v>0</v>
          </cell>
          <cell r="CX667">
            <v>0</v>
          </cell>
          <cell r="CY667">
            <v>0</v>
          </cell>
          <cell r="CZ667">
            <v>0</v>
          </cell>
          <cell r="DA667">
            <v>0</v>
          </cell>
          <cell r="DB667">
            <v>0</v>
          </cell>
          <cell r="DC667">
            <v>0</v>
          </cell>
          <cell r="DD667">
            <v>0</v>
          </cell>
          <cell r="DE667">
            <v>0</v>
          </cell>
          <cell r="DF667">
            <v>0</v>
          </cell>
          <cell r="DG667">
            <v>0</v>
          </cell>
          <cell r="DH667">
            <v>0</v>
          </cell>
          <cell r="DI667">
            <v>0</v>
          </cell>
          <cell r="DJ667">
            <v>0</v>
          </cell>
          <cell r="DK667">
            <v>0</v>
          </cell>
          <cell r="DL667">
            <v>0</v>
          </cell>
          <cell r="DM667">
            <v>0</v>
          </cell>
          <cell r="DN667">
            <v>0</v>
          </cell>
          <cell r="DO667">
            <v>0</v>
          </cell>
          <cell r="DP667">
            <v>0</v>
          </cell>
          <cell r="DQ667">
            <v>0</v>
          </cell>
          <cell r="DR667">
            <v>0</v>
          </cell>
          <cell r="DS667">
            <v>0</v>
          </cell>
          <cell r="DT667">
            <v>0</v>
          </cell>
          <cell r="DU667">
            <v>0</v>
          </cell>
          <cell r="DV667">
            <v>0</v>
          </cell>
          <cell r="DW667">
            <v>0</v>
          </cell>
          <cell r="DX667">
            <v>0</v>
          </cell>
          <cell r="DY667">
            <v>0</v>
          </cell>
          <cell r="DZ667">
            <v>0</v>
          </cell>
          <cell r="EA667">
            <v>0</v>
          </cell>
          <cell r="EB667">
            <v>0</v>
          </cell>
          <cell r="EC667">
            <v>0</v>
          </cell>
          <cell r="ED667">
            <v>0</v>
          </cell>
        </row>
        <row r="668">
          <cell r="F668" t="e">
            <v>#VALUE!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P668">
            <v>0</v>
          </cell>
          <cell r="AQ668">
            <v>0</v>
          </cell>
          <cell r="AR668">
            <v>0</v>
          </cell>
          <cell r="AS668">
            <v>0</v>
          </cell>
          <cell r="AT668">
            <v>0</v>
          </cell>
          <cell r="AU668">
            <v>0</v>
          </cell>
          <cell r="AV668">
            <v>0</v>
          </cell>
          <cell r="AW668">
            <v>0</v>
          </cell>
          <cell r="AX668">
            <v>0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0</v>
          </cell>
          <cell r="BD668">
            <v>0</v>
          </cell>
          <cell r="BE668">
            <v>0</v>
          </cell>
          <cell r="BF668">
            <v>0</v>
          </cell>
          <cell r="BG668">
            <v>0</v>
          </cell>
          <cell r="BH668">
            <v>0</v>
          </cell>
          <cell r="BI668">
            <v>0</v>
          </cell>
          <cell r="BJ668">
            <v>0</v>
          </cell>
          <cell r="BK668">
            <v>0</v>
          </cell>
          <cell r="BL668">
            <v>0</v>
          </cell>
          <cell r="BM668">
            <v>0</v>
          </cell>
          <cell r="BN668">
            <v>0</v>
          </cell>
          <cell r="BO668">
            <v>0</v>
          </cell>
          <cell r="BP668">
            <v>0</v>
          </cell>
          <cell r="BQ668">
            <v>0</v>
          </cell>
          <cell r="BR668">
            <v>0</v>
          </cell>
          <cell r="BS668">
            <v>0</v>
          </cell>
          <cell r="BT668">
            <v>0</v>
          </cell>
          <cell r="BU668">
            <v>0</v>
          </cell>
          <cell r="BV668">
            <v>0</v>
          </cell>
          <cell r="BW668">
            <v>0</v>
          </cell>
          <cell r="BX668">
            <v>0</v>
          </cell>
          <cell r="BY668">
            <v>0</v>
          </cell>
          <cell r="BZ668">
            <v>0</v>
          </cell>
          <cell r="CA668">
            <v>0</v>
          </cell>
          <cell r="CB668">
            <v>0</v>
          </cell>
          <cell r="CC668">
            <v>0</v>
          </cell>
          <cell r="CD668">
            <v>0</v>
          </cell>
          <cell r="CE668">
            <v>0</v>
          </cell>
          <cell r="CF668">
            <v>0</v>
          </cell>
          <cell r="CG668">
            <v>0</v>
          </cell>
          <cell r="CH668">
            <v>0</v>
          </cell>
          <cell r="CI668">
            <v>0</v>
          </cell>
          <cell r="CJ668">
            <v>0</v>
          </cell>
          <cell r="CK668">
            <v>0</v>
          </cell>
          <cell r="CL668">
            <v>0</v>
          </cell>
          <cell r="CM668">
            <v>0</v>
          </cell>
          <cell r="CN668">
            <v>0</v>
          </cell>
          <cell r="CO668">
            <v>0</v>
          </cell>
          <cell r="CP668">
            <v>0</v>
          </cell>
          <cell r="CQ668">
            <v>0</v>
          </cell>
          <cell r="CR668">
            <v>0</v>
          </cell>
          <cell r="CS668">
            <v>0</v>
          </cell>
          <cell r="CT668">
            <v>0</v>
          </cell>
          <cell r="CU668">
            <v>0</v>
          </cell>
          <cell r="CV668">
            <v>0</v>
          </cell>
          <cell r="CW668">
            <v>0</v>
          </cell>
          <cell r="CX668">
            <v>0</v>
          </cell>
          <cell r="CY668">
            <v>0</v>
          </cell>
          <cell r="CZ668">
            <v>0</v>
          </cell>
          <cell r="DA668">
            <v>0</v>
          </cell>
          <cell r="DB668">
            <v>0</v>
          </cell>
          <cell r="DC668">
            <v>0</v>
          </cell>
          <cell r="DD668">
            <v>0</v>
          </cell>
          <cell r="DE668">
            <v>0</v>
          </cell>
          <cell r="DF668">
            <v>0</v>
          </cell>
          <cell r="DG668">
            <v>0</v>
          </cell>
          <cell r="DH668">
            <v>0</v>
          </cell>
          <cell r="DI668">
            <v>0</v>
          </cell>
          <cell r="DJ668">
            <v>0</v>
          </cell>
          <cell r="DK668">
            <v>0</v>
          </cell>
          <cell r="DL668">
            <v>0</v>
          </cell>
          <cell r="DM668">
            <v>0</v>
          </cell>
          <cell r="DN668">
            <v>0</v>
          </cell>
          <cell r="DO668">
            <v>0</v>
          </cell>
          <cell r="DP668">
            <v>0</v>
          </cell>
          <cell r="DQ668">
            <v>0</v>
          </cell>
          <cell r="DR668">
            <v>0</v>
          </cell>
          <cell r="DS668">
            <v>0</v>
          </cell>
          <cell r="DT668">
            <v>0</v>
          </cell>
          <cell r="DU668">
            <v>0</v>
          </cell>
          <cell r="DV668">
            <v>0</v>
          </cell>
          <cell r="DW668">
            <v>0</v>
          </cell>
          <cell r="DX668">
            <v>0</v>
          </cell>
          <cell r="DY668">
            <v>0</v>
          </cell>
          <cell r="DZ668">
            <v>0</v>
          </cell>
          <cell r="EA668">
            <v>0</v>
          </cell>
          <cell r="EB668">
            <v>0</v>
          </cell>
          <cell r="EC668">
            <v>0</v>
          </cell>
          <cell r="ED668">
            <v>0</v>
          </cell>
        </row>
        <row r="669">
          <cell r="F669" t="e">
            <v>#VALUE!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0</v>
          </cell>
          <cell r="BD669">
            <v>0</v>
          </cell>
          <cell r="BE669">
            <v>0</v>
          </cell>
          <cell r="BF669">
            <v>0</v>
          </cell>
          <cell r="BG669">
            <v>0</v>
          </cell>
          <cell r="BH669">
            <v>0</v>
          </cell>
          <cell r="BI669">
            <v>0</v>
          </cell>
          <cell r="BJ669">
            <v>0</v>
          </cell>
          <cell r="BK669">
            <v>0</v>
          </cell>
          <cell r="BL669">
            <v>0</v>
          </cell>
          <cell r="BM669">
            <v>0</v>
          </cell>
          <cell r="BN669">
            <v>0</v>
          </cell>
          <cell r="BO669">
            <v>0</v>
          </cell>
          <cell r="BP669">
            <v>0</v>
          </cell>
          <cell r="BQ669">
            <v>0</v>
          </cell>
          <cell r="BR669">
            <v>0</v>
          </cell>
          <cell r="BS669">
            <v>0</v>
          </cell>
          <cell r="BT669">
            <v>0</v>
          </cell>
          <cell r="BU669">
            <v>0</v>
          </cell>
          <cell r="BV669">
            <v>0</v>
          </cell>
          <cell r="BW669">
            <v>0</v>
          </cell>
          <cell r="BX669">
            <v>0</v>
          </cell>
          <cell r="BY669">
            <v>0</v>
          </cell>
          <cell r="BZ669">
            <v>0</v>
          </cell>
          <cell r="CA669">
            <v>0</v>
          </cell>
          <cell r="CB669">
            <v>0</v>
          </cell>
          <cell r="CC669">
            <v>0</v>
          </cell>
          <cell r="CD669">
            <v>0</v>
          </cell>
          <cell r="CE669">
            <v>0</v>
          </cell>
          <cell r="CF669">
            <v>0</v>
          </cell>
          <cell r="CG669">
            <v>0</v>
          </cell>
          <cell r="CH669">
            <v>0</v>
          </cell>
          <cell r="CI669">
            <v>0</v>
          </cell>
          <cell r="CJ669">
            <v>0</v>
          </cell>
          <cell r="CK669">
            <v>0</v>
          </cell>
          <cell r="CL669">
            <v>0</v>
          </cell>
          <cell r="CM669">
            <v>0</v>
          </cell>
          <cell r="CN669">
            <v>0</v>
          </cell>
          <cell r="CO669">
            <v>0</v>
          </cell>
          <cell r="CP669">
            <v>0</v>
          </cell>
          <cell r="CQ669">
            <v>0</v>
          </cell>
          <cell r="CR669">
            <v>0</v>
          </cell>
          <cell r="CS669">
            <v>0</v>
          </cell>
          <cell r="CT669">
            <v>0</v>
          </cell>
          <cell r="CU669">
            <v>0</v>
          </cell>
          <cell r="CV669">
            <v>0</v>
          </cell>
          <cell r="CW669">
            <v>0</v>
          </cell>
          <cell r="CX669">
            <v>0</v>
          </cell>
          <cell r="CY669">
            <v>0</v>
          </cell>
          <cell r="CZ669">
            <v>0</v>
          </cell>
          <cell r="DA669">
            <v>0</v>
          </cell>
          <cell r="DB669">
            <v>0</v>
          </cell>
          <cell r="DC669">
            <v>0</v>
          </cell>
          <cell r="DD669">
            <v>0</v>
          </cell>
          <cell r="DE669">
            <v>0</v>
          </cell>
          <cell r="DF669">
            <v>0</v>
          </cell>
          <cell r="DG669">
            <v>0</v>
          </cell>
          <cell r="DH669">
            <v>0</v>
          </cell>
          <cell r="DI669">
            <v>0</v>
          </cell>
          <cell r="DJ669">
            <v>0</v>
          </cell>
          <cell r="DK669">
            <v>0</v>
          </cell>
          <cell r="DL669">
            <v>0</v>
          </cell>
          <cell r="DM669">
            <v>0</v>
          </cell>
          <cell r="DN669">
            <v>0</v>
          </cell>
          <cell r="DO669">
            <v>0</v>
          </cell>
          <cell r="DP669">
            <v>0</v>
          </cell>
          <cell r="DQ669">
            <v>0</v>
          </cell>
          <cell r="DR669">
            <v>0</v>
          </cell>
          <cell r="DS669">
            <v>0</v>
          </cell>
          <cell r="DT669">
            <v>0</v>
          </cell>
          <cell r="DU669">
            <v>0</v>
          </cell>
          <cell r="DV669">
            <v>0</v>
          </cell>
          <cell r="DW669">
            <v>0</v>
          </cell>
          <cell r="DX669">
            <v>0</v>
          </cell>
          <cell r="DY669">
            <v>0</v>
          </cell>
          <cell r="DZ669">
            <v>0</v>
          </cell>
          <cell r="EA669">
            <v>0</v>
          </cell>
          <cell r="EB669">
            <v>0</v>
          </cell>
          <cell r="EC669">
            <v>0</v>
          </cell>
          <cell r="ED669">
            <v>0</v>
          </cell>
        </row>
        <row r="670">
          <cell r="F670" t="e">
            <v>#VALUE!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0</v>
          </cell>
          <cell r="BD670">
            <v>0</v>
          </cell>
          <cell r="BE670">
            <v>0</v>
          </cell>
          <cell r="BF670">
            <v>0</v>
          </cell>
          <cell r="BG670">
            <v>0</v>
          </cell>
          <cell r="BH670">
            <v>0</v>
          </cell>
          <cell r="BI670">
            <v>0</v>
          </cell>
          <cell r="BJ670">
            <v>0</v>
          </cell>
          <cell r="BK670">
            <v>0</v>
          </cell>
          <cell r="BL670">
            <v>0</v>
          </cell>
          <cell r="BM670">
            <v>0</v>
          </cell>
          <cell r="BN670">
            <v>0</v>
          </cell>
          <cell r="BO670">
            <v>0</v>
          </cell>
          <cell r="BP670">
            <v>0</v>
          </cell>
          <cell r="BQ670">
            <v>0</v>
          </cell>
          <cell r="BR670">
            <v>0</v>
          </cell>
          <cell r="BS670">
            <v>0</v>
          </cell>
          <cell r="BT670">
            <v>0</v>
          </cell>
          <cell r="BU670">
            <v>0</v>
          </cell>
          <cell r="BV670">
            <v>0</v>
          </cell>
          <cell r="BW670">
            <v>0</v>
          </cell>
          <cell r="BX670">
            <v>0</v>
          </cell>
          <cell r="BY670">
            <v>0</v>
          </cell>
          <cell r="BZ670">
            <v>0</v>
          </cell>
          <cell r="CA670">
            <v>0</v>
          </cell>
          <cell r="CB670">
            <v>0</v>
          </cell>
          <cell r="CC670">
            <v>0</v>
          </cell>
          <cell r="CD670">
            <v>0</v>
          </cell>
          <cell r="CE670">
            <v>0</v>
          </cell>
          <cell r="CF670">
            <v>0</v>
          </cell>
          <cell r="CG670">
            <v>0</v>
          </cell>
          <cell r="CH670">
            <v>0</v>
          </cell>
          <cell r="CI670">
            <v>0</v>
          </cell>
          <cell r="CJ670">
            <v>0</v>
          </cell>
          <cell r="CK670">
            <v>0</v>
          </cell>
          <cell r="CL670">
            <v>0</v>
          </cell>
          <cell r="CM670">
            <v>0</v>
          </cell>
          <cell r="CN670">
            <v>0</v>
          </cell>
          <cell r="CO670">
            <v>0</v>
          </cell>
          <cell r="CP670">
            <v>0</v>
          </cell>
          <cell r="CQ670">
            <v>0</v>
          </cell>
          <cell r="CR670">
            <v>0</v>
          </cell>
          <cell r="CS670">
            <v>0</v>
          </cell>
          <cell r="CT670">
            <v>0</v>
          </cell>
          <cell r="CU670">
            <v>0</v>
          </cell>
          <cell r="CV670">
            <v>0</v>
          </cell>
          <cell r="CW670">
            <v>0</v>
          </cell>
          <cell r="CX670">
            <v>0</v>
          </cell>
          <cell r="CY670">
            <v>0</v>
          </cell>
          <cell r="CZ670">
            <v>0</v>
          </cell>
          <cell r="DA670">
            <v>0</v>
          </cell>
          <cell r="DB670">
            <v>0</v>
          </cell>
          <cell r="DC670">
            <v>0</v>
          </cell>
          <cell r="DD670">
            <v>0</v>
          </cell>
          <cell r="DE670">
            <v>0</v>
          </cell>
          <cell r="DF670">
            <v>0</v>
          </cell>
          <cell r="DG670">
            <v>0</v>
          </cell>
          <cell r="DH670">
            <v>0</v>
          </cell>
          <cell r="DI670">
            <v>0</v>
          </cell>
          <cell r="DJ670">
            <v>0</v>
          </cell>
          <cell r="DK670">
            <v>0</v>
          </cell>
          <cell r="DL670">
            <v>0</v>
          </cell>
          <cell r="DM670">
            <v>0</v>
          </cell>
          <cell r="DN670">
            <v>0</v>
          </cell>
          <cell r="DO670">
            <v>0</v>
          </cell>
          <cell r="DP670">
            <v>0</v>
          </cell>
          <cell r="DQ670">
            <v>0</v>
          </cell>
          <cell r="DR670">
            <v>0</v>
          </cell>
          <cell r="DS670">
            <v>0</v>
          </cell>
          <cell r="DT670">
            <v>0</v>
          </cell>
          <cell r="DU670">
            <v>0</v>
          </cell>
          <cell r="DV670">
            <v>0</v>
          </cell>
          <cell r="DW670">
            <v>0</v>
          </cell>
          <cell r="DX670">
            <v>0</v>
          </cell>
          <cell r="DY670">
            <v>0</v>
          </cell>
          <cell r="DZ670">
            <v>0</v>
          </cell>
          <cell r="EA670">
            <v>0</v>
          </cell>
          <cell r="EB670">
            <v>0</v>
          </cell>
          <cell r="EC670">
            <v>0</v>
          </cell>
          <cell r="ED670">
            <v>0</v>
          </cell>
        </row>
        <row r="671">
          <cell r="F671" t="e">
            <v>#VALUE!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0</v>
          </cell>
          <cell r="BD671">
            <v>0</v>
          </cell>
          <cell r="BE671">
            <v>0</v>
          </cell>
          <cell r="BF671">
            <v>0</v>
          </cell>
          <cell r="BG671">
            <v>0</v>
          </cell>
          <cell r="BH671">
            <v>0</v>
          </cell>
          <cell r="BI671">
            <v>0</v>
          </cell>
          <cell r="BJ671">
            <v>0</v>
          </cell>
          <cell r="BK671">
            <v>0</v>
          </cell>
          <cell r="BL671">
            <v>0</v>
          </cell>
          <cell r="BM671">
            <v>0</v>
          </cell>
          <cell r="BN671">
            <v>0</v>
          </cell>
          <cell r="BO671">
            <v>0</v>
          </cell>
          <cell r="BP671">
            <v>0</v>
          </cell>
          <cell r="BQ671">
            <v>0</v>
          </cell>
          <cell r="BR671">
            <v>0</v>
          </cell>
          <cell r="BS671">
            <v>0</v>
          </cell>
          <cell r="BT671">
            <v>0</v>
          </cell>
          <cell r="BU671">
            <v>0</v>
          </cell>
          <cell r="BV671">
            <v>0</v>
          </cell>
          <cell r="BW671">
            <v>0</v>
          </cell>
          <cell r="BX671">
            <v>0</v>
          </cell>
          <cell r="BY671">
            <v>0</v>
          </cell>
          <cell r="BZ671">
            <v>0</v>
          </cell>
          <cell r="CA671">
            <v>0</v>
          </cell>
          <cell r="CB671">
            <v>0</v>
          </cell>
          <cell r="CC671">
            <v>0</v>
          </cell>
          <cell r="CD671">
            <v>0</v>
          </cell>
          <cell r="CE671">
            <v>0</v>
          </cell>
          <cell r="CF671">
            <v>0</v>
          </cell>
          <cell r="CG671">
            <v>0</v>
          </cell>
          <cell r="CH671">
            <v>0</v>
          </cell>
          <cell r="CI671">
            <v>0</v>
          </cell>
          <cell r="CJ671">
            <v>0</v>
          </cell>
          <cell r="CK671">
            <v>0</v>
          </cell>
          <cell r="CL671">
            <v>0</v>
          </cell>
          <cell r="CM671">
            <v>0</v>
          </cell>
          <cell r="CN671">
            <v>0</v>
          </cell>
          <cell r="CO671">
            <v>0</v>
          </cell>
          <cell r="CP671">
            <v>0</v>
          </cell>
          <cell r="CQ671">
            <v>0</v>
          </cell>
          <cell r="CR671">
            <v>0</v>
          </cell>
          <cell r="CS671">
            <v>0</v>
          </cell>
          <cell r="CT671">
            <v>0</v>
          </cell>
          <cell r="CU671">
            <v>0</v>
          </cell>
          <cell r="CV671">
            <v>0</v>
          </cell>
          <cell r="CW671">
            <v>0</v>
          </cell>
          <cell r="CX671">
            <v>0</v>
          </cell>
          <cell r="CY671">
            <v>0</v>
          </cell>
          <cell r="CZ671">
            <v>0</v>
          </cell>
          <cell r="DA671">
            <v>0</v>
          </cell>
          <cell r="DB671">
            <v>0</v>
          </cell>
          <cell r="DC671">
            <v>0</v>
          </cell>
          <cell r="DD671">
            <v>0</v>
          </cell>
          <cell r="DE671">
            <v>0</v>
          </cell>
          <cell r="DF671">
            <v>0</v>
          </cell>
          <cell r="DG671">
            <v>0</v>
          </cell>
          <cell r="DH671">
            <v>0</v>
          </cell>
          <cell r="DI671">
            <v>0</v>
          </cell>
          <cell r="DJ671">
            <v>0</v>
          </cell>
          <cell r="DK671">
            <v>0</v>
          </cell>
          <cell r="DL671">
            <v>0</v>
          </cell>
          <cell r="DM671">
            <v>0</v>
          </cell>
          <cell r="DN671">
            <v>0</v>
          </cell>
          <cell r="DO671">
            <v>0</v>
          </cell>
          <cell r="DP671">
            <v>0</v>
          </cell>
          <cell r="DQ671">
            <v>0</v>
          </cell>
          <cell r="DR671">
            <v>0</v>
          </cell>
          <cell r="DS671">
            <v>0</v>
          </cell>
          <cell r="DT671">
            <v>0</v>
          </cell>
          <cell r="DU671">
            <v>0</v>
          </cell>
          <cell r="DV671">
            <v>0</v>
          </cell>
          <cell r="DW671">
            <v>0</v>
          </cell>
          <cell r="DX671">
            <v>0</v>
          </cell>
          <cell r="DY671">
            <v>0</v>
          </cell>
          <cell r="DZ671">
            <v>0</v>
          </cell>
          <cell r="EA671">
            <v>0</v>
          </cell>
          <cell r="EB671">
            <v>0</v>
          </cell>
          <cell r="EC671">
            <v>0</v>
          </cell>
          <cell r="ED671">
            <v>0</v>
          </cell>
        </row>
        <row r="672">
          <cell r="F672" t="e">
            <v>#VALUE!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0</v>
          </cell>
          <cell r="AP672">
            <v>0</v>
          </cell>
          <cell r="AQ672">
            <v>0</v>
          </cell>
          <cell r="AR672">
            <v>0</v>
          </cell>
          <cell r="AS672">
            <v>0</v>
          </cell>
          <cell r="AT672">
            <v>0</v>
          </cell>
          <cell r="AU672">
            <v>0</v>
          </cell>
          <cell r="AV672">
            <v>0</v>
          </cell>
          <cell r="AW672">
            <v>0</v>
          </cell>
          <cell r="AX672">
            <v>0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0</v>
          </cell>
          <cell r="BD672">
            <v>0</v>
          </cell>
          <cell r="BE672">
            <v>0</v>
          </cell>
          <cell r="BF672">
            <v>0</v>
          </cell>
          <cell r="BG672">
            <v>0</v>
          </cell>
          <cell r="BH672">
            <v>0</v>
          </cell>
          <cell r="BI672">
            <v>0</v>
          </cell>
          <cell r="BJ672">
            <v>0</v>
          </cell>
          <cell r="BK672">
            <v>0</v>
          </cell>
          <cell r="BL672">
            <v>0</v>
          </cell>
          <cell r="BM672">
            <v>0</v>
          </cell>
          <cell r="BN672">
            <v>0</v>
          </cell>
          <cell r="BO672">
            <v>0</v>
          </cell>
          <cell r="BP672">
            <v>0</v>
          </cell>
          <cell r="BQ672">
            <v>0</v>
          </cell>
          <cell r="BR672">
            <v>0</v>
          </cell>
          <cell r="BS672">
            <v>0</v>
          </cell>
          <cell r="BT672">
            <v>0</v>
          </cell>
          <cell r="BU672">
            <v>0</v>
          </cell>
          <cell r="BV672">
            <v>0</v>
          </cell>
          <cell r="BW672">
            <v>0</v>
          </cell>
          <cell r="BX672">
            <v>0</v>
          </cell>
          <cell r="BY672">
            <v>0</v>
          </cell>
          <cell r="BZ672">
            <v>0</v>
          </cell>
          <cell r="CA672">
            <v>0</v>
          </cell>
          <cell r="CB672">
            <v>0</v>
          </cell>
          <cell r="CC672">
            <v>0</v>
          </cell>
          <cell r="CD672">
            <v>0</v>
          </cell>
          <cell r="CE672">
            <v>0</v>
          </cell>
          <cell r="CF672">
            <v>0</v>
          </cell>
          <cell r="CG672">
            <v>0</v>
          </cell>
          <cell r="CH672">
            <v>0</v>
          </cell>
          <cell r="CI672">
            <v>0</v>
          </cell>
          <cell r="CJ672">
            <v>0</v>
          </cell>
          <cell r="CK672">
            <v>0</v>
          </cell>
          <cell r="CL672">
            <v>0</v>
          </cell>
          <cell r="CM672">
            <v>0</v>
          </cell>
          <cell r="CN672">
            <v>0</v>
          </cell>
          <cell r="CO672">
            <v>0</v>
          </cell>
          <cell r="CP672">
            <v>0</v>
          </cell>
          <cell r="CQ672">
            <v>0</v>
          </cell>
          <cell r="CR672">
            <v>0</v>
          </cell>
          <cell r="CS672">
            <v>0</v>
          </cell>
          <cell r="CT672">
            <v>0</v>
          </cell>
          <cell r="CU672">
            <v>0</v>
          </cell>
          <cell r="CV672">
            <v>0</v>
          </cell>
          <cell r="CW672">
            <v>0</v>
          </cell>
          <cell r="CX672">
            <v>0</v>
          </cell>
          <cell r="CY672">
            <v>0</v>
          </cell>
          <cell r="CZ672">
            <v>0</v>
          </cell>
          <cell r="DA672">
            <v>0</v>
          </cell>
          <cell r="DB672">
            <v>0</v>
          </cell>
          <cell r="DC672">
            <v>0</v>
          </cell>
          <cell r="DD672">
            <v>0</v>
          </cell>
          <cell r="DE672">
            <v>0</v>
          </cell>
          <cell r="DF672">
            <v>0</v>
          </cell>
          <cell r="DG672">
            <v>0</v>
          </cell>
          <cell r="DH672">
            <v>0</v>
          </cell>
          <cell r="DI672">
            <v>0</v>
          </cell>
          <cell r="DJ672">
            <v>0</v>
          </cell>
          <cell r="DK672">
            <v>0</v>
          </cell>
          <cell r="DL672">
            <v>0</v>
          </cell>
          <cell r="DM672">
            <v>0</v>
          </cell>
          <cell r="DN672">
            <v>0</v>
          </cell>
          <cell r="DO672">
            <v>0</v>
          </cell>
          <cell r="DP672">
            <v>0</v>
          </cell>
          <cell r="DQ672">
            <v>0</v>
          </cell>
          <cell r="DR672">
            <v>0</v>
          </cell>
          <cell r="DS672">
            <v>0</v>
          </cell>
          <cell r="DT672">
            <v>0</v>
          </cell>
          <cell r="DU672">
            <v>0</v>
          </cell>
          <cell r="DV672">
            <v>0</v>
          </cell>
          <cell r="DW672">
            <v>0</v>
          </cell>
          <cell r="DX672">
            <v>0</v>
          </cell>
          <cell r="DY672">
            <v>0</v>
          </cell>
          <cell r="DZ672">
            <v>0</v>
          </cell>
          <cell r="EA672">
            <v>0</v>
          </cell>
          <cell r="EB672">
            <v>0</v>
          </cell>
          <cell r="EC672">
            <v>0</v>
          </cell>
          <cell r="ED672">
            <v>0</v>
          </cell>
        </row>
        <row r="673">
          <cell r="F673" t="e">
            <v>#VALUE!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0</v>
          </cell>
          <cell r="BD673">
            <v>0</v>
          </cell>
          <cell r="BE673">
            <v>0</v>
          </cell>
          <cell r="BF673">
            <v>0</v>
          </cell>
          <cell r="BG673">
            <v>0</v>
          </cell>
          <cell r="BH673">
            <v>0</v>
          </cell>
          <cell r="BI673">
            <v>0</v>
          </cell>
          <cell r="BJ673">
            <v>0</v>
          </cell>
          <cell r="BK673">
            <v>0</v>
          </cell>
          <cell r="BL673">
            <v>0</v>
          </cell>
          <cell r="BM673">
            <v>0</v>
          </cell>
          <cell r="BN673">
            <v>0</v>
          </cell>
          <cell r="BO673">
            <v>0</v>
          </cell>
          <cell r="BP673">
            <v>0</v>
          </cell>
          <cell r="BQ673">
            <v>0</v>
          </cell>
          <cell r="BR673">
            <v>0</v>
          </cell>
          <cell r="BS673">
            <v>0</v>
          </cell>
          <cell r="BT673">
            <v>0</v>
          </cell>
          <cell r="BU673">
            <v>0</v>
          </cell>
          <cell r="BV673">
            <v>0</v>
          </cell>
          <cell r="BW673">
            <v>0</v>
          </cell>
          <cell r="BX673">
            <v>0</v>
          </cell>
          <cell r="BY673">
            <v>0</v>
          </cell>
          <cell r="BZ673">
            <v>0</v>
          </cell>
          <cell r="CA673">
            <v>0</v>
          </cell>
          <cell r="CB673">
            <v>0</v>
          </cell>
          <cell r="CC673">
            <v>0</v>
          </cell>
          <cell r="CD673">
            <v>0</v>
          </cell>
          <cell r="CE673">
            <v>0</v>
          </cell>
          <cell r="CF673">
            <v>0</v>
          </cell>
          <cell r="CG673">
            <v>0</v>
          </cell>
          <cell r="CH673">
            <v>0</v>
          </cell>
          <cell r="CI673">
            <v>0</v>
          </cell>
          <cell r="CJ673">
            <v>0</v>
          </cell>
          <cell r="CK673">
            <v>0</v>
          </cell>
          <cell r="CL673">
            <v>0</v>
          </cell>
          <cell r="CM673">
            <v>0</v>
          </cell>
          <cell r="CN673">
            <v>0</v>
          </cell>
          <cell r="CO673">
            <v>0</v>
          </cell>
          <cell r="CP673">
            <v>0</v>
          </cell>
          <cell r="CQ673">
            <v>0</v>
          </cell>
          <cell r="CR673">
            <v>0</v>
          </cell>
          <cell r="CS673">
            <v>0</v>
          </cell>
          <cell r="CT673">
            <v>0</v>
          </cell>
          <cell r="CU673">
            <v>0</v>
          </cell>
          <cell r="CV673">
            <v>0</v>
          </cell>
          <cell r="CW673">
            <v>0</v>
          </cell>
          <cell r="CX673">
            <v>0</v>
          </cell>
          <cell r="CY673">
            <v>0</v>
          </cell>
          <cell r="CZ673">
            <v>0</v>
          </cell>
          <cell r="DA673">
            <v>0</v>
          </cell>
          <cell r="DB673">
            <v>0</v>
          </cell>
          <cell r="DC673">
            <v>0</v>
          </cell>
          <cell r="DD673">
            <v>0</v>
          </cell>
          <cell r="DE673">
            <v>0</v>
          </cell>
          <cell r="DF673">
            <v>0</v>
          </cell>
          <cell r="DG673">
            <v>0</v>
          </cell>
          <cell r="DH673">
            <v>0</v>
          </cell>
          <cell r="DI673">
            <v>0</v>
          </cell>
          <cell r="DJ673">
            <v>0</v>
          </cell>
          <cell r="DK673">
            <v>0</v>
          </cell>
          <cell r="DL673">
            <v>0</v>
          </cell>
          <cell r="DM673">
            <v>0</v>
          </cell>
          <cell r="DN673">
            <v>0</v>
          </cell>
          <cell r="DO673">
            <v>0</v>
          </cell>
          <cell r="DP673">
            <v>0</v>
          </cell>
          <cell r="DQ673">
            <v>0</v>
          </cell>
          <cell r="DR673">
            <v>0</v>
          </cell>
          <cell r="DS673">
            <v>0</v>
          </cell>
          <cell r="DT673">
            <v>0</v>
          </cell>
          <cell r="DU673">
            <v>0</v>
          </cell>
          <cell r="DV673">
            <v>0</v>
          </cell>
          <cell r="DW673">
            <v>0</v>
          </cell>
          <cell r="DX673">
            <v>0</v>
          </cell>
          <cell r="DY673">
            <v>0</v>
          </cell>
          <cell r="DZ673">
            <v>0</v>
          </cell>
          <cell r="EA673">
            <v>0</v>
          </cell>
          <cell r="EB673">
            <v>0</v>
          </cell>
          <cell r="EC673">
            <v>0</v>
          </cell>
          <cell r="ED673">
            <v>0</v>
          </cell>
        </row>
        <row r="674"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P674">
            <v>0</v>
          </cell>
          <cell r="AQ674">
            <v>0</v>
          </cell>
          <cell r="AR674">
            <v>0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0</v>
          </cell>
          <cell r="AX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E674">
            <v>0</v>
          </cell>
          <cell r="BF674">
            <v>0</v>
          </cell>
          <cell r="BG674">
            <v>0</v>
          </cell>
          <cell r="BH674">
            <v>0</v>
          </cell>
          <cell r="BI674">
            <v>0</v>
          </cell>
          <cell r="BJ674">
            <v>0</v>
          </cell>
          <cell r="BK674">
            <v>0</v>
          </cell>
          <cell r="BL674">
            <v>0</v>
          </cell>
          <cell r="BM674">
            <v>0</v>
          </cell>
          <cell r="BN674">
            <v>0</v>
          </cell>
          <cell r="BO674">
            <v>0</v>
          </cell>
          <cell r="BP674">
            <v>0</v>
          </cell>
          <cell r="BQ674">
            <v>0</v>
          </cell>
          <cell r="BR674">
            <v>0</v>
          </cell>
          <cell r="BS674">
            <v>0</v>
          </cell>
          <cell r="BT674">
            <v>0</v>
          </cell>
          <cell r="BU674">
            <v>0</v>
          </cell>
          <cell r="BV674">
            <v>0</v>
          </cell>
          <cell r="BW674">
            <v>0</v>
          </cell>
          <cell r="BX674">
            <v>0</v>
          </cell>
          <cell r="BY674">
            <v>0</v>
          </cell>
          <cell r="BZ674">
            <v>0</v>
          </cell>
          <cell r="CA674">
            <v>0</v>
          </cell>
          <cell r="CB674">
            <v>0</v>
          </cell>
          <cell r="CC674">
            <v>0</v>
          </cell>
          <cell r="CD674">
            <v>0</v>
          </cell>
          <cell r="CE674">
            <v>0</v>
          </cell>
          <cell r="CF674">
            <v>0</v>
          </cell>
          <cell r="CG674">
            <v>0</v>
          </cell>
          <cell r="CH674">
            <v>0</v>
          </cell>
          <cell r="CI674">
            <v>0</v>
          </cell>
          <cell r="CJ674">
            <v>0</v>
          </cell>
          <cell r="CK674">
            <v>0</v>
          </cell>
          <cell r="CL674">
            <v>0</v>
          </cell>
          <cell r="CM674">
            <v>0</v>
          </cell>
          <cell r="CN674">
            <v>0</v>
          </cell>
          <cell r="CO674">
            <v>0</v>
          </cell>
          <cell r="CP674">
            <v>0</v>
          </cell>
          <cell r="CQ674">
            <v>0</v>
          </cell>
          <cell r="CR674">
            <v>0</v>
          </cell>
          <cell r="CS674">
            <v>0</v>
          </cell>
          <cell r="CT674">
            <v>0</v>
          </cell>
          <cell r="CU674">
            <v>0</v>
          </cell>
          <cell r="CV674">
            <v>0</v>
          </cell>
          <cell r="CW674">
            <v>0</v>
          </cell>
          <cell r="CX674">
            <v>0</v>
          </cell>
          <cell r="CY674">
            <v>0</v>
          </cell>
          <cell r="CZ674">
            <v>0</v>
          </cell>
          <cell r="DA674">
            <v>0</v>
          </cell>
          <cell r="DB674">
            <v>0</v>
          </cell>
          <cell r="DC674">
            <v>0</v>
          </cell>
          <cell r="DD674">
            <v>0</v>
          </cell>
          <cell r="DE674">
            <v>0</v>
          </cell>
          <cell r="DF674">
            <v>0</v>
          </cell>
          <cell r="DG674">
            <v>0</v>
          </cell>
          <cell r="DH674">
            <v>0</v>
          </cell>
          <cell r="DI674">
            <v>0</v>
          </cell>
          <cell r="DJ674">
            <v>0</v>
          </cell>
          <cell r="DK674">
            <v>0</v>
          </cell>
          <cell r="DL674">
            <v>0</v>
          </cell>
          <cell r="DM674">
            <v>0</v>
          </cell>
          <cell r="DN674">
            <v>0</v>
          </cell>
          <cell r="DO674">
            <v>0</v>
          </cell>
          <cell r="DP674">
            <v>0</v>
          </cell>
          <cell r="DQ674">
            <v>0</v>
          </cell>
          <cell r="DR674">
            <v>0</v>
          </cell>
          <cell r="DS674">
            <v>0</v>
          </cell>
          <cell r="DT674">
            <v>0</v>
          </cell>
          <cell r="DU674">
            <v>0</v>
          </cell>
          <cell r="DV674">
            <v>0</v>
          </cell>
          <cell r="DW674">
            <v>0</v>
          </cell>
          <cell r="DX674">
            <v>0</v>
          </cell>
          <cell r="DY674">
            <v>0</v>
          </cell>
          <cell r="DZ674">
            <v>0</v>
          </cell>
          <cell r="EA674">
            <v>0</v>
          </cell>
          <cell r="EB674">
            <v>0</v>
          </cell>
          <cell r="EC674">
            <v>0</v>
          </cell>
          <cell r="ED674">
            <v>0</v>
          </cell>
        </row>
        <row r="675">
          <cell r="F675" t="e">
            <v>#VALUE!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0</v>
          </cell>
          <cell r="BD675">
            <v>0</v>
          </cell>
          <cell r="BE675">
            <v>0</v>
          </cell>
          <cell r="BF675">
            <v>0</v>
          </cell>
          <cell r="BG675">
            <v>0</v>
          </cell>
          <cell r="BH675">
            <v>0</v>
          </cell>
          <cell r="BI675">
            <v>0</v>
          </cell>
          <cell r="BJ675">
            <v>0</v>
          </cell>
          <cell r="BK675">
            <v>0</v>
          </cell>
          <cell r="BL675">
            <v>0</v>
          </cell>
          <cell r="BM675">
            <v>0</v>
          </cell>
          <cell r="BN675">
            <v>0</v>
          </cell>
          <cell r="BO675">
            <v>0</v>
          </cell>
          <cell r="BP675">
            <v>0</v>
          </cell>
          <cell r="BQ675">
            <v>0</v>
          </cell>
          <cell r="BR675">
            <v>0</v>
          </cell>
          <cell r="BS675">
            <v>0</v>
          </cell>
          <cell r="BT675">
            <v>0</v>
          </cell>
          <cell r="BU675">
            <v>0</v>
          </cell>
          <cell r="BV675">
            <v>0</v>
          </cell>
          <cell r="BW675">
            <v>0</v>
          </cell>
          <cell r="BX675">
            <v>0</v>
          </cell>
          <cell r="BY675">
            <v>0</v>
          </cell>
          <cell r="BZ675">
            <v>0</v>
          </cell>
          <cell r="CA675">
            <v>0</v>
          </cell>
          <cell r="CB675">
            <v>0</v>
          </cell>
          <cell r="CC675">
            <v>0</v>
          </cell>
          <cell r="CD675">
            <v>0</v>
          </cell>
          <cell r="CE675">
            <v>0</v>
          </cell>
          <cell r="CF675">
            <v>0</v>
          </cell>
          <cell r="CG675">
            <v>0</v>
          </cell>
          <cell r="CH675">
            <v>0</v>
          </cell>
          <cell r="CI675">
            <v>0</v>
          </cell>
          <cell r="CJ675">
            <v>0</v>
          </cell>
          <cell r="CK675">
            <v>0</v>
          </cell>
          <cell r="CL675">
            <v>0</v>
          </cell>
          <cell r="CM675">
            <v>0</v>
          </cell>
          <cell r="CN675">
            <v>0</v>
          </cell>
          <cell r="CO675">
            <v>0</v>
          </cell>
          <cell r="CP675">
            <v>0</v>
          </cell>
          <cell r="CQ675">
            <v>0</v>
          </cell>
          <cell r="CR675">
            <v>0</v>
          </cell>
          <cell r="CS675">
            <v>0</v>
          </cell>
          <cell r="CT675">
            <v>0</v>
          </cell>
          <cell r="CU675">
            <v>0</v>
          </cell>
          <cell r="CV675">
            <v>0</v>
          </cell>
          <cell r="CW675">
            <v>0</v>
          </cell>
          <cell r="CX675">
            <v>0</v>
          </cell>
          <cell r="CY675">
            <v>0</v>
          </cell>
          <cell r="CZ675">
            <v>0</v>
          </cell>
          <cell r="DA675">
            <v>0</v>
          </cell>
          <cell r="DB675">
            <v>0</v>
          </cell>
          <cell r="DC675">
            <v>0</v>
          </cell>
          <cell r="DD675">
            <v>0</v>
          </cell>
          <cell r="DE675">
            <v>0</v>
          </cell>
          <cell r="DF675">
            <v>0</v>
          </cell>
          <cell r="DG675">
            <v>0</v>
          </cell>
          <cell r="DH675">
            <v>0</v>
          </cell>
          <cell r="DI675">
            <v>0</v>
          </cell>
          <cell r="DJ675">
            <v>0</v>
          </cell>
          <cell r="DK675">
            <v>0</v>
          </cell>
          <cell r="DL675">
            <v>0</v>
          </cell>
          <cell r="DM675">
            <v>0</v>
          </cell>
          <cell r="DN675">
            <v>0</v>
          </cell>
          <cell r="DO675">
            <v>0</v>
          </cell>
          <cell r="DP675">
            <v>0</v>
          </cell>
          <cell r="DQ675">
            <v>0</v>
          </cell>
          <cell r="DR675">
            <v>0</v>
          </cell>
          <cell r="DS675">
            <v>0</v>
          </cell>
          <cell r="DT675">
            <v>0</v>
          </cell>
          <cell r="DU675">
            <v>0</v>
          </cell>
          <cell r="DV675">
            <v>0</v>
          </cell>
          <cell r="DW675">
            <v>0</v>
          </cell>
          <cell r="DX675">
            <v>0</v>
          </cell>
          <cell r="DY675">
            <v>0</v>
          </cell>
          <cell r="DZ675">
            <v>0</v>
          </cell>
          <cell r="EA675">
            <v>0</v>
          </cell>
          <cell r="EB675">
            <v>0</v>
          </cell>
          <cell r="EC675">
            <v>0</v>
          </cell>
          <cell r="ED675">
            <v>0</v>
          </cell>
        </row>
        <row r="676">
          <cell r="F676" t="e">
            <v>#VALUE!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0</v>
          </cell>
          <cell r="BD676">
            <v>0</v>
          </cell>
          <cell r="BE676">
            <v>0</v>
          </cell>
          <cell r="BF676">
            <v>0</v>
          </cell>
          <cell r="BG676">
            <v>0</v>
          </cell>
          <cell r="BH676">
            <v>0</v>
          </cell>
          <cell r="BI676">
            <v>0</v>
          </cell>
          <cell r="BJ676">
            <v>0</v>
          </cell>
          <cell r="BK676">
            <v>0</v>
          </cell>
          <cell r="BL676">
            <v>0</v>
          </cell>
          <cell r="BM676">
            <v>0</v>
          </cell>
          <cell r="BN676">
            <v>0</v>
          </cell>
          <cell r="BO676">
            <v>0</v>
          </cell>
          <cell r="BP676">
            <v>0</v>
          </cell>
          <cell r="BQ676">
            <v>0</v>
          </cell>
          <cell r="BR676">
            <v>0</v>
          </cell>
          <cell r="BS676">
            <v>0</v>
          </cell>
          <cell r="BT676">
            <v>0</v>
          </cell>
          <cell r="BU676">
            <v>0</v>
          </cell>
          <cell r="BV676">
            <v>0</v>
          </cell>
          <cell r="BW676">
            <v>0</v>
          </cell>
          <cell r="BX676">
            <v>0</v>
          </cell>
          <cell r="BY676">
            <v>0</v>
          </cell>
          <cell r="BZ676">
            <v>0</v>
          </cell>
          <cell r="CA676">
            <v>0</v>
          </cell>
          <cell r="CB676">
            <v>0</v>
          </cell>
          <cell r="CC676">
            <v>0</v>
          </cell>
          <cell r="CD676">
            <v>0</v>
          </cell>
          <cell r="CE676">
            <v>0</v>
          </cell>
          <cell r="CF676">
            <v>0</v>
          </cell>
          <cell r="CG676">
            <v>0</v>
          </cell>
          <cell r="CH676">
            <v>0</v>
          </cell>
          <cell r="CI676">
            <v>0</v>
          </cell>
          <cell r="CJ676">
            <v>0</v>
          </cell>
          <cell r="CK676">
            <v>0</v>
          </cell>
          <cell r="CL676">
            <v>0</v>
          </cell>
          <cell r="CM676">
            <v>0</v>
          </cell>
          <cell r="CN676">
            <v>0</v>
          </cell>
          <cell r="CO676">
            <v>0</v>
          </cell>
          <cell r="CP676">
            <v>0</v>
          </cell>
          <cell r="CQ676">
            <v>0</v>
          </cell>
          <cell r="CR676">
            <v>0</v>
          </cell>
          <cell r="CS676">
            <v>0</v>
          </cell>
          <cell r="CT676">
            <v>0</v>
          </cell>
          <cell r="CU676">
            <v>0</v>
          </cell>
          <cell r="CV676">
            <v>0</v>
          </cell>
          <cell r="CW676">
            <v>0</v>
          </cell>
          <cell r="CX676">
            <v>0</v>
          </cell>
          <cell r="CY676">
            <v>0</v>
          </cell>
          <cell r="CZ676">
            <v>0</v>
          </cell>
          <cell r="DA676">
            <v>0</v>
          </cell>
          <cell r="DB676">
            <v>0</v>
          </cell>
          <cell r="DC676">
            <v>0</v>
          </cell>
          <cell r="DD676">
            <v>0</v>
          </cell>
          <cell r="DE676">
            <v>0</v>
          </cell>
          <cell r="DF676">
            <v>0</v>
          </cell>
          <cell r="DG676">
            <v>0</v>
          </cell>
          <cell r="DH676">
            <v>0</v>
          </cell>
          <cell r="DI676">
            <v>0</v>
          </cell>
          <cell r="DJ676">
            <v>0</v>
          </cell>
          <cell r="DK676">
            <v>0</v>
          </cell>
          <cell r="DL676">
            <v>0</v>
          </cell>
          <cell r="DM676">
            <v>0</v>
          </cell>
          <cell r="DN676">
            <v>0</v>
          </cell>
          <cell r="DO676">
            <v>0</v>
          </cell>
          <cell r="DP676">
            <v>0</v>
          </cell>
          <cell r="DQ676">
            <v>0</v>
          </cell>
          <cell r="DR676">
            <v>0</v>
          </cell>
          <cell r="DS676">
            <v>0</v>
          </cell>
          <cell r="DT676">
            <v>0</v>
          </cell>
          <cell r="DU676">
            <v>0</v>
          </cell>
          <cell r="DV676">
            <v>0</v>
          </cell>
          <cell r="DW676">
            <v>0</v>
          </cell>
          <cell r="DX676">
            <v>0</v>
          </cell>
          <cell r="DY676">
            <v>0</v>
          </cell>
          <cell r="DZ676">
            <v>0</v>
          </cell>
          <cell r="EA676">
            <v>0</v>
          </cell>
          <cell r="EB676">
            <v>0</v>
          </cell>
          <cell r="EC676">
            <v>0</v>
          </cell>
          <cell r="ED676">
            <v>0</v>
          </cell>
        </row>
        <row r="677">
          <cell r="F677" t="e">
            <v>#VALUE!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0</v>
          </cell>
          <cell r="BD677">
            <v>0</v>
          </cell>
          <cell r="BE677">
            <v>0</v>
          </cell>
          <cell r="BF677">
            <v>0</v>
          </cell>
          <cell r="BG677">
            <v>0</v>
          </cell>
          <cell r="BH677">
            <v>0</v>
          </cell>
          <cell r="BI677">
            <v>0</v>
          </cell>
          <cell r="BJ677">
            <v>0</v>
          </cell>
          <cell r="BK677">
            <v>0</v>
          </cell>
          <cell r="BL677">
            <v>0</v>
          </cell>
          <cell r="BM677">
            <v>0</v>
          </cell>
          <cell r="BN677">
            <v>0</v>
          </cell>
          <cell r="BO677">
            <v>0</v>
          </cell>
          <cell r="BP677">
            <v>0</v>
          </cell>
          <cell r="BQ677">
            <v>0</v>
          </cell>
          <cell r="BR677">
            <v>0</v>
          </cell>
          <cell r="BS677">
            <v>0</v>
          </cell>
          <cell r="BT677">
            <v>0</v>
          </cell>
          <cell r="BU677">
            <v>0</v>
          </cell>
          <cell r="BV677">
            <v>0</v>
          </cell>
          <cell r="BW677">
            <v>0</v>
          </cell>
          <cell r="BX677">
            <v>0</v>
          </cell>
          <cell r="BY677">
            <v>0</v>
          </cell>
          <cell r="BZ677">
            <v>0</v>
          </cell>
          <cell r="CA677">
            <v>0</v>
          </cell>
          <cell r="CB677">
            <v>0</v>
          </cell>
          <cell r="CC677">
            <v>0</v>
          </cell>
          <cell r="CD677">
            <v>0</v>
          </cell>
          <cell r="CE677">
            <v>0</v>
          </cell>
          <cell r="CF677">
            <v>0</v>
          </cell>
          <cell r="CG677">
            <v>0</v>
          </cell>
          <cell r="CH677">
            <v>0</v>
          </cell>
          <cell r="CI677">
            <v>0</v>
          </cell>
          <cell r="CJ677">
            <v>0</v>
          </cell>
          <cell r="CK677">
            <v>0</v>
          </cell>
          <cell r="CL677">
            <v>0</v>
          </cell>
          <cell r="CM677">
            <v>0</v>
          </cell>
          <cell r="CN677">
            <v>0</v>
          </cell>
          <cell r="CO677">
            <v>0</v>
          </cell>
          <cell r="CP677">
            <v>0</v>
          </cell>
          <cell r="CQ677">
            <v>0</v>
          </cell>
          <cell r="CR677">
            <v>0</v>
          </cell>
          <cell r="CS677">
            <v>0</v>
          </cell>
          <cell r="CT677">
            <v>0</v>
          </cell>
          <cell r="CU677">
            <v>0</v>
          </cell>
          <cell r="CV677">
            <v>0</v>
          </cell>
          <cell r="CW677">
            <v>0</v>
          </cell>
          <cell r="CX677">
            <v>0</v>
          </cell>
          <cell r="CY677">
            <v>0</v>
          </cell>
          <cell r="CZ677">
            <v>0</v>
          </cell>
          <cell r="DA677">
            <v>0</v>
          </cell>
          <cell r="DB677">
            <v>0</v>
          </cell>
          <cell r="DC677">
            <v>0</v>
          </cell>
          <cell r="DD677">
            <v>0</v>
          </cell>
          <cell r="DE677">
            <v>0</v>
          </cell>
          <cell r="DF677">
            <v>0</v>
          </cell>
          <cell r="DG677">
            <v>0</v>
          </cell>
          <cell r="DH677">
            <v>0</v>
          </cell>
          <cell r="DI677">
            <v>0</v>
          </cell>
          <cell r="DJ677">
            <v>0</v>
          </cell>
          <cell r="DK677">
            <v>0</v>
          </cell>
          <cell r="DL677">
            <v>0</v>
          </cell>
          <cell r="DM677">
            <v>0</v>
          </cell>
          <cell r="DN677">
            <v>0</v>
          </cell>
          <cell r="DO677">
            <v>0</v>
          </cell>
          <cell r="DP677">
            <v>0</v>
          </cell>
          <cell r="DQ677">
            <v>0</v>
          </cell>
          <cell r="DR677">
            <v>0</v>
          </cell>
          <cell r="DS677">
            <v>0</v>
          </cell>
          <cell r="DT677">
            <v>0</v>
          </cell>
          <cell r="DU677">
            <v>0</v>
          </cell>
          <cell r="DV677">
            <v>0</v>
          </cell>
          <cell r="DW677">
            <v>0</v>
          </cell>
          <cell r="DX677">
            <v>0</v>
          </cell>
          <cell r="DY677">
            <v>0</v>
          </cell>
          <cell r="DZ677">
            <v>0</v>
          </cell>
          <cell r="EA677">
            <v>0</v>
          </cell>
          <cell r="EB677">
            <v>0</v>
          </cell>
          <cell r="EC677">
            <v>0</v>
          </cell>
          <cell r="ED677">
            <v>0</v>
          </cell>
        </row>
        <row r="678">
          <cell r="F678" t="e">
            <v>#VALUE!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E678">
            <v>0</v>
          </cell>
          <cell r="BF678">
            <v>0</v>
          </cell>
          <cell r="BG678">
            <v>0</v>
          </cell>
          <cell r="BH678">
            <v>0</v>
          </cell>
          <cell r="BI678">
            <v>0</v>
          </cell>
          <cell r="BJ678">
            <v>0</v>
          </cell>
          <cell r="BK678">
            <v>0</v>
          </cell>
          <cell r="BL678">
            <v>0</v>
          </cell>
          <cell r="BM678">
            <v>0</v>
          </cell>
          <cell r="BN678">
            <v>0</v>
          </cell>
          <cell r="BO678">
            <v>0</v>
          </cell>
          <cell r="BP678">
            <v>0</v>
          </cell>
          <cell r="BQ678">
            <v>0</v>
          </cell>
          <cell r="BR678">
            <v>0</v>
          </cell>
          <cell r="BS678">
            <v>0</v>
          </cell>
          <cell r="BT678">
            <v>0</v>
          </cell>
          <cell r="BU678">
            <v>0</v>
          </cell>
          <cell r="BV678">
            <v>0</v>
          </cell>
          <cell r="BW678">
            <v>0</v>
          </cell>
          <cell r="BX678">
            <v>0</v>
          </cell>
          <cell r="BY678">
            <v>0</v>
          </cell>
          <cell r="BZ678">
            <v>0</v>
          </cell>
          <cell r="CA678">
            <v>0</v>
          </cell>
          <cell r="CB678">
            <v>0</v>
          </cell>
          <cell r="CC678">
            <v>0</v>
          </cell>
          <cell r="CD678">
            <v>0</v>
          </cell>
          <cell r="CE678">
            <v>0</v>
          </cell>
          <cell r="CF678">
            <v>0</v>
          </cell>
          <cell r="CG678">
            <v>0</v>
          </cell>
          <cell r="CH678">
            <v>0</v>
          </cell>
          <cell r="CI678">
            <v>0</v>
          </cell>
          <cell r="CJ678">
            <v>0</v>
          </cell>
          <cell r="CK678">
            <v>0</v>
          </cell>
          <cell r="CL678">
            <v>0</v>
          </cell>
          <cell r="CM678">
            <v>0</v>
          </cell>
          <cell r="CN678">
            <v>0</v>
          </cell>
          <cell r="CO678">
            <v>0</v>
          </cell>
          <cell r="CP678">
            <v>0</v>
          </cell>
          <cell r="CQ678">
            <v>0</v>
          </cell>
          <cell r="CR678">
            <v>0</v>
          </cell>
          <cell r="CS678">
            <v>0</v>
          </cell>
          <cell r="CT678">
            <v>0</v>
          </cell>
          <cell r="CU678">
            <v>0</v>
          </cell>
          <cell r="CV678">
            <v>0</v>
          </cell>
          <cell r="CW678">
            <v>0</v>
          </cell>
          <cell r="CX678">
            <v>0</v>
          </cell>
          <cell r="CY678">
            <v>0</v>
          </cell>
          <cell r="CZ678">
            <v>0</v>
          </cell>
          <cell r="DA678">
            <v>0</v>
          </cell>
          <cell r="DB678">
            <v>0</v>
          </cell>
          <cell r="DC678">
            <v>0</v>
          </cell>
          <cell r="DD678">
            <v>0</v>
          </cell>
          <cell r="DE678">
            <v>0</v>
          </cell>
          <cell r="DF678">
            <v>0</v>
          </cell>
          <cell r="DG678">
            <v>0</v>
          </cell>
          <cell r="DH678">
            <v>0</v>
          </cell>
          <cell r="DI678">
            <v>0</v>
          </cell>
          <cell r="DJ678">
            <v>0</v>
          </cell>
          <cell r="DK678">
            <v>0</v>
          </cell>
          <cell r="DL678">
            <v>0</v>
          </cell>
          <cell r="DM678">
            <v>0</v>
          </cell>
          <cell r="DN678">
            <v>0</v>
          </cell>
          <cell r="DO678">
            <v>0</v>
          </cell>
          <cell r="DP678">
            <v>0</v>
          </cell>
          <cell r="DQ678">
            <v>0</v>
          </cell>
          <cell r="DR678">
            <v>0</v>
          </cell>
          <cell r="DS678">
            <v>0</v>
          </cell>
          <cell r="DT678">
            <v>0</v>
          </cell>
          <cell r="DU678">
            <v>0</v>
          </cell>
          <cell r="DV678">
            <v>0</v>
          </cell>
          <cell r="DW678">
            <v>0</v>
          </cell>
          <cell r="DX678">
            <v>0</v>
          </cell>
          <cell r="DY678">
            <v>0</v>
          </cell>
          <cell r="DZ678">
            <v>0</v>
          </cell>
          <cell r="EA678">
            <v>0</v>
          </cell>
          <cell r="EB678">
            <v>0</v>
          </cell>
          <cell r="EC678">
            <v>0</v>
          </cell>
          <cell r="ED678">
            <v>0</v>
          </cell>
        </row>
        <row r="679">
          <cell r="F679" t="e">
            <v>#VALUE!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P679">
            <v>0</v>
          </cell>
          <cell r="AQ679">
            <v>0</v>
          </cell>
          <cell r="AR679">
            <v>0</v>
          </cell>
          <cell r="AS679">
            <v>0</v>
          </cell>
          <cell r="AT679">
            <v>0</v>
          </cell>
          <cell r="AU679">
            <v>0</v>
          </cell>
          <cell r="AV679">
            <v>0</v>
          </cell>
          <cell r="AW679">
            <v>0</v>
          </cell>
          <cell r="AX679">
            <v>0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  <cell r="BE679">
            <v>0</v>
          </cell>
          <cell r="BF679">
            <v>0</v>
          </cell>
          <cell r="BG679">
            <v>0</v>
          </cell>
          <cell r="BH679">
            <v>0</v>
          </cell>
          <cell r="BI679">
            <v>0</v>
          </cell>
          <cell r="BJ679">
            <v>0</v>
          </cell>
          <cell r="BK679">
            <v>0</v>
          </cell>
          <cell r="BL679">
            <v>0</v>
          </cell>
          <cell r="BM679">
            <v>0</v>
          </cell>
          <cell r="BN679">
            <v>0</v>
          </cell>
          <cell r="BO679">
            <v>0</v>
          </cell>
          <cell r="BP679">
            <v>0</v>
          </cell>
          <cell r="BQ679">
            <v>0</v>
          </cell>
          <cell r="BR679">
            <v>0</v>
          </cell>
          <cell r="BS679">
            <v>0</v>
          </cell>
          <cell r="BT679">
            <v>0</v>
          </cell>
          <cell r="BU679">
            <v>0</v>
          </cell>
          <cell r="BV679">
            <v>0</v>
          </cell>
          <cell r="BW679">
            <v>0</v>
          </cell>
          <cell r="BX679">
            <v>0</v>
          </cell>
          <cell r="BY679">
            <v>0</v>
          </cell>
          <cell r="BZ679">
            <v>0</v>
          </cell>
          <cell r="CA679">
            <v>0</v>
          </cell>
          <cell r="CB679">
            <v>0</v>
          </cell>
          <cell r="CC679">
            <v>0</v>
          </cell>
          <cell r="CD679">
            <v>0</v>
          </cell>
          <cell r="CE679">
            <v>0</v>
          </cell>
          <cell r="CF679">
            <v>0</v>
          </cell>
          <cell r="CG679">
            <v>0</v>
          </cell>
          <cell r="CH679">
            <v>0</v>
          </cell>
          <cell r="CI679">
            <v>0</v>
          </cell>
          <cell r="CJ679">
            <v>0</v>
          </cell>
          <cell r="CK679">
            <v>0</v>
          </cell>
          <cell r="CL679">
            <v>0</v>
          </cell>
          <cell r="CM679">
            <v>0</v>
          </cell>
          <cell r="CN679">
            <v>0</v>
          </cell>
          <cell r="CO679">
            <v>0</v>
          </cell>
          <cell r="CP679">
            <v>0</v>
          </cell>
          <cell r="CQ679">
            <v>0</v>
          </cell>
          <cell r="CR679">
            <v>0</v>
          </cell>
          <cell r="CS679">
            <v>0</v>
          </cell>
          <cell r="CT679">
            <v>0</v>
          </cell>
          <cell r="CU679">
            <v>0</v>
          </cell>
          <cell r="CV679">
            <v>0</v>
          </cell>
          <cell r="CW679">
            <v>0</v>
          </cell>
          <cell r="CX679">
            <v>0</v>
          </cell>
          <cell r="CY679">
            <v>0</v>
          </cell>
          <cell r="CZ679">
            <v>0</v>
          </cell>
          <cell r="DA679">
            <v>0</v>
          </cell>
          <cell r="DB679">
            <v>0</v>
          </cell>
          <cell r="DC679">
            <v>0</v>
          </cell>
          <cell r="DD679">
            <v>0</v>
          </cell>
          <cell r="DE679">
            <v>0</v>
          </cell>
          <cell r="DF679">
            <v>0</v>
          </cell>
          <cell r="DG679">
            <v>0</v>
          </cell>
          <cell r="DH679">
            <v>0</v>
          </cell>
          <cell r="DI679">
            <v>0</v>
          </cell>
          <cell r="DJ679">
            <v>0</v>
          </cell>
          <cell r="DK679">
            <v>0</v>
          </cell>
          <cell r="DL679">
            <v>0</v>
          </cell>
          <cell r="DM679">
            <v>0</v>
          </cell>
          <cell r="DN679">
            <v>0</v>
          </cell>
          <cell r="DO679">
            <v>0</v>
          </cell>
          <cell r="DP679">
            <v>0</v>
          </cell>
          <cell r="DQ679">
            <v>0</v>
          </cell>
          <cell r="DR679">
            <v>0</v>
          </cell>
          <cell r="DS679">
            <v>0</v>
          </cell>
          <cell r="DT679">
            <v>0</v>
          </cell>
          <cell r="DU679">
            <v>0</v>
          </cell>
          <cell r="DV679">
            <v>0</v>
          </cell>
          <cell r="DW679">
            <v>0</v>
          </cell>
          <cell r="DX679">
            <v>0</v>
          </cell>
          <cell r="DY679">
            <v>0</v>
          </cell>
          <cell r="DZ679">
            <v>0</v>
          </cell>
          <cell r="EA679">
            <v>0</v>
          </cell>
          <cell r="EB679">
            <v>0</v>
          </cell>
          <cell r="EC679">
            <v>0</v>
          </cell>
          <cell r="ED679">
            <v>0</v>
          </cell>
        </row>
        <row r="681">
          <cell r="F681" t="e">
            <v>#VALUE!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E681">
            <v>0</v>
          </cell>
          <cell r="BF681">
            <v>0</v>
          </cell>
          <cell r="BG681">
            <v>0</v>
          </cell>
          <cell r="BH681">
            <v>0</v>
          </cell>
          <cell r="BI681">
            <v>0</v>
          </cell>
          <cell r="BJ681">
            <v>0</v>
          </cell>
          <cell r="BK681">
            <v>0</v>
          </cell>
          <cell r="BL681">
            <v>0</v>
          </cell>
          <cell r="BM681">
            <v>0</v>
          </cell>
          <cell r="BN681">
            <v>0</v>
          </cell>
          <cell r="BO681">
            <v>0</v>
          </cell>
          <cell r="BP681">
            <v>0</v>
          </cell>
          <cell r="BQ681">
            <v>0</v>
          </cell>
          <cell r="BR681">
            <v>0</v>
          </cell>
          <cell r="BS681">
            <v>0</v>
          </cell>
          <cell r="BT681">
            <v>0</v>
          </cell>
          <cell r="BU681">
            <v>0</v>
          </cell>
          <cell r="BV681">
            <v>0</v>
          </cell>
          <cell r="BW681">
            <v>0</v>
          </cell>
          <cell r="BX681">
            <v>0</v>
          </cell>
          <cell r="BY681">
            <v>0</v>
          </cell>
          <cell r="BZ681">
            <v>0</v>
          </cell>
          <cell r="CA681">
            <v>0</v>
          </cell>
          <cell r="CB681">
            <v>0</v>
          </cell>
          <cell r="CC681">
            <v>0</v>
          </cell>
          <cell r="CD681">
            <v>0</v>
          </cell>
          <cell r="CE681">
            <v>0</v>
          </cell>
          <cell r="CF681">
            <v>0</v>
          </cell>
          <cell r="CG681">
            <v>0</v>
          </cell>
          <cell r="CH681">
            <v>0</v>
          </cell>
          <cell r="CI681">
            <v>0</v>
          </cell>
          <cell r="CJ681">
            <v>0</v>
          </cell>
          <cell r="CK681">
            <v>0</v>
          </cell>
          <cell r="CL681">
            <v>0</v>
          </cell>
          <cell r="CM681">
            <v>0</v>
          </cell>
          <cell r="CN681">
            <v>0</v>
          </cell>
          <cell r="CO681">
            <v>0</v>
          </cell>
          <cell r="CP681">
            <v>0</v>
          </cell>
          <cell r="CQ681">
            <v>0</v>
          </cell>
          <cell r="CR681">
            <v>0</v>
          </cell>
          <cell r="CS681">
            <v>0</v>
          </cell>
          <cell r="CT681">
            <v>0</v>
          </cell>
          <cell r="CU681">
            <v>0</v>
          </cell>
          <cell r="CV681">
            <v>0</v>
          </cell>
          <cell r="CW681">
            <v>0</v>
          </cell>
          <cell r="CX681">
            <v>0</v>
          </cell>
          <cell r="CY681">
            <v>0</v>
          </cell>
          <cell r="CZ681">
            <v>0</v>
          </cell>
          <cell r="DA681">
            <v>0</v>
          </cell>
          <cell r="DB681">
            <v>0</v>
          </cell>
          <cell r="DC681">
            <v>0</v>
          </cell>
          <cell r="DD681">
            <v>0</v>
          </cell>
          <cell r="DE681">
            <v>0</v>
          </cell>
          <cell r="DF681">
            <v>0</v>
          </cell>
          <cell r="DG681">
            <v>0</v>
          </cell>
          <cell r="DH681">
            <v>0</v>
          </cell>
          <cell r="DI681">
            <v>0</v>
          </cell>
          <cell r="DJ681">
            <v>0</v>
          </cell>
          <cell r="DK681">
            <v>0</v>
          </cell>
          <cell r="DL681">
            <v>0</v>
          </cell>
          <cell r="DM681">
            <v>0</v>
          </cell>
          <cell r="DN681">
            <v>0</v>
          </cell>
          <cell r="DO681">
            <v>0</v>
          </cell>
          <cell r="DP681">
            <v>0</v>
          </cell>
          <cell r="DQ681">
            <v>0</v>
          </cell>
          <cell r="DR681">
            <v>0</v>
          </cell>
          <cell r="DS681">
            <v>0</v>
          </cell>
          <cell r="DT681">
            <v>0</v>
          </cell>
          <cell r="DU681">
            <v>0</v>
          </cell>
          <cell r="DV681">
            <v>0</v>
          </cell>
          <cell r="DW681">
            <v>0</v>
          </cell>
          <cell r="DX681">
            <v>0</v>
          </cell>
          <cell r="DY681">
            <v>0</v>
          </cell>
          <cell r="DZ681">
            <v>0</v>
          </cell>
          <cell r="EA681">
            <v>0</v>
          </cell>
          <cell r="EB681">
            <v>0</v>
          </cell>
          <cell r="EC681">
            <v>0</v>
          </cell>
          <cell r="ED681">
            <v>0</v>
          </cell>
        </row>
        <row r="683">
          <cell r="A683" t="str">
            <v>Total Other Generation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0</v>
          </cell>
          <cell r="BD683">
            <v>0</v>
          </cell>
          <cell r="BE683">
            <v>0</v>
          </cell>
          <cell r="BF683">
            <v>0</v>
          </cell>
          <cell r="BG683">
            <v>0</v>
          </cell>
          <cell r="BH683">
            <v>0</v>
          </cell>
          <cell r="BI683">
            <v>0</v>
          </cell>
          <cell r="BJ683">
            <v>0</v>
          </cell>
          <cell r="BK683">
            <v>0</v>
          </cell>
          <cell r="BL683">
            <v>0</v>
          </cell>
          <cell r="BM683">
            <v>0</v>
          </cell>
          <cell r="BN683">
            <v>0</v>
          </cell>
          <cell r="BO683">
            <v>0</v>
          </cell>
          <cell r="BP683">
            <v>0</v>
          </cell>
          <cell r="BQ683">
            <v>0</v>
          </cell>
          <cell r="BR683">
            <v>0</v>
          </cell>
          <cell r="BS683">
            <v>0</v>
          </cell>
          <cell r="BT683">
            <v>0</v>
          </cell>
          <cell r="BU683">
            <v>0</v>
          </cell>
          <cell r="BV683">
            <v>0</v>
          </cell>
          <cell r="BW683">
            <v>0</v>
          </cell>
          <cell r="BX683">
            <v>0</v>
          </cell>
          <cell r="BY683">
            <v>0</v>
          </cell>
          <cell r="BZ683">
            <v>0</v>
          </cell>
          <cell r="CA683">
            <v>0</v>
          </cell>
          <cell r="CB683">
            <v>0</v>
          </cell>
          <cell r="CC683">
            <v>0</v>
          </cell>
          <cell r="CD683">
            <v>0</v>
          </cell>
          <cell r="CE683">
            <v>0</v>
          </cell>
          <cell r="CF683">
            <v>0</v>
          </cell>
          <cell r="CG683">
            <v>0</v>
          </cell>
          <cell r="CH683">
            <v>0</v>
          </cell>
          <cell r="CI683">
            <v>0</v>
          </cell>
          <cell r="CJ683">
            <v>0</v>
          </cell>
          <cell r="CK683">
            <v>0</v>
          </cell>
          <cell r="CL683">
            <v>0</v>
          </cell>
          <cell r="CM683">
            <v>0</v>
          </cell>
          <cell r="CN683">
            <v>0</v>
          </cell>
          <cell r="CO683">
            <v>0</v>
          </cell>
          <cell r="CP683">
            <v>0</v>
          </cell>
          <cell r="CQ683">
            <v>0</v>
          </cell>
          <cell r="CR683">
            <v>0</v>
          </cell>
          <cell r="CS683">
            <v>0</v>
          </cell>
          <cell r="CT683">
            <v>0</v>
          </cell>
          <cell r="CU683">
            <v>0</v>
          </cell>
          <cell r="CV683">
            <v>0</v>
          </cell>
          <cell r="CW683">
            <v>0</v>
          </cell>
          <cell r="CX683">
            <v>0</v>
          </cell>
          <cell r="CY683">
            <v>0</v>
          </cell>
          <cell r="CZ683">
            <v>0</v>
          </cell>
          <cell r="DA683">
            <v>0</v>
          </cell>
          <cell r="DB683">
            <v>0</v>
          </cell>
          <cell r="DC683">
            <v>0</v>
          </cell>
          <cell r="DD683">
            <v>0</v>
          </cell>
          <cell r="DE683">
            <v>0</v>
          </cell>
          <cell r="DF683">
            <v>0</v>
          </cell>
          <cell r="DG683">
            <v>0</v>
          </cell>
          <cell r="DH683">
            <v>0</v>
          </cell>
          <cell r="DI683">
            <v>0</v>
          </cell>
          <cell r="DJ683">
            <v>0</v>
          </cell>
          <cell r="DK683">
            <v>0</v>
          </cell>
          <cell r="DL683">
            <v>0</v>
          </cell>
          <cell r="DM683">
            <v>0</v>
          </cell>
          <cell r="DN683">
            <v>0</v>
          </cell>
          <cell r="DO683">
            <v>0</v>
          </cell>
          <cell r="DP683">
            <v>0</v>
          </cell>
          <cell r="DQ683">
            <v>0</v>
          </cell>
          <cell r="DR683">
            <v>0</v>
          </cell>
          <cell r="DS683">
            <v>0</v>
          </cell>
          <cell r="DT683">
            <v>0</v>
          </cell>
          <cell r="DU683">
            <v>0</v>
          </cell>
          <cell r="DV683">
            <v>0</v>
          </cell>
          <cell r="DW683">
            <v>0</v>
          </cell>
          <cell r="DX683">
            <v>0</v>
          </cell>
          <cell r="DY683">
            <v>0</v>
          </cell>
          <cell r="DZ683">
            <v>0</v>
          </cell>
          <cell r="EA683">
            <v>0</v>
          </cell>
          <cell r="EB683">
            <v>0</v>
          </cell>
          <cell r="EC683">
            <v>0</v>
          </cell>
          <cell r="ED683">
            <v>0</v>
          </cell>
        </row>
        <row r="685">
          <cell r="A685" t="str">
            <v>IRP Resources</v>
          </cell>
        </row>
        <row r="686"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O686">
            <v>0</v>
          </cell>
          <cell r="AP686">
            <v>0</v>
          </cell>
          <cell r="AQ686">
            <v>0</v>
          </cell>
          <cell r="AR686">
            <v>0</v>
          </cell>
          <cell r="AS686">
            <v>0</v>
          </cell>
          <cell r="AT686">
            <v>0</v>
          </cell>
          <cell r="AU686">
            <v>0</v>
          </cell>
          <cell r="AV686">
            <v>0</v>
          </cell>
          <cell r="AW686">
            <v>0</v>
          </cell>
          <cell r="AX686">
            <v>0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E686">
            <v>0</v>
          </cell>
          <cell r="BF686">
            <v>0</v>
          </cell>
          <cell r="BG686">
            <v>0</v>
          </cell>
          <cell r="BH686">
            <v>0</v>
          </cell>
          <cell r="BI686">
            <v>0</v>
          </cell>
          <cell r="BJ686">
            <v>0</v>
          </cell>
          <cell r="BK686">
            <v>0</v>
          </cell>
          <cell r="BL686">
            <v>0</v>
          </cell>
          <cell r="BM686">
            <v>0</v>
          </cell>
          <cell r="BN686">
            <v>0</v>
          </cell>
          <cell r="BO686">
            <v>0</v>
          </cell>
          <cell r="BP686">
            <v>0</v>
          </cell>
          <cell r="BQ686">
            <v>0</v>
          </cell>
          <cell r="BR686">
            <v>0</v>
          </cell>
          <cell r="BS686">
            <v>0</v>
          </cell>
          <cell r="BT686">
            <v>0</v>
          </cell>
          <cell r="BU686">
            <v>0</v>
          </cell>
          <cell r="BV686">
            <v>0</v>
          </cell>
          <cell r="BW686">
            <v>0</v>
          </cell>
          <cell r="BX686">
            <v>0</v>
          </cell>
          <cell r="BY686">
            <v>0</v>
          </cell>
          <cell r="BZ686">
            <v>0</v>
          </cell>
          <cell r="CA686">
            <v>0</v>
          </cell>
          <cell r="CB686">
            <v>0</v>
          </cell>
          <cell r="CC686">
            <v>0</v>
          </cell>
          <cell r="CD686">
            <v>0</v>
          </cell>
          <cell r="CE686">
            <v>0</v>
          </cell>
          <cell r="CF686">
            <v>0</v>
          </cell>
          <cell r="CG686">
            <v>0</v>
          </cell>
          <cell r="CH686">
            <v>0</v>
          </cell>
          <cell r="CI686">
            <v>0</v>
          </cell>
          <cell r="CJ686">
            <v>0</v>
          </cell>
          <cell r="CK686">
            <v>0</v>
          </cell>
          <cell r="CL686">
            <v>0</v>
          </cell>
          <cell r="CM686">
            <v>0</v>
          </cell>
          <cell r="CN686">
            <v>0</v>
          </cell>
          <cell r="CO686">
            <v>0</v>
          </cell>
          <cell r="CP686">
            <v>0</v>
          </cell>
          <cell r="CQ686">
            <v>0</v>
          </cell>
          <cell r="CR686">
            <v>0</v>
          </cell>
          <cell r="CS686">
            <v>0</v>
          </cell>
          <cell r="CT686">
            <v>0</v>
          </cell>
          <cell r="CU686">
            <v>0</v>
          </cell>
          <cell r="CV686">
            <v>0</v>
          </cell>
          <cell r="CW686">
            <v>0</v>
          </cell>
          <cell r="CX686">
            <v>0</v>
          </cell>
          <cell r="CY686">
            <v>0</v>
          </cell>
          <cell r="CZ686">
            <v>0</v>
          </cell>
          <cell r="DA686">
            <v>0</v>
          </cell>
          <cell r="DB686">
            <v>0</v>
          </cell>
          <cell r="DC686">
            <v>0</v>
          </cell>
          <cell r="DD686">
            <v>0</v>
          </cell>
          <cell r="DE686">
            <v>0</v>
          </cell>
          <cell r="DF686">
            <v>0</v>
          </cell>
          <cell r="DG686">
            <v>0</v>
          </cell>
          <cell r="DH686">
            <v>0</v>
          </cell>
          <cell r="DI686">
            <v>0</v>
          </cell>
          <cell r="DJ686">
            <v>0</v>
          </cell>
          <cell r="DK686">
            <v>0</v>
          </cell>
          <cell r="DL686">
            <v>0</v>
          </cell>
          <cell r="DM686">
            <v>0</v>
          </cell>
          <cell r="DN686">
            <v>0</v>
          </cell>
          <cell r="DO686">
            <v>0</v>
          </cell>
          <cell r="DP686">
            <v>0</v>
          </cell>
          <cell r="DQ686">
            <v>0</v>
          </cell>
          <cell r="DR686">
            <v>0</v>
          </cell>
          <cell r="DS686">
            <v>0</v>
          </cell>
          <cell r="DT686">
            <v>0</v>
          </cell>
          <cell r="DU686">
            <v>0</v>
          </cell>
          <cell r="DV686">
            <v>0</v>
          </cell>
          <cell r="DW686">
            <v>0</v>
          </cell>
          <cell r="DX686">
            <v>0</v>
          </cell>
          <cell r="DY686">
            <v>0</v>
          </cell>
          <cell r="DZ686">
            <v>0</v>
          </cell>
          <cell r="EA686">
            <v>0</v>
          </cell>
          <cell r="EB686">
            <v>0</v>
          </cell>
          <cell r="EC686">
            <v>0</v>
          </cell>
          <cell r="ED686">
            <v>0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E687">
            <v>0</v>
          </cell>
          <cell r="BF687">
            <v>0</v>
          </cell>
          <cell r="BG687">
            <v>0</v>
          </cell>
          <cell r="BH687">
            <v>0</v>
          </cell>
          <cell r="BI687">
            <v>0</v>
          </cell>
          <cell r="BJ687">
            <v>0</v>
          </cell>
          <cell r="BK687">
            <v>0</v>
          </cell>
          <cell r="BL687">
            <v>0</v>
          </cell>
          <cell r="BM687">
            <v>0</v>
          </cell>
          <cell r="BN687">
            <v>0</v>
          </cell>
          <cell r="BO687">
            <v>0</v>
          </cell>
          <cell r="BP687">
            <v>0</v>
          </cell>
          <cell r="BQ687">
            <v>0</v>
          </cell>
          <cell r="BR687">
            <v>0</v>
          </cell>
          <cell r="BS687">
            <v>0</v>
          </cell>
          <cell r="BT687">
            <v>0</v>
          </cell>
          <cell r="BU687">
            <v>0</v>
          </cell>
          <cell r="BV687">
            <v>0</v>
          </cell>
          <cell r="BW687">
            <v>0</v>
          </cell>
          <cell r="BX687">
            <v>0</v>
          </cell>
          <cell r="BY687">
            <v>0</v>
          </cell>
          <cell r="BZ687">
            <v>0</v>
          </cell>
          <cell r="CA687">
            <v>0</v>
          </cell>
          <cell r="CB687">
            <v>0</v>
          </cell>
          <cell r="CC687">
            <v>0</v>
          </cell>
          <cell r="CD687">
            <v>0</v>
          </cell>
          <cell r="CE687">
            <v>0</v>
          </cell>
          <cell r="CF687">
            <v>0</v>
          </cell>
          <cell r="CG687">
            <v>0</v>
          </cell>
          <cell r="CH687">
            <v>0</v>
          </cell>
          <cell r="CI687">
            <v>0</v>
          </cell>
          <cell r="CJ687">
            <v>0</v>
          </cell>
          <cell r="CK687">
            <v>0</v>
          </cell>
          <cell r="CL687">
            <v>0</v>
          </cell>
          <cell r="CM687">
            <v>0</v>
          </cell>
          <cell r="CN687">
            <v>0</v>
          </cell>
          <cell r="CO687">
            <v>0</v>
          </cell>
          <cell r="CP687">
            <v>0</v>
          </cell>
          <cell r="CQ687">
            <v>0</v>
          </cell>
          <cell r="CR687">
            <v>0</v>
          </cell>
          <cell r="CS687">
            <v>0</v>
          </cell>
          <cell r="CT687">
            <v>0</v>
          </cell>
          <cell r="CU687">
            <v>0</v>
          </cell>
          <cell r="CV687">
            <v>0</v>
          </cell>
          <cell r="CW687">
            <v>0</v>
          </cell>
          <cell r="CX687">
            <v>0</v>
          </cell>
          <cell r="CY687">
            <v>0</v>
          </cell>
          <cell r="CZ687">
            <v>0</v>
          </cell>
          <cell r="DA687">
            <v>0</v>
          </cell>
          <cell r="DB687">
            <v>0</v>
          </cell>
          <cell r="DC687">
            <v>0</v>
          </cell>
          <cell r="DD687">
            <v>0</v>
          </cell>
          <cell r="DE687">
            <v>0</v>
          </cell>
          <cell r="DF687">
            <v>0</v>
          </cell>
          <cell r="DG687">
            <v>0</v>
          </cell>
          <cell r="DH687">
            <v>0</v>
          </cell>
          <cell r="DI687">
            <v>0</v>
          </cell>
          <cell r="DJ687">
            <v>0</v>
          </cell>
          <cell r="DK687">
            <v>0</v>
          </cell>
          <cell r="DL687">
            <v>0</v>
          </cell>
          <cell r="DM687">
            <v>0</v>
          </cell>
          <cell r="DN687">
            <v>0</v>
          </cell>
          <cell r="DO687">
            <v>0</v>
          </cell>
          <cell r="DP687">
            <v>0</v>
          </cell>
          <cell r="DQ687">
            <v>0</v>
          </cell>
          <cell r="DR687">
            <v>0</v>
          </cell>
          <cell r="DS687">
            <v>0</v>
          </cell>
          <cell r="DT687">
            <v>0</v>
          </cell>
          <cell r="DU687">
            <v>0</v>
          </cell>
          <cell r="DV687">
            <v>0</v>
          </cell>
          <cell r="DW687">
            <v>0</v>
          </cell>
          <cell r="DX687">
            <v>0</v>
          </cell>
          <cell r="DY687">
            <v>0</v>
          </cell>
          <cell r="DZ687">
            <v>0</v>
          </cell>
          <cell r="EA687">
            <v>0</v>
          </cell>
          <cell r="EB687">
            <v>0</v>
          </cell>
          <cell r="EC687">
            <v>0</v>
          </cell>
          <cell r="ED687">
            <v>0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P688">
            <v>0</v>
          </cell>
          <cell r="AQ688">
            <v>0</v>
          </cell>
          <cell r="AR688">
            <v>0</v>
          </cell>
          <cell r="AS688">
            <v>0</v>
          </cell>
          <cell r="AT688">
            <v>0</v>
          </cell>
          <cell r="AU688">
            <v>0</v>
          </cell>
          <cell r="AV688">
            <v>0</v>
          </cell>
          <cell r="AW688">
            <v>0</v>
          </cell>
          <cell r="AX688">
            <v>0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0</v>
          </cell>
          <cell r="BD688">
            <v>0</v>
          </cell>
          <cell r="BE688">
            <v>0</v>
          </cell>
          <cell r="BF688">
            <v>0</v>
          </cell>
          <cell r="BG688">
            <v>0</v>
          </cell>
          <cell r="BH688">
            <v>0</v>
          </cell>
          <cell r="BI688">
            <v>0</v>
          </cell>
          <cell r="BJ688">
            <v>0</v>
          </cell>
          <cell r="BK688">
            <v>0</v>
          </cell>
          <cell r="BL688">
            <v>0</v>
          </cell>
          <cell r="BM688">
            <v>0</v>
          </cell>
          <cell r="BN688">
            <v>0</v>
          </cell>
          <cell r="BO688">
            <v>0</v>
          </cell>
          <cell r="BP688">
            <v>0</v>
          </cell>
          <cell r="BQ688">
            <v>0</v>
          </cell>
          <cell r="BR688">
            <v>0</v>
          </cell>
          <cell r="BS688">
            <v>0</v>
          </cell>
          <cell r="BT688">
            <v>0</v>
          </cell>
          <cell r="BU688">
            <v>0</v>
          </cell>
          <cell r="BV688">
            <v>0</v>
          </cell>
          <cell r="BW688">
            <v>0</v>
          </cell>
          <cell r="BX688">
            <v>0</v>
          </cell>
          <cell r="BY688">
            <v>0</v>
          </cell>
          <cell r="BZ688">
            <v>0</v>
          </cell>
          <cell r="CA688">
            <v>0</v>
          </cell>
          <cell r="CB688">
            <v>0</v>
          </cell>
          <cell r="CC688">
            <v>0</v>
          </cell>
          <cell r="CD688">
            <v>0</v>
          </cell>
          <cell r="CE688">
            <v>0</v>
          </cell>
          <cell r="CF688">
            <v>0</v>
          </cell>
          <cell r="CG688">
            <v>0</v>
          </cell>
          <cell r="CH688">
            <v>0</v>
          </cell>
          <cell r="CI688">
            <v>0</v>
          </cell>
          <cell r="CJ688">
            <v>0</v>
          </cell>
          <cell r="CK688">
            <v>0</v>
          </cell>
          <cell r="CL688">
            <v>0</v>
          </cell>
          <cell r="CM688">
            <v>0</v>
          </cell>
          <cell r="CN688">
            <v>0</v>
          </cell>
          <cell r="CO688">
            <v>0</v>
          </cell>
          <cell r="CP688">
            <v>0</v>
          </cell>
          <cell r="CQ688">
            <v>0</v>
          </cell>
          <cell r="CR688">
            <v>0</v>
          </cell>
          <cell r="CS688">
            <v>0</v>
          </cell>
          <cell r="CT688">
            <v>0</v>
          </cell>
          <cell r="CU688">
            <v>0</v>
          </cell>
          <cell r="CV688">
            <v>0</v>
          </cell>
          <cell r="CW688">
            <v>0</v>
          </cell>
          <cell r="CX688">
            <v>0</v>
          </cell>
          <cell r="CY688">
            <v>0</v>
          </cell>
          <cell r="CZ688">
            <v>0</v>
          </cell>
          <cell r="DA688">
            <v>0</v>
          </cell>
          <cell r="DB688">
            <v>0</v>
          </cell>
          <cell r="DC688">
            <v>0</v>
          </cell>
          <cell r="DD688">
            <v>0</v>
          </cell>
          <cell r="DE688">
            <v>0</v>
          </cell>
          <cell r="DF688">
            <v>0</v>
          </cell>
          <cell r="DG688">
            <v>0</v>
          </cell>
          <cell r="DH688">
            <v>0</v>
          </cell>
          <cell r="DI688">
            <v>0</v>
          </cell>
          <cell r="DJ688">
            <v>0</v>
          </cell>
          <cell r="DK688">
            <v>0</v>
          </cell>
          <cell r="DL688">
            <v>0</v>
          </cell>
          <cell r="DM688">
            <v>0</v>
          </cell>
          <cell r="DN688">
            <v>0</v>
          </cell>
          <cell r="DO688">
            <v>0</v>
          </cell>
          <cell r="DP688">
            <v>0</v>
          </cell>
          <cell r="DQ688">
            <v>0</v>
          </cell>
          <cell r="DR688">
            <v>0</v>
          </cell>
          <cell r="DS688">
            <v>0</v>
          </cell>
          <cell r="DT688">
            <v>0</v>
          </cell>
          <cell r="DU688">
            <v>0</v>
          </cell>
          <cell r="DV688">
            <v>0</v>
          </cell>
          <cell r="DW688">
            <v>0</v>
          </cell>
          <cell r="DX688">
            <v>0</v>
          </cell>
          <cell r="DY688">
            <v>0</v>
          </cell>
          <cell r="DZ688">
            <v>0</v>
          </cell>
          <cell r="EA688">
            <v>0</v>
          </cell>
          <cell r="EB688">
            <v>0</v>
          </cell>
          <cell r="EC688">
            <v>0</v>
          </cell>
          <cell r="ED688">
            <v>0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0</v>
          </cell>
          <cell r="BD689">
            <v>0</v>
          </cell>
          <cell r="BE689">
            <v>0</v>
          </cell>
          <cell r="BF689">
            <v>0</v>
          </cell>
          <cell r="BG689">
            <v>0</v>
          </cell>
          <cell r="BH689">
            <v>0</v>
          </cell>
          <cell r="BI689">
            <v>0</v>
          </cell>
          <cell r="BJ689">
            <v>0</v>
          </cell>
          <cell r="BK689">
            <v>0</v>
          </cell>
          <cell r="BL689">
            <v>0</v>
          </cell>
          <cell r="BM689">
            <v>0</v>
          </cell>
          <cell r="BN689">
            <v>0</v>
          </cell>
          <cell r="BO689">
            <v>0</v>
          </cell>
          <cell r="BP689">
            <v>0</v>
          </cell>
          <cell r="BQ689">
            <v>0</v>
          </cell>
          <cell r="BR689">
            <v>0</v>
          </cell>
          <cell r="BS689">
            <v>0</v>
          </cell>
          <cell r="BT689">
            <v>0</v>
          </cell>
          <cell r="BU689">
            <v>0</v>
          </cell>
          <cell r="BV689">
            <v>0</v>
          </cell>
          <cell r="BW689">
            <v>0</v>
          </cell>
          <cell r="BX689">
            <v>0</v>
          </cell>
          <cell r="BY689">
            <v>0</v>
          </cell>
          <cell r="BZ689">
            <v>0</v>
          </cell>
          <cell r="CA689">
            <v>0</v>
          </cell>
          <cell r="CB689">
            <v>0</v>
          </cell>
          <cell r="CC689">
            <v>0</v>
          </cell>
          <cell r="CD689">
            <v>0</v>
          </cell>
          <cell r="CE689">
            <v>0</v>
          </cell>
          <cell r="CF689">
            <v>0</v>
          </cell>
          <cell r="CG689">
            <v>0</v>
          </cell>
          <cell r="CH689">
            <v>0</v>
          </cell>
          <cell r="CI689">
            <v>0</v>
          </cell>
          <cell r="CJ689">
            <v>0</v>
          </cell>
          <cell r="CK689">
            <v>0</v>
          </cell>
          <cell r="CL689">
            <v>0</v>
          </cell>
          <cell r="CM689">
            <v>0</v>
          </cell>
          <cell r="CN689">
            <v>0</v>
          </cell>
          <cell r="CO689">
            <v>0</v>
          </cell>
          <cell r="CP689">
            <v>0</v>
          </cell>
          <cell r="CQ689">
            <v>0</v>
          </cell>
          <cell r="CR689">
            <v>0</v>
          </cell>
          <cell r="CS689">
            <v>0</v>
          </cell>
          <cell r="CT689">
            <v>0</v>
          </cell>
          <cell r="CU689">
            <v>0</v>
          </cell>
          <cell r="CV689">
            <v>0</v>
          </cell>
          <cell r="CW689">
            <v>0</v>
          </cell>
          <cell r="CX689">
            <v>0</v>
          </cell>
          <cell r="CY689">
            <v>0</v>
          </cell>
          <cell r="CZ689">
            <v>0</v>
          </cell>
          <cell r="DA689">
            <v>0</v>
          </cell>
          <cell r="DB689">
            <v>0</v>
          </cell>
          <cell r="DC689">
            <v>0</v>
          </cell>
          <cell r="DD689">
            <v>0</v>
          </cell>
          <cell r="DE689">
            <v>0</v>
          </cell>
          <cell r="DF689">
            <v>0</v>
          </cell>
          <cell r="DG689">
            <v>0</v>
          </cell>
          <cell r="DH689">
            <v>0</v>
          </cell>
          <cell r="DI689">
            <v>0</v>
          </cell>
          <cell r="DJ689">
            <v>0</v>
          </cell>
          <cell r="DK689">
            <v>0</v>
          </cell>
          <cell r="DL689">
            <v>0</v>
          </cell>
          <cell r="DM689">
            <v>0</v>
          </cell>
          <cell r="DN689">
            <v>0</v>
          </cell>
          <cell r="DO689">
            <v>0</v>
          </cell>
          <cell r="DP689">
            <v>0</v>
          </cell>
          <cell r="DQ689">
            <v>0</v>
          </cell>
          <cell r="DR689">
            <v>0</v>
          </cell>
          <cell r="DS689">
            <v>0</v>
          </cell>
          <cell r="DT689">
            <v>0</v>
          </cell>
          <cell r="DU689">
            <v>0</v>
          </cell>
          <cell r="DV689">
            <v>0</v>
          </cell>
          <cell r="DW689">
            <v>0</v>
          </cell>
          <cell r="DX689">
            <v>0</v>
          </cell>
          <cell r="DY689">
            <v>0</v>
          </cell>
          <cell r="DZ689">
            <v>0</v>
          </cell>
          <cell r="EA689">
            <v>0</v>
          </cell>
          <cell r="EB689">
            <v>0</v>
          </cell>
          <cell r="EC689">
            <v>0</v>
          </cell>
          <cell r="ED689">
            <v>0</v>
          </cell>
        </row>
        <row r="690"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E690">
            <v>0</v>
          </cell>
          <cell r="BF690">
            <v>0</v>
          </cell>
          <cell r="BG690">
            <v>0</v>
          </cell>
          <cell r="BH690">
            <v>0</v>
          </cell>
          <cell r="BI690">
            <v>0</v>
          </cell>
          <cell r="BJ690">
            <v>0</v>
          </cell>
          <cell r="BK690">
            <v>0</v>
          </cell>
          <cell r="BL690">
            <v>0</v>
          </cell>
          <cell r="BM690">
            <v>0</v>
          </cell>
          <cell r="BN690">
            <v>0</v>
          </cell>
          <cell r="BO690">
            <v>0</v>
          </cell>
          <cell r="BP690">
            <v>0</v>
          </cell>
          <cell r="BQ690">
            <v>0</v>
          </cell>
          <cell r="BR690">
            <v>0</v>
          </cell>
          <cell r="BS690">
            <v>0</v>
          </cell>
          <cell r="BT690">
            <v>0</v>
          </cell>
          <cell r="BU690">
            <v>0</v>
          </cell>
          <cell r="BV690">
            <v>0</v>
          </cell>
          <cell r="BW690">
            <v>0</v>
          </cell>
          <cell r="BX690">
            <v>0</v>
          </cell>
          <cell r="BY690">
            <v>0</v>
          </cell>
          <cell r="BZ690">
            <v>0</v>
          </cell>
          <cell r="CA690">
            <v>0</v>
          </cell>
          <cell r="CB690">
            <v>0</v>
          </cell>
          <cell r="CC690">
            <v>0</v>
          </cell>
          <cell r="CD690">
            <v>0</v>
          </cell>
          <cell r="CE690">
            <v>0</v>
          </cell>
          <cell r="CF690">
            <v>0</v>
          </cell>
          <cell r="CG690">
            <v>0</v>
          </cell>
          <cell r="CH690">
            <v>0</v>
          </cell>
          <cell r="CI690">
            <v>0</v>
          </cell>
          <cell r="CJ690">
            <v>0</v>
          </cell>
          <cell r="CK690">
            <v>0</v>
          </cell>
          <cell r="CL690">
            <v>0</v>
          </cell>
          <cell r="CM690">
            <v>0</v>
          </cell>
          <cell r="CN690">
            <v>0</v>
          </cell>
          <cell r="CO690">
            <v>0</v>
          </cell>
          <cell r="CP690">
            <v>0</v>
          </cell>
          <cell r="CQ690">
            <v>0</v>
          </cell>
          <cell r="CR690">
            <v>0</v>
          </cell>
          <cell r="CS690">
            <v>0</v>
          </cell>
          <cell r="CT690">
            <v>0</v>
          </cell>
          <cell r="CU690">
            <v>0</v>
          </cell>
          <cell r="CV690">
            <v>0</v>
          </cell>
          <cell r="CW690">
            <v>0</v>
          </cell>
          <cell r="CX690">
            <v>0</v>
          </cell>
          <cell r="CY690">
            <v>0</v>
          </cell>
          <cell r="CZ690">
            <v>0</v>
          </cell>
          <cell r="DA690">
            <v>0</v>
          </cell>
          <cell r="DB690">
            <v>0</v>
          </cell>
          <cell r="DC690">
            <v>0</v>
          </cell>
          <cell r="DD690">
            <v>0</v>
          </cell>
          <cell r="DE690">
            <v>0</v>
          </cell>
          <cell r="DF690">
            <v>0</v>
          </cell>
          <cell r="DG690">
            <v>0</v>
          </cell>
          <cell r="DH690">
            <v>0</v>
          </cell>
          <cell r="DI690">
            <v>0</v>
          </cell>
          <cell r="DJ690">
            <v>0</v>
          </cell>
          <cell r="DK690">
            <v>0</v>
          </cell>
          <cell r="DL690">
            <v>0</v>
          </cell>
          <cell r="DM690">
            <v>0</v>
          </cell>
          <cell r="DN690">
            <v>0</v>
          </cell>
          <cell r="DO690">
            <v>0</v>
          </cell>
          <cell r="DP690">
            <v>0</v>
          </cell>
          <cell r="DQ690">
            <v>0</v>
          </cell>
          <cell r="DR690">
            <v>0</v>
          </cell>
          <cell r="DS690">
            <v>0</v>
          </cell>
          <cell r="DT690">
            <v>0</v>
          </cell>
          <cell r="DU690">
            <v>0</v>
          </cell>
          <cell r="DV690">
            <v>0</v>
          </cell>
          <cell r="DW690">
            <v>0</v>
          </cell>
          <cell r="DX690">
            <v>0</v>
          </cell>
          <cell r="DY690">
            <v>0</v>
          </cell>
          <cell r="DZ690">
            <v>0</v>
          </cell>
          <cell r="EA690">
            <v>0</v>
          </cell>
          <cell r="EB690">
            <v>0</v>
          </cell>
          <cell r="EC690">
            <v>0</v>
          </cell>
          <cell r="ED690">
            <v>0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0</v>
          </cell>
          <cell r="BD691">
            <v>0</v>
          </cell>
          <cell r="BE691">
            <v>0</v>
          </cell>
          <cell r="BF691">
            <v>0</v>
          </cell>
          <cell r="BG691">
            <v>0</v>
          </cell>
          <cell r="BH691">
            <v>0</v>
          </cell>
          <cell r="BI691">
            <v>0</v>
          </cell>
          <cell r="BJ691">
            <v>0</v>
          </cell>
          <cell r="BK691">
            <v>0</v>
          </cell>
          <cell r="BL691">
            <v>0</v>
          </cell>
          <cell r="BM691">
            <v>0</v>
          </cell>
          <cell r="BN691">
            <v>0</v>
          </cell>
          <cell r="BO691">
            <v>0</v>
          </cell>
          <cell r="BP691">
            <v>0</v>
          </cell>
          <cell r="BQ691">
            <v>0</v>
          </cell>
          <cell r="BR691">
            <v>0</v>
          </cell>
          <cell r="BS691">
            <v>0</v>
          </cell>
          <cell r="BT691">
            <v>0</v>
          </cell>
          <cell r="BU691">
            <v>0</v>
          </cell>
          <cell r="BV691">
            <v>0</v>
          </cell>
          <cell r="BW691">
            <v>0</v>
          </cell>
          <cell r="BX691">
            <v>0</v>
          </cell>
          <cell r="BY691">
            <v>0</v>
          </cell>
          <cell r="BZ691">
            <v>0</v>
          </cell>
          <cell r="CA691">
            <v>0</v>
          </cell>
          <cell r="CB691">
            <v>0</v>
          </cell>
          <cell r="CC691">
            <v>0</v>
          </cell>
          <cell r="CD691">
            <v>0</v>
          </cell>
          <cell r="CE691">
            <v>0</v>
          </cell>
          <cell r="CF691">
            <v>0</v>
          </cell>
          <cell r="CG691">
            <v>0</v>
          </cell>
          <cell r="CH691">
            <v>0</v>
          </cell>
          <cell r="CI691">
            <v>0</v>
          </cell>
          <cell r="CJ691">
            <v>0</v>
          </cell>
          <cell r="CK691">
            <v>0</v>
          </cell>
          <cell r="CL691">
            <v>0</v>
          </cell>
          <cell r="CM691">
            <v>0</v>
          </cell>
          <cell r="CN691">
            <v>0</v>
          </cell>
          <cell r="CO691">
            <v>0</v>
          </cell>
          <cell r="CP691">
            <v>0</v>
          </cell>
          <cell r="CQ691">
            <v>0</v>
          </cell>
          <cell r="CR691">
            <v>0</v>
          </cell>
          <cell r="CS691">
            <v>0</v>
          </cell>
          <cell r="CT691">
            <v>0</v>
          </cell>
          <cell r="CU691">
            <v>0</v>
          </cell>
          <cell r="CV691">
            <v>0</v>
          </cell>
          <cell r="CW691">
            <v>0</v>
          </cell>
          <cell r="CX691">
            <v>0</v>
          </cell>
          <cell r="CY691">
            <v>0</v>
          </cell>
          <cell r="CZ691">
            <v>0</v>
          </cell>
          <cell r="DA691">
            <v>0</v>
          </cell>
          <cell r="DB691">
            <v>0</v>
          </cell>
          <cell r="DC691">
            <v>0</v>
          </cell>
          <cell r="DD691">
            <v>0</v>
          </cell>
          <cell r="DE691">
            <v>0</v>
          </cell>
          <cell r="DF691">
            <v>0</v>
          </cell>
          <cell r="DG691">
            <v>0</v>
          </cell>
          <cell r="DH691">
            <v>0</v>
          </cell>
          <cell r="DI691">
            <v>0</v>
          </cell>
          <cell r="DJ691">
            <v>0</v>
          </cell>
          <cell r="DK691">
            <v>0</v>
          </cell>
          <cell r="DL691">
            <v>0</v>
          </cell>
          <cell r="DM691">
            <v>0</v>
          </cell>
          <cell r="DN691">
            <v>0</v>
          </cell>
          <cell r="DO691">
            <v>0</v>
          </cell>
          <cell r="DP691">
            <v>0</v>
          </cell>
          <cell r="DQ691">
            <v>0</v>
          </cell>
          <cell r="DR691">
            <v>0</v>
          </cell>
          <cell r="DS691">
            <v>0</v>
          </cell>
          <cell r="DT691">
            <v>0</v>
          </cell>
          <cell r="DU691">
            <v>0</v>
          </cell>
          <cell r="DV691">
            <v>0</v>
          </cell>
          <cell r="DW691">
            <v>0</v>
          </cell>
          <cell r="DX691">
            <v>0</v>
          </cell>
          <cell r="DY691">
            <v>0</v>
          </cell>
          <cell r="DZ691">
            <v>0</v>
          </cell>
          <cell r="EA691">
            <v>0</v>
          </cell>
          <cell r="EB691">
            <v>0</v>
          </cell>
          <cell r="EC691">
            <v>0</v>
          </cell>
          <cell r="ED691">
            <v>0</v>
          </cell>
        </row>
        <row r="692"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0</v>
          </cell>
          <cell r="BD692">
            <v>0</v>
          </cell>
          <cell r="BE692">
            <v>0</v>
          </cell>
          <cell r="BF692">
            <v>0</v>
          </cell>
          <cell r="BG692">
            <v>0</v>
          </cell>
          <cell r="BH692">
            <v>0</v>
          </cell>
          <cell r="BI692">
            <v>0</v>
          </cell>
          <cell r="BJ692">
            <v>0</v>
          </cell>
          <cell r="BK692">
            <v>0</v>
          </cell>
          <cell r="BL692">
            <v>0</v>
          </cell>
          <cell r="BM692">
            <v>0</v>
          </cell>
          <cell r="BN692">
            <v>0</v>
          </cell>
          <cell r="BO692">
            <v>0</v>
          </cell>
          <cell r="BP692">
            <v>0</v>
          </cell>
          <cell r="BQ692">
            <v>0</v>
          </cell>
          <cell r="BR692">
            <v>0</v>
          </cell>
          <cell r="BS692">
            <v>0</v>
          </cell>
          <cell r="BT692">
            <v>0</v>
          </cell>
          <cell r="BU692">
            <v>0</v>
          </cell>
          <cell r="BV692">
            <v>0</v>
          </cell>
          <cell r="BW692">
            <v>0</v>
          </cell>
          <cell r="BX692">
            <v>0</v>
          </cell>
          <cell r="BY692">
            <v>0</v>
          </cell>
          <cell r="BZ692">
            <v>0</v>
          </cell>
          <cell r="CA692">
            <v>0</v>
          </cell>
          <cell r="CB692">
            <v>0</v>
          </cell>
          <cell r="CC692">
            <v>0</v>
          </cell>
          <cell r="CD692">
            <v>0</v>
          </cell>
          <cell r="CE692">
            <v>0</v>
          </cell>
          <cell r="CF692">
            <v>0</v>
          </cell>
          <cell r="CG692">
            <v>0</v>
          </cell>
          <cell r="CH692">
            <v>0</v>
          </cell>
          <cell r="CI692">
            <v>0</v>
          </cell>
          <cell r="CJ692">
            <v>0</v>
          </cell>
          <cell r="CK692">
            <v>0</v>
          </cell>
          <cell r="CL692">
            <v>0</v>
          </cell>
          <cell r="CM692">
            <v>0</v>
          </cell>
          <cell r="CN692">
            <v>0</v>
          </cell>
          <cell r="CO692">
            <v>0</v>
          </cell>
          <cell r="CP692">
            <v>0</v>
          </cell>
          <cell r="CQ692">
            <v>0</v>
          </cell>
          <cell r="CR692">
            <v>0</v>
          </cell>
          <cell r="CS692">
            <v>0</v>
          </cell>
          <cell r="CT692">
            <v>0</v>
          </cell>
          <cell r="CU692">
            <v>0</v>
          </cell>
          <cell r="CV692">
            <v>0</v>
          </cell>
          <cell r="CW692">
            <v>0</v>
          </cell>
          <cell r="CX692">
            <v>0</v>
          </cell>
          <cell r="CY692">
            <v>0</v>
          </cell>
          <cell r="CZ692">
            <v>0</v>
          </cell>
          <cell r="DA692">
            <v>0</v>
          </cell>
          <cell r="DB692">
            <v>0</v>
          </cell>
          <cell r="DC692">
            <v>0</v>
          </cell>
          <cell r="DD692">
            <v>0</v>
          </cell>
          <cell r="DE692">
            <v>0</v>
          </cell>
          <cell r="DF692">
            <v>0</v>
          </cell>
          <cell r="DG692">
            <v>0</v>
          </cell>
          <cell r="DH692">
            <v>0</v>
          </cell>
          <cell r="DI692">
            <v>0</v>
          </cell>
          <cell r="DJ692">
            <v>0</v>
          </cell>
          <cell r="DK692">
            <v>0</v>
          </cell>
          <cell r="DL692">
            <v>0</v>
          </cell>
          <cell r="DM692">
            <v>0</v>
          </cell>
          <cell r="DN692">
            <v>0</v>
          </cell>
          <cell r="DO692">
            <v>0</v>
          </cell>
          <cell r="DP692">
            <v>0</v>
          </cell>
          <cell r="DQ692">
            <v>0</v>
          </cell>
          <cell r="DR692">
            <v>0</v>
          </cell>
          <cell r="DS692">
            <v>0</v>
          </cell>
          <cell r="DT692">
            <v>0</v>
          </cell>
          <cell r="DU692">
            <v>0</v>
          </cell>
          <cell r="DV692">
            <v>0</v>
          </cell>
          <cell r="DW692">
            <v>0</v>
          </cell>
          <cell r="DX692">
            <v>0</v>
          </cell>
          <cell r="DY692">
            <v>0</v>
          </cell>
          <cell r="DZ692">
            <v>0</v>
          </cell>
          <cell r="EA692">
            <v>0</v>
          </cell>
          <cell r="EB692">
            <v>0</v>
          </cell>
          <cell r="EC692">
            <v>0</v>
          </cell>
          <cell r="ED692">
            <v>0</v>
          </cell>
        </row>
        <row r="693"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  <cell r="AP693">
            <v>0</v>
          </cell>
          <cell r="AQ693">
            <v>0</v>
          </cell>
          <cell r="AS693">
            <v>0</v>
          </cell>
          <cell r="AT693">
            <v>0</v>
          </cell>
          <cell r="AU693">
            <v>0</v>
          </cell>
          <cell r="AV693">
            <v>0</v>
          </cell>
          <cell r="AW693">
            <v>0</v>
          </cell>
          <cell r="AX693">
            <v>0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0</v>
          </cell>
          <cell r="BD693">
            <v>0</v>
          </cell>
          <cell r="BE693">
            <v>0</v>
          </cell>
          <cell r="BF693">
            <v>0</v>
          </cell>
          <cell r="BG693">
            <v>0</v>
          </cell>
          <cell r="BH693">
            <v>0</v>
          </cell>
          <cell r="BI693">
            <v>0</v>
          </cell>
          <cell r="BJ693">
            <v>0</v>
          </cell>
          <cell r="BK693">
            <v>0</v>
          </cell>
          <cell r="BL693">
            <v>0</v>
          </cell>
          <cell r="BM693">
            <v>0</v>
          </cell>
          <cell r="BN693">
            <v>0</v>
          </cell>
          <cell r="BO693">
            <v>0</v>
          </cell>
          <cell r="BP693">
            <v>0</v>
          </cell>
          <cell r="BQ693">
            <v>0</v>
          </cell>
          <cell r="BR693">
            <v>0</v>
          </cell>
          <cell r="BS693">
            <v>0</v>
          </cell>
          <cell r="BT693">
            <v>0</v>
          </cell>
          <cell r="BU693">
            <v>0</v>
          </cell>
          <cell r="BV693">
            <v>0</v>
          </cell>
          <cell r="BW693">
            <v>0</v>
          </cell>
          <cell r="BX693">
            <v>0</v>
          </cell>
          <cell r="BY693">
            <v>0</v>
          </cell>
          <cell r="BZ693">
            <v>0</v>
          </cell>
          <cell r="CA693">
            <v>0</v>
          </cell>
          <cell r="CB693">
            <v>0</v>
          </cell>
          <cell r="CC693">
            <v>0</v>
          </cell>
          <cell r="CD693">
            <v>0</v>
          </cell>
          <cell r="CE693">
            <v>0</v>
          </cell>
          <cell r="CF693">
            <v>0</v>
          </cell>
          <cell r="CG693">
            <v>0</v>
          </cell>
          <cell r="CH693">
            <v>0</v>
          </cell>
          <cell r="CI693">
            <v>0</v>
          </cell>
          <cell r="CJ693">
            <v>0</v>
          </cell>
          <cell r="CK693">
            <v>0</v>
          </cell>
          <cell r="CL693">
            <v>0</v>
          </cell>
          <cell r="CM693">
            <v>0</v>
          </cell>
          <cell r="CN693">
            <v>0</v>
          </cell>
          <cell r="CO693">
            <v>0</v>
          </cell>
          <cell r="CP693">
            <v>0</v>
          </cell>
          <cell r="CQ693">
            <v>0</v>
          </cell>
          <cell r="CR693">
            <v>0</v>
          </cell>
          <cell r="CS693">
            <v>0</v>
          </cell>
          <cell r="CT693">
            <v>0</v>
          </cell>
          <cell r="CU693">
            <v>0</v>
          </cell>
          <cell r="CV693">
            <v>0</v>
          </cell>
          <cell r="CW693">
            <v>0</v>
          </cell>
          <cell r="CX693">
            <v>0</v>
          </cell>
          <cell r="CY693">
            <v>0</v>
          </cell>
          <cell r="CZ693">
            <v>0</v>
          </cell>
          <cell r="DA693">
            <v>0</v>
          </cell>
          <cell r="DB693">
            <v>0</v>
          </cell>
          <cell r="DC693">
            <v>0</v>
          </cell>
          <cell r="DD693">
            <v>0</v>
          </cell>
          <cell r="DE693">
            <v>0</v>
          </cell>
          <cell r="DF693">
            <v>0</v>
          </cell>
          <cell r="DG693">
            <v>0</v>
          </cell>
          <cell r="DH693">
            <v>0</v>
          </cell>
          <cell r="DI693">
            <v>0</v>
          </cell>
          <cell r="DJ693">
            <v>0</v>
          </cell>
          <cell r="DK693">
            <v>0</v>
          </cell>
          <cell r="DL693">
            <v>0</v>
          </cell>
          <cell r="DM693">
            <v>0</v>
          </cell>
          <cell r="DN693">
            <v>0</v>
          </cell>
          <cell r="DO693">
            <v>0</v>
          </cell>
          <cell r="DP693">
            <v>0</v>
          </cell>
          <cell r="DQ693">
            <v>0</v>
          </cell>
          <cell r="DR693">
            <v>0</v>
          </cell>
          <cell r="DS693">
            <v>0</v>
          </cell>
          <cell r="DT693">
            <v>0</v>
          </cell>
          <cell r="DU693">
            <v>0</v>
          </cell>
          <cell r="DV693">
            <v>0</v>
          </cell>
          <cell r="DW693">
            <v>0</v>
          </cell>
          <cell r="DX693">
            <v>0</v>
          </cell>
          <cell r="DY693">
            <v>0</v>
          </cell>
          <cell r="DZ693">
            <v>0</v>
          </cell>
          <cell r="EA693">
            <v>0</v>
          </cell>
          <cell r="EB693">
            <v>0</v>
          </cell>
          <cell r="EC693">
            <v>0</v>
          </cell>
          <cell r="ED693">
            <v>0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O694">
            <v>0</v>
          </cell>
          <cell r="AP694">
            <v>0</v>
          </cell>
          <cell r="AQ694">
            <v>0</v>
          </cell>
          <cell r="AR694">
            <v>0</v>
          </cell>
          <cell r="AS694">
            <v>0</v>
          </cell>
          <cell r="AT694">
            <v>0</v>
          </cell>
          <cell r="AU694">
            <v>0</v>
          </cell>
          <cell r="AV694">
            <v>0</v>
          </cell>
          <cell r="AW694">
            <v>0</v>
          </cell>
          <cell r="AX694">
            <v>0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E694">
            <v>0</v>
          </cell>
          <cell r="BF694">
            <v>0</v>
          </cell>
          <cell r="BG694">
            <v>0</v>
          </cell>
          <cell r="BH694">
            <v>0</v>
          </cell>
          <cell r="BI694">
            <v>0</v>
          </cell>
          <cell r="BJ694">
            <v>0</v>
          </cell>
          <cell r="BK694">
            <v>0</v>
          </cell>
          <cell r="BL694">
            <v>0</v>
          </cell>
          <cell r="BM694">
            <v>0</v>
          </cell>
          <cell r="BN694">
            <v>0</v>
          </cell>
          <cell r="BO694">
            <v>0</v>
          </cell>
          <cell r="BP694">
            <v>0</v>
          </cell>
          <cell r="BQ694">
            <v>0</v>
          </cell>
          <cell r="BR694">
            <v>0</v>
          </cell>
          <cell r="BS694">
            <v>0</v>
          </cell>
          <cell r="BT694">
            <v>0</v>
          </cell>
          <cell r="BU694">
            <v>0</v>
          </cell>
          <cell r="BV694">
            <v>0</v>
          </cell>
          <cell r="BW694">
            <v>0</v>
          </cell>
          <cell r="BX694">
            <v>0</v>
          </cell>
          <cell r="BY694">
            <v>0</v>
          </cell>
          <cell r="BZ694">
            <v>0</v>
          </cell>
          <cell r="CA694">
            <v>0</v>
          </cell>
          <cell r="CB694">
            <v>0</v>
          </cell>
          <cell r="CC694">
            <v>0</v>
          </cell>
          <cell r="CD694">
            <v>0</v>
          </cell>
          <cell r="CE694">
            <v>0</v>
          </cell>
          <cell r="CF694">
            <v>0</v>
          </cell>
          <cell r="CG694">
            <v>0</v>
          </cell>
          <cell r="CH694">
            <v>0</v>
          </cell>
          <cell r="CI694">
            <v>0</v>
          </cell>
          <cell r="CJ694">
            <v>0</v>
          </cell>
          <cell r="CK694">
            <v>0</v>
          </cell>
          <cell r="CL694">
            <v>0</v>
          </cell>
          <cell r="CM694">
            <v>0</v>
          </cell>
          <cell r="CN694">
            <v>0</v>
          </cell>
          <cell r="CO694">
            <v>0</v>
          </cell>
          <cell r="CP694">
            <v>0</v>
          </cell>
          <cell r="CQ694">
            <v>0</v>
          </cell>
          <cell r="CR694">
            <v>0</v>
          </cell>
          <cell r="CS694">
            <v>0</v>
          </cell>
          <cell r="CT694">
            <v>0</v>
          </cell>
          <cell r="CU694">
            <v>0</v>
          </cell>
          <cell r="CV694">
            <v>0</v>
          </cell>
          <cell r="CW694">
            <v>0</v>
          </cell>
          <cell r="CX694">
            <v>0</v>
          </cell>
          <cell r="CY694">
            <v>0</v>
          </cell>
          <cell r="CZ694">
            <v>0</v>
          </cell>
          <cell r="DA694">
            <v>0</v>
          </cell>
          <cell r="DB694">
            <v>0</v>
          </cell>
          <cell r="DC694">
            <v>0</v>
          </cell>
          <cell r="DD694">
            <v>0</v>
          </cell>
          <cell r="DE694">
            <v>0</v>
          </cell>
          <cell r="DF694">
            <v>0</v>
          </cell>
          <cell r="DG694">
            <v>0</v>
          </cell>
          <cell r="DH694">
            <v>0</v>
          </cell>
          <cell r="DI694">
            <v>0</v>
          </cell>
          <cell r="DJ694">
            <v>0</v>
          </cell>
          <cell r="DK694">
            <v>0</v>
          </cell>
          <cell r="DL694">
            <v>0</v>
          </cell>
          <cell r="DM694">
            <v>0</v>
          </cell>
          <cell r="DN694">
            <v>0</v>
          </cell>
          <cell r="DO694">
            <v>0</v>
          </cell>
          <cell r="DP694">
            <v>0</v>
          </cell>
          <cell r="DQ694">
            <v>0</v>
          </cell>
          <cell r="DR694">
            <v>0</v>
          </cell>
          <cell r="DS694">
            <v>0</v>
          </cell>
          <cell r="DT694">
            <v>0</v>
          </cell>
          <cell r="DU694">
            <v>0</v>
          </cell>
          <cell r="DV694">
            <v>0</v>
          </cell>
          <cell r="DW694">
            <v>0</v>
          </cell>
          <cell r="DX694">
            <v>0</v>
          </cell>
          <cell r="DY694">
            <v>0</v>
          </cell>
          <cell r="DZ694">
            <v>0</v>
          </cell>
          <cell r="EA694">
            <v>0</v>
          </cell>
          <cell r="EB694">
            <v>0</v>
          </cell>
          <cell r="EC694">
            <v>0</v>
          </cell>
          <cell r="ED694">
            <v>0</v>
          </cell>
        </row>
        <row r="695"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0</v>
          </cell>
          <cell r="BD695">
            <v>0</v>
          </cell>
          <cell r="BE695">
            <v>0</v>
          </cell>
          <cell r="BF695">
            <v>0</v>
          </cell>
          <cell r="BG695">
            <v>0</v>
          </cell>
          <cell r="BH695">
            <v>0</v>
          </cell>
          <cell r="BI695">
            <v>0</v>
          </cell>
          <cell r="BJ695">
            <v>0</v>
          </cell>
          <cell r="BK695">
            <v>0</v>
          </cell>
          <cell r="BL695">
            <v>0</v>
          </cell>
          <cell r="BM695">
            <v>0</v>
          </cell>
          <cell r="BN695">
            <v>0</v>
          </cell>
          <cell r="BO695">
            <v>0</v>
          </cell>
          <cell r="BP695">
            <v>0</v>
          </cell>
          <cell r="BQ695">
            <v>0</v>
          </cell>
          <cell r="BR695">
            <v>0</v>
          </cell>
          <cell r="BS695">
            <v>0</v>
          </cell>
          <cell r="BT695">
            <v>0</v>
          </cell>
          <cell r="BU695">
            <v>0</v>
          </cell>
          <cell r="BV695">
            <v>0</v>
          </cell>
          <cell r="BW695">
            <v>0</v>
          </cell>
          <cell r="BX695">
            <v>0</v>
          </cell>
          <cell r="BY695">
            <v>0</v>
          </cell>
          <cell r="BZ695">
            <v>0</v>
          </cell>
          <cell r="CA695">
            <v>0</v>
          </cell>
          <cell r="CB695">
            <v>0</v>
          </cell>
          <cell r="CC695">
            <v>0</v>
          </cell>
          <cell r="CD695">
            <v>0</v>
          </cell>
          <cell r="CE695">
            <v>0</v>
          </cell>
          <cell r="CF695">
            <v>0</v>
          </cell>
          <cell r="CG695">
            <v>0</v>
          </cell>
          <cell r="CH695">
            <v>0</v>
          </cell>
          <cell r="CI695">
            <v>0</v>
          </cell>
          <cell r="CJ695">
            <v>0</v>
          </cell>
          <cell r="CK695">
            <v>0</v>
          </cell>
          <cell r="CL695">
            <v>0</v>
          </cell>
          <cell r="CM695">
            <v>0</v>
          </cell>
          <cell r="CN695">
            <v>0</v>
          </cell>
          <cell r="CO695">
            <v>0</v>
          </cell>
          <cell r="CP695">
            <v>0</v>
          </cell>
          <cell r="CQ695">
            <v>0</v>
          </cell>
          <cell r="CR695">
            <v>0</v>
          </cell>
          <cell r="CS695">
            <v>0</v>
          </cell>
          <cell r="CT695">
            <v>0</v>
          </cell>
          <cell r="CU695">
            <v>0</v>
          </cell>
          <cell r="CV695">
            <v>0</v>
          </cell>
          <cell r="CW695">
            <v>0</v>
          </cell>
          <cell r="CX695">
            <v>0</v>
          </cell>
          <cell r="CY695">
            <v>0</v>
          </cell>
          <cell r="CZ695">
            <v>0</v>
          </cell>
          <cell r="DA695">
            <v>0</v>
          </cell>
          <cell r="DB695">
            <v>0</v>
          </cell>
          <cell r="DC695">
            <v>0</v>
          </cell>
          <cell r="DD695">
            <v>0</v>
          </cell>
          <cell r="DE695">
            <v>0</v>
          </cell>
          <cell r="DF695">
            <v>0</v>
          </cell>
          <cell r="DG695">
            <v>0</v>
          </cell>
          <cell r="DH695">
            <v>0</v>
          </cell>
          <cell r="DI695">
            <v>0</v>
          </cell>
          <cell r="DJ695">
            <v>0</v>
          </cell>
          <cell r="DK695">
            <v>0</v>
          </cell>
          <cell r="DL695">
            <v>0</v>
          </cell>
          <cell r="DM695">
            <v>0</v>
          </cell>
          <cell r="DN695">
            <v>0</v>
          </cell>
          <cell r="DO695">
            <v>0</v>
          </cell>
          <cell r="DP695">
            <v>0</v>
          </cell>
          <cell r="DQ695">
            <v>0</v>
          </cell>
          <cell r="DR695">
            <v>0</v>
          </cell>
          <cell r="DS695">
            <v>0</v>
          </cell>
          <cell r="DT695">
            <v>0</v>
          </cell>
          <cell r="DU695">
            <v>0</v>
          </cell>
          <cell r="DV695">
            <v>0</v>
          </cell>
          <cell r="DW695">
            <v>0</v>
          </cell>
          <cell r="DX695">
            <v>0</v>
          </cell>
          <cell r="DY695">
            <v>0</v>
          </cell>
          <cell r="DZ695">
            <v>0</v>
          </cell>
          <cell r="EA695">
            <v>0</v>
          </cell>
          <cell r="EB695">
            <v>0</v>
          </cell>
          <cell r="EC695">
            <v>0</v>
          </cell>
          <cell r="ED695">
            <v>0</v>
          </cell>
        </row>
        <row r="696"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0</v>
          </cell>
          <cell r="BD696">
            <v>0</v>
          </cell>
          <cell r="BE696">
            <v>0</v>
          </cell>
          <cell r="BF696">
            <v>0</v>
          </cell>
          <cell r="BG696">
            <v>0</v>
          </cell>
          <cell r="BH696">
            <v>0</v>
          </cell>
          <cell r="BI696">
            <v>0</v>
          </cell>
          <cell r="BJ696">
            <v>0</v>
          </cell>
          <cell r="BK696">
            <v>0</v>
          </cell>
          <cell r="BL696">
            <v>0</v>
          </cell>
          <cell r="BM696">
            <v>0</v>
          </cell>
          <cell r="BN696">
            <v>0</v>
          </cell>
          <cell r="BO696">
            <v>0</v>
          </cell>
          <cell r="BP696">
            <v>0</v>
          </cell>
          <cell r="BQ696">
            <v>0</v>
          </cell>
          <cell r="BR696">
            <v>0</v>
          </cell>
          <cell r="BS696">
            <v>0</v>
          </cell>
          <cell r="BT696">
            <v>0</v>
          </cell>
          <cell r="BU696">
            <v>0</v>
          </cell>
          <cell r="BV696">
            <v>0</v>
          </cell>
          <cell r="BW696">
            <v>0</v>
          </cell>
          <cell r="BX696">
            <v>0</v>
          </cell>
          <cell r="BY696">
            <v>0</v>
          </cell>
          <cell r="BZ696">
            <v>0</v>
          </cell>
          <cell r="CA696">
            <v>0</v>
          </cell>
          <cell r="CB696">
            <v>0</v>
          </cell>
          <cell r="CC696">
            <v>0</v>
          </cell>
          <cell r="CD696">
            <v>0</v>
          </cell>
          <cell r="CE696">
            <v>0</v>
          </cell>
          <cell r="CF696">
            <v>0</v>
          </cell>
          <cell r="CG696">
            <v>0</v>
          </cell>
          <cell r="CH696">
            <v>0</v>
          </cell>
          <cell r="CI696">
            <v>0</v>
          </cell>
          <cell r="CJ696">
            <v>0</v>
          </cell>
          <cell r="CK696">
            <v>0</v>
          </cell>
          <cell r="CL696">
            <v>0</v>
          </cell>
          <cell r="CM696">
            <v>0</v>
          </cell>
          <cell r="CN696">
            <v>0</v>
          </cell>
          <cell r="CO696">
            <v>0</v>
          </cell>
          <cell r="CP696">
            <v>0</v>
          </cell>
          <cell r="CQ696">
            <v>0</v>
          </cell>
          <cell r="CR696">
            <v>0</v>
          </cell>
          <cell r="CS696">
            <v>0</v>
          </cell>
          <cell r="CT696">
            <v>0</v>
          </cell>
          <cell r="CU696">
            <v>0</v>
          </cell>
          <cell r="CV696">
            <v>0</v>
          </cell>
          <cell r="CW696">
            <v>0</v>
          </cell>
          <cell r="CX696">
            <v>0</v>
          </cell>
          <cell r="CY696">
            <v>0</v>
          </cell>
          <cell r="CZ696">
            <v>0</v>
          </cell>
          <cell r="DA696">
            <v>0</v>
          </cell>
          <cell r="DB696">
            <v>0</v>
          </cell>
          <cell r="DC696">
            <v>0</v>
          </cell>
          <cell r="DD696">
            <v>0</v>
          </cell>
          <cell r="DE696">
            <v>0</v>
          </cell>
          <cell r="DF696">
            <v>0</v>
          </cell>
          <cell r="DG696">
            <v>0</v>
          </cell>
          <cell r="DH696">
            <v>0</v>
          </cell>
          <cell r="DI696">
            <v>0</v>
          </cell>
          <cell r="DJ696">
            <v>0</v>
          </cell>
          <cell r="DK696">
            <v>0</v>
          </cell>
          <cell r="DL696">
            <v>0</v>
          </cell>
          <cell r="DM696">
            <v>0</v>
          </cell>
          <cell r="DN696">
            <v>0</v>
          </cell>
          <cell r="DO696">
            <v>0</v>
          </cell>
          <cell r="DP696">
            <v>0</v>
          </cell>
          <cell r="DQ696">
            <v>0</v>
          </cell>
          <cell r="DR696">
            <v>0</v>
          </cell>
          <cell r="DS696">
            <v>0</v>
          </cell>
          <cell r="DT696">
            <v>0</v>
          </cell>
          <cell r="DU696">
            <v>0</v>
          </cell>
          <cell r="DV696">
            <v>0</v>
          </cell>
          <cell r="DW696">
            <v>0</v>
          </cell>
          <cell r="DX696">
            <v>0</v>
          </cell>
          <cell r="DY696">
            <v>0</v>
          </cell>
          <cell r="DZ696">
            <v>0</v>
          </cell>
          <cell r="EA696">
            <v>0</v>
          </cell>
          <cell r="EB696">
            <v>0</v>
          </cell>
          <cell r="EC696">
            <v>0</v>
          </cell>
          <cell r="ED696">
            <v>0</v>
          </cell>
        </row>
        <row r="697"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0</v>
          </cell>
          <cell r="BD697">
            <v>0</v>
          </cell>
          <cell r="BE697">
            <v>0</v>
          </cell>
          <cell r="BF697">
            <v>0</v>
          </cell>
          <cell r="BG697">
            <v>0</v>
          </cell>
          <cell r="BH697">
            <v>0</v>
          </cell>
          <cell r="BI697">
            <v>0</v>
          </cell>
          <cell r="BJ697">
            <v>0</v>
          </cell>
          <cell r="BK697">
            <v>0</v>
          </cell>
          <cell r="BL697">
            <v>0</v>
          </cell>
          <cell r="BM697">
            <v>0</v>
          </cell>
          <cell r="BN697">
            <v>0</v>
          </cell>
          <cell r="BO697">
            <v>0</v>
          </cell>
          <cell r="BP697">
            <v>0</v>
          </cell>
          <cell r="BQ697">
            <v>0</v>
          </cell>
          <cell r="BR697">
            <v>0</v>
          </cell>
          <cell r="BS697">
            <v>0</v>
          </cell>
          <cell r="BT697">
            <v>0</v>
          </cell>
          <cell r="BU697">
            <v>0</v>
          </cell>
          <cell r="BV697">
            <v>0</v>
          </cell>
          <cell r="BW697">
            <v>0</v>
          </cell>
          <cell r="BX697">
            <v>0</v>
          </cell>
          <cell r="BY697">
            <v>0</v>
          </cell>
          <cell r="BZ697">
            <v>0</v>
          </cell>
          <cell r="CA697">
            <v>0</v>
          </cell>
          <cell r="CB697">
            <v>0</v>
          </cell>
          <cell r="CC697">
            <v>0</v>
          </cell>
          <cell r="CD697">
            <v>0</v>
          </cell>
          <cell r="CE697">
            <v>0</v>
          </cell>
          <cell r="CF697">
            <v>0</v>
          </cell>
          <cell r="CG697">
            <v>0</v>
          </cell>
          <cell r="CH697">
            <v>0</v>
          </cell>
          <cell r="CI697">
            <v>0</v>
          </cell>
          <cell r="CJ697">
            <v>0</v>
          </cell>
          <cell r="CK697">
            <v>0</v>
          </cell>
          <cell r="CL697">
            <v>0</v>
          </cell>
          <cell r="CM697">
            <v>0</v>
          </cell>
          <cell r="CN697">
            <v>0</v>
          </cell>
          <cell r="CO697">
            <v>0</v>
          </cell>
          <cell r="CP697">
            <v>0</v>
          </cell>
          <cell r="CQ697">
            <v>0</v>
          </cell>
          <cell r="CR697">
            <v>0</v>
          </cell>
          <cell r="CS697">
            <v>0</v>
          </cell>
          <cell r="CT697">
            <v>0</v>
          </cell>
          <cell r="CU697">
            <v>0</v>
          </cell>
          <cell r="CV697">
            <v>0</v>
          </cell>
          <cell r="CW697">
            <v>0</v>
          </cell>
          <cell r="CX697">
            <v>0</v>
          </cell>
          <cell r="CY697">
            <v>0</v>
          </cell>
          <cell r="CZ697">
            <v>0</v>
          </cell>
          <cell r="DA697">
            <v>0</v>
          </cell>
          <cell r="DB697">
            <v>0</v>
          </cell>
          <cell r="DC697">
            <v>0</v>
          </cell>
          <cell r="DD697">
            <v>0</v>
          </cell>
          <cell r="DE697">
            <v>0</v>
          </cell>
          <cell r="DF697">
            <v>0</v>
          </cell>
          <cell r="DG697">
            <v>0</v>
          </cell>
          <cell r="DH697">
            <v>0</v>
          </cell>
          <cell r="DI697">
            <v>0</v>
          </cell>
          <cell r="DJ697">
            <v>0</v>
          </cell>
          <cell r="DK697">
            <v>0</v>
          </cell>
          <cell r="DL697">
            <v>0</v>
          </cell>
          <cell r="DM697">
            <v>0</v>
          </cell>
          <cell r="DN697">
            <v>0</v>
          </cell>
          <cell r="DO697">
            <v>0</v>
          </cell>
          <cell r="DP697">
            <v>0</v>
          </cell>
          <cell r="DQ697">
            <v>0</v>
          </cell>
          <cell r="DR697">
            <v>0</v>
          </cell>
          <cell r="DS697">
            <v>0</v>
          </cell>
          <cell r="DT697">
            <v>0</v>
          </cell>
          <cell r="DU697">
            <v>0</v>
          </cell>
          <cell r="DV697">
            <v>0</v>
          </cell>
          <cell r="DW697">
            <v>0</v>
          </cell>
          <cell r="DX697">
            <v>0</v>
          </cell>
          <cell r="DY697">
            <v>0</v>
          </cell>
          <cell r="DZ697">
            <v>0</v>
          </cell>
          <cell r="EA697">
            <v>0</v>
          </cell>
          <cell r="EB697">
            <v>0</v>
          </cell>
          <cell r="EC697">
            <v>0</v>
          </cell>
          <cell r="ED697">
            <v>0</v>
          </cell>
        </row>
        <row r="698"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E698">
            <v>0</v>
          </cell>
          <cell r="BF698">
            <v>0</v>
          </cell>
          <cell r="BG698">
            <v>0</v>
          </cell>
          <cell r="BH698">
            <v>0</v>
          </cell>
          <cell r="BI698">
            <v>0</v>
          </cell>
          <cell r="BJ698">
            <v>0</v>
          </cell>
          <cell r="BK698">
            <v>0</v>
          </cell>
          <cell r="BL698">
            <v>0</v>
          </cell>
          <cell r="BM698">
            <v>0</v>
          </cell>
          <cell r="BN698">
            <v>0</v>
          </cell>
          <cell r="BO698">
            <v>0</v>
          </cell>
          <cell r="BP698">
            <v>0</v>
          </cell>
          <cell r="BQ698">
            <v>0</v>
          </cell>
          <cell r="BR698">
            <v>0</v>
          </cell>
          <cell r="BS698">
            <v>0</v>
          </cell>
          <cell r="BT698">
            <v>0</v>
          </cell>
          <cell r="BU698">
            <v>0</v>
          </cell>
          <cell r="BV698">
            <v>0</v>
          </cell>
          <cell r="BW698">
            <v>0</v>
          </cell>
          <cell r="BX698">
            <v>0</v>
          </cell>
          <cell r="BY698">
            <v>0</v>
          </cell>
          <cell r="BZ698">
            <v>0</v>
          </cell>
          <cell r="CA698">
            <v>0</v>
          </cell>
          <cell r="CB698">
            <v>0</v>
          </cell>
          <cell r="CC698">
            <v>0</v>
          </cell>
          <cell r="CD698">
            <v>0</v>
          </cell>
          <cell r="CE698">
            <v>0</v>
          </cell>
          <cell r="CF698">
            <v>0</v>
          </cell>
          <cell r="CG698">
            <v>0</v>
          </cell>
          <cell r="CH698">
            <v>0</v>
          </cell>
          <cell r="CI698">
            <v>0</v>
          </cell>
          <cell r="CJ698">
            <v>0</v>
          </cell>
          <cell r="CK698">
            <v>0</v>
          </cell>
          <cell r="CL698">
            <v>0</v>
          </cell>
          <cell r="CM698">
            <v>0</v>
          </cell>
          <cell r="CN698">
            <v>0</v>
          </cell>
          <cell r="CO698">
            <v>0</v>
          </cell>
          <cell r="CP698">
            <v>0</v>
          </cell>
          <cell r="CQ698">
            <v>0</v>
          </cell>
          <cell r="CR698">
            <v>0</v>
          </cell>
          <cell r="CS698">
            <v>0</v>
          </cell>
          <cell r="CT698">
            <v>0</v>
          </cell>
          <cell r="CU698">
            <v>0</v>
          </cell>
          <cell r="CV698">
            <v>0</v>
          </cell>
          <cell r="CW698">
            <v>0</v>
          </cell>
          <cell r="CX698">
            <v>0</v>
          </cell>
          <cell r="CY698">
            <v>0</v>
          </cell>
          <cell r="CZ698">
            <v>0</v>
          </cell>
          <cell r="DA698">
            <v>0</v>
          </cell>
          <cell r="DB698">
            <v>0</v>
          </cell>
          <cell r="DC698">
            <v>0</v>
          </cell>
          <cell r="DD698">
            <v>0</v>
          </cell>
          <cell r="DE698">
            <v>0</v>
          </cell>
          <cell r="DF698">
            <v>0</v>
          </cell>
          <cell r="DG698">
            <v>0</v>
          </cell>
          <cell r="DH698">
            <v>0</v>
          </cell>
          <cell r="DI698">
            <v>0</v>
          </cell>
          <cell r="DJ698">
            <v>0</v>
          </cell>
          <cell r="DK698">
            <v>0</v>
          </cell>
          <cell r="DL698">
            <v>0</v>
          </cell>
          <cell r="DM698">
            <v>0</v>
          </cell>
          <cell r="DN698">
            <v>0</v>
          </cell>
          <cell r="DO698">
            <v>0</v>
          </cell>
          <cell r="DP698">
            <v>0</v>
          </cell>
          <cell r="DQ698">
            <v>0</v>
          </cell>
          <cell r="DR698">
            <v>0</v>
          </cell>
          <cell r="DS698">
            <v>0</v>
          </cell>
          <cell r="DT698">
            <v>0</v>
          </cell>
          <cell r="DU698">
            <v>0</v>
          </cell>
          <cell r="DV698">
            <v>0</v>
          </cell>
          <cell r="DW698">
            <v>0</v>
          </cell>
          <cell r="DX698">
            <v>0</v>
          </cell>
          <cell r="DY698">
            <v>0</v>
          </cell>
          <cell r="DZ698">
            <v>0</v>
          </cell>
          <cell r="EA698">
            <v>0</v>
          </cell>
          <cell r="EB698">
            <v>0</v>
          </cell>
          <cell r="EC698">
            <v>0</v>
          </cell>
          <cell r="ED698">
            <v>0</v>
          </cell>
        </row>
        <row r="699"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  <cell r="BE699">
            <v>0</v>
          </cell>
          <cell r="BF699">
            <v>0</v>
          </cell>
          <cell r="BG699">
            <v>0</v>
          </cell>
          <cell r="BH699">
            <v>0</v>
          </cell>
          <cell r="BI699">
            <v>0</v>
          </cell>
          <cell r="BJ699">
            <v>0</v>
          </cell>
          <cell r="BK699">
            <v>0</v>
          </cell>
          <cell r="BL699">
            <v>0</v>
          </cell>
          <cell r="BM699">
            <v>0</v>
          </cell>
          <cell r="BN699">
            <v>0</v>
          </cell>
          <cell r="BO699">
            <v>0</v>
          </cell>
          <cell r="BP699">
            <v>0</v>
          </cell>
          <cell r="BQ699">
            <v>0</v>
          </cell>
          <cell r="BR699">
            <v>0</v>
          </cell>
          <cell r="BS699">
            <v>0</v>
          </cell>
          <cell r="BT699">
            <v>0</v>
          </cell>
          <cell r="BU699">
            <v>0</v>
          </cell>
          <cell r="BV699">
            <v>0</v>
          </cell>
          <cell r="BW699">
            <v>0</v>
          </cell>
          <cell r="BX699">
            <v>0</v>
          </cell>
          <cell r="BY699">
            <v>0</v>
          </cell>
          <cell r="BZ699">
            <v>0</v>
          </cell>
          <cell r="CA699">
            <v>0</v>
          </cell>
          <cell r="CB699">
            <v>0</v>
          </cell>
          <cell r="CC699">
            <v>0</v>
          </cell>
          <cell r="CD699">
            <v>0</v>
          </cell>
          <cell r="CE699">
            <v>0</v>
          </cell>
          <cell r="CF699">
            <v>0</v>
          </cell>
          <cell r="CG699">
            <v>0</v>
          </cell>
          <cell r="CH699">
            <v>0</v>
          </cell>
          <cell r="CI699">
            <v>0</v>
          </cell>
          <cell r="CJ699">
            <v>0</v>
          </cell>
          <cell r="CK699">
            <v>0</v>
          </cell>
          <cell r="CL699">
            <v>0</v>
          </cell>
          <cell r="CM699">
            <v>0</v>
          </cell>
          <cell r="CN699">
            <v>0</v>
          </cell>
          <cell r="CO699">
            <v>0</v>
          </cell>
          <cell r="CP699">
            <v>0</v>
          </cell>
          <cell r="CQ699">
            <v>0</v>
          </cell>
          <cell r="CR699">
            <v>0</v>
          </cell>
          <cell r="CS699">
            <v>0</v>
          </cell>
          <cell r="CT699">
            <v>0</v>
          </cell>
          <cell r="CU699">
            <v>0</v>
          </cell>
          <cell r="CV699">
            <v>0</v>
          </cell>
          <cell r="CW699">
            <v>0</v>
          </cell>
          <cell r="CX699">
            <v>0</v>
          </cell>
          <cell r="CY699">
            <v>0</v>
          </cell>
          <cell r="CZ699">
            <v>0</v>
          </cell>
          <cell r="DA699">
            <v>0</v>
          </cell>
          <cell r="DB699">
            <v>0</v>
          </cell>
          <cell r="DC699">
            <v>0</v>
          </cell>
          <cell r="DD699">
            <v>0</v>
          </cell>
          <cell r="DE699">
            <v>0</v>
          </cell>
          <cell r="DF699">
            <v>0</v>
          </cell>
          <cell r="DG699">
            <v>0</v>
          </cell>
          <cell r="DH699">
            <v>0</v>
          </cell>
          <cell r="DI699">
            <v>0</v>
          </cell>
          <cell r="DJ699">
            <v>0</v>
          </cell>
          <cell r="DK699">
            <v>0</v>
          </cell>
          <cell r="DL699">
            <v>0</v>
          </cell>
          <cell r="DM699">
            <v>0</v>
          </cell>
          <cell r="DN699">
            <v>0</v>
          </cell>
          <cell r="DO699">
            <v>0</v>
          </cell>
          <cell r="DP699">
            <v>0</v>
          </cell>
          <cell r="DQ699">
            <v>0</v>
          </cell>
          <cell r="DR699">
            <v>0</v>
          </cell>
          <cell r="DS699">
            <v>0</v>
          </cell>
          <cell r="DT699">
            <v>0</v>
          </cell>
          <cell r="DU699">
            <v>0</v>
          </cell>
          <cell r="DV699">
            <v>0</v>
          </cell>
          <cell r="DW699">
            <v>0</v>
          </cell>
          <cell r="DX699">
            <v>0</v>
          </cell>
          <cell r="DY699">
            <v>0</v>
          </cell>
          <cell r="DZ699">
            <v>0</v>
          </cell>
          <cell r="EA699">
            <v>0</v>
          </cell>
          <cell r="EB699">
            <v>0</v>
          </cell>
          <cell r="EC699">
            <v>0</v>
          </cell>
          <cell r="ED699">
            <v>0</v>
          </cell>
        </row>
        <row r="700"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0</v>
          </cell>
          <cell r="BD700">
            <v>0</v>
          </cell>
          <cell r="BE700">
            <v>0</v>
          </cell>
          <cell r="BF700">
            <v>0</v>
          </cell>
          <cell r="BG700">
            <v>0</v>
          </cell>
          <cell r="BH700">
            <v>0</v>
          </cell>
          <cell r="BI700">
            <v>0</v>
          </cell>
          <cell r="BJ700">
            <v>0</v>
          </cell>
          <cell r="BK700">
            <v>0</v>
          </cell>
          <cell r="BL700">
            <v>0</v>
          </cell>
          <cell r="BM700">
            <v>0</v>
          </cell>
          <cell r="BN700">
            <v>0</v>
          </cell>
          <cell r="BO700">
            <v>0</v>
          </cell>
          <cell r="BP700">
            <v>0</v>
          </cell>
          <cell r="BQ700">
            <v>0</v>
          </cell>
          <cell r="BR700">
            <v>0</v>
          </cell>
          <cell r="BS700">
            <v>0</v>
          </cell>
          <cell r="BT700">
            <v>0</v>
          </cell>
          <cell r="BU700">
            <v>0</v>
          </cell>
          <cell r="BV700">
            <v>0</v>
          </cell>
          <cell r="BW700">
            <v>0</v>
          </cell>
          <cell r="BX700">
            <v>0</v>
          </cell>
          <cell r="BY700">
            <v>0</v>
          </cell>
          <cell r="BZ700">
            <v>0</v>
          </cell>
          <cell r="CA700">
            <v>0</v>
          </cell>
          <cell r="CB700">
            <v>0</v>
          </cell>
          <cell r="CC700">
            <v>0</v>
          </cell>
          <cell r="CD700">
            <v>0</v>
          </cell>
          <cell r="CE700">
            <v>0</v>
          </cell>
          <cell r="CF700">
            <v>0</v>
          </cell>
          <cell r="CG700">
            <v>0</v>
          </cell>
          <cell r="CH700">
            <v>0</v>
          </cell>
          <cell r="CI700">
            <v>0</v>
          </cell>
          <cell r="CJ700">
            <v>0</v>
          </cell>
          <cell r="CK700">
            <v>0</v>
          </cell>
          <cell r="CL700">
            <v>0</v>
          </cell>
          <cell r="CM700">
            <v>0</v>
          </cell>
          <cell r="CN700">
            <v>0</v>
          </cell>
          <cell r="CO700">
            <v>0</v>
          </cell>
          <cell r="CP700">
            <v>0</v>
          </cell>
          <cell r="CQ700">
            <v>0</v>
          </cell>
          <cell r="CR700">
            <v>0</v>
          </cell>
          <cell r="CS700">
            <v>0</v>
          </cell>
          <cell r="CT700">
            <v>0</v>
          </cell>
          <cell r="CU700">
            <v>0</v>
          </cell>
          <cell r="CV700">
            <v>0</v>
          </cell>
          <cell r="CW700">
            <v>0</v>
          </cell>
          <cell r="CX700">
            <v>0</v>
          </cell>
          <cell r="CY700">
            <v>0</v>
          </cell>
          <cell r="CZ700">
            <v>0</v>
          </cell>
          <cell r="DA700">
            <v>0</v>
          </cell>
          <cell r="DB700">
            <v>0</v>
          </cell>
          <cell r="DC700">
            <v>0</v>
          </cell>
          <cell r="DD700">
            <v>0</v>
          </cell>
          <cell r="DE700">
            <v>0</v>
          </cell>
          <cell r="DF700">
            <v>0</v>
          </cell>
          <cell r="DG700">
            <v>0</v>
          </cell>
          <cell r="DH700">
            <v>0</v>
          </cell>
          <cell r="DI700">
            <v>0</v>
          </cell>
          <cell r="DJ700">
            <v>0</v>
          </cell>
          <cell r="DK700">
            <v>0</v>
          </cell>
          <cell r="DL700">
            <v>0</v>
          </cell>
          <cell r="DM700">
            <v>0</v>
          </cell>
          <cell r="DN700">
            <v>0</v>
          </cell>
          <cell r="DO700">
            <v>0</v>
          </cell>
          <cell r="DP700">
            <v>0</v>
          </cell>
          <cell r="DQ700">
            <v>0</v>
          </cell>
          <cell r="DR700">
            <v>0</v>
          </cell>
          <cell r="DS700">
            <v>0</v>
          </cell>
          <cell r="DT700">
            <v>0</v>
          </cell>
          <cell r="DU700">
            <v>0</v>
          </cell>
          <cell r="DV700">
            <v>0</v>
          </cell>
          <cell r="DW700">
            <v>0</v>
          </cell>
          <cell r="DX700">
            <v>0</v>
          </cell>
          <cell r="DY700">
            <v>0</v>
          </cell>
          <cell r="DZ700">
            <v>0</v>
          </cell>
          <cell r="EA700">
            <v>0</v>
          </cell>
          <cell r="EB700">
            <v>0</v>
          </cell>
          <cell r="EC700">
            <v>0</v>
          </cell>
          <cell r="ED700">
            <v>0</v>
          </cell>
        </row>
        <row r="701"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0</v>
          </cell>
          <cell r="BD701">
            <v>0</v>
          </cell>
          <cell r="BE701">
            <v>0</v>
          </cell>
          <cell r="BF701">
            <v>0</v>
          </cell>
          <cell r="BG701">
            <v>0</v>
          </cell>
          <cell r="BH701">
            <v>0</v>
          </cell>
          <cell r="BI701">
            <v>0</v>
          </cell>
          <cell r="BJ701">
            <v>0</v>
          </cell>
          <cell r="BK701">
            <v>0</v>
          </cell>
          <cell r="BL701">
            <v>0</v>
          </cell>
          <cell r="BM701">
            <v>0</v>
          </cell>
          <cell r="BN701">
            <v>0</v>
          </cell>
          <cell r="BO701">
            <v>0</v>
          </cell>
          <cell r="BP701">
            <v>0</v>
          </cell>
          <cell r="BQ701">
            <v>0</v>
          </cell>
          <cell r="BR701">
            <v>0</v>
          </cell>
          <cell r="BS701">
            <v>0</v>
          </cell>
          <cell r="BT701">
            <v>0</v>
          </cell>
          <cell r="BU701">
            <v>0</v>
          </cell>
          <cell r="BV701">
            <v>0</v>
          </cell>
          <cell r="BW701">
            <v>0</v>
          </cell>
          <cell r="BX701">
            <v>0</v>
          </cell>
          <cell r="BY701">
            <v>0</v>
          </cell>
          <cell r="BZ701">
            <v>0</v>
          </cell>
          <cell r="CA701">
            <v>0</v>
          </cell>
          <cell r="CB701">
            <v>0</v>
          </cell>
          <cell r="CC701">
            <v>0</v>
          </cell>
          <cell r="CD701">
            <v>0</v>
          </cell>
          <cell r="CE701">
            <v>0</v>
          </cell>
          <cell r="CF701">
            <v>0</v>
          </cell>
          <cell r="CG701">
            <v>0</v>
          </cell>
          <cell r="CH701">
            <v>0</v>
          </cell>
          <cell r="CI701">
            <v>0</v>
          </cell>
          <cell r="CJ701">
            <v>0</v>
          </cell>
          <cell r="CK701">
            <v>0</v>
          </cell>
          <cell r="CL701">
            <v>0</v>
          </cell>
          <cell r="CM701">
            <v>0</v>
          </cell>
          <cell r="CN701">
            <v>0</v>
          </cell>
          <cell r="CO701">
            <v>0</v>
          </cell>
          <cell r="CP701">
            <v>0</v>
          </cell>
          <cell r="CQ701">
            <v>0</v>
          </cell>
          <cell r="CR701">
            <v>0</v>
          </cell>
          <cell r="CS701">
            <v>0</v>
          </cell>
          <cell r="CT701">
            <v>0</v>
          </cell>
          <cell r="CU701">
            <v>0</v>
          </cell>
          <cell r="CV701">
            <v>0</v>
          </cell>
          <cell r="CW701">
            <v>0</v>
          </cell>
          <cell r="CX701">
            <v>0</v>
          </cell>
          <cell r="CY701">
            <v>0</v>
          </cell>
          <cell r="CZ701">
            <v>0</v>
          </cell>
          <cell r="DA701">
            <v>0</v>
          </cell>
          <cell r="DB701">
            <v>0</v>
          </cell>
          <cell r="DC701">
            <v>0</v>
          </cell>
          <cell r="DD701">
            <v>0</v>
          </cell>
          <cell r="DE701">
            <v>0</v>
          </cell>
          <cell r="DF701">
            <v>0</v>
          </cell>
          <cell r="DG701">
            <v>0</v>
          </cell>
          <cell r="DH701">
            <v>0</v>
          </cell>
          <cell r="DI701">
            <v>0</v>
          </cell>
          <cell r="DJ701">
            <v>0</v>
          </cell>
          <cell r="DK701">
            <v>0</v>
          </cell>
          <cell r="DL701">
            <v>0</v>
          </cell>
          <cell r="DM701">
            <v>0</v>
          </cell>
          <cell r="DN701">
            <v>0</v>
          </cell>
          <cell r="DO701">
            <v>0</v>
          </cell>
          <cell r="DP701">
            <v>0</v>
          </cell>
          <cell r="DQ701">
            <v>0</v>
          </cell>
          <cell r="DR701">
            <v>0</v>
          </cell>
          <cell r="DS701">
            <v>0</v>
          </cell>
          <cell r="DT701">
            <v>0</v>
          </cell>
          <cell r="DU701">
            <v>0</v>
          </cell>
          <cell r="DV701">
            <v>0</v>
          </cell>
          <cell r="DW701">
            <v>0</v>
          </cell>
          <cell r="DX701">
            <v>0</v>
          </cell>
          <cell r="DY701">
            <v>0</v>
          </cell>
          <cell r="DZ701">
            <v>0</v>
          </cell>
          <cell r="EA701">
            <v>0</v>
          </cell>
          <cell r="EB701">
            <v>0</v>
          </cell>
          <cell r="EC701">
            <v>0</v>
          </cell>
          <cell r="ED701">
            <v>0</v>
          </cell>
        </row>
        <row r="702"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0</v>
          </cell>
          <cell r="BD702">
            <v>0</v>
          </cell>
          <cell r="BE702">
            <v>0</v>
          </cell>
          <cell r="BF702">
            <v>0</v>
          </cell>
          <cell r="BG702">
            <v>0</v>
          </cell>
          <cell r="BH702">
            <v>0</v>
          </cell>
          <cell r="BI702">
            <v>0</v>
          </cell>
          <cell r="BJ702">
            <v>0</v>
          </cell>
          <cell r="BK702">
            <v>0</v>
          </cell>
          <cell r="BL702">
            <v>0</v>
          </cell>
          <cell r="BM702">
            <v>0</v>
          </cell>
          <cell r="BN702">
            <v>0</v>
          </cell>
          <cell r="BO702">
            <v>0</v>
          </cell>
          <cell r="BP702">
            <v>0</v>
          </cell>
          <cell r="BQ702">
            <v>0</v>
          </cell>
          <cell r="BR702">
            <v>0</v>
          </cell>
          <cell r="BS702">
            <v>0</v>
          </cell>
          <cell r="BT702">
            <v>0</v>
          </cell>
          <cell r="BU702">
            <v>0</v>
          </cell>
          <cell r="BV702">
            <v>0</v>
          </cell>
          <cell r="BW702">
            <v>0</v>
          </cell>
          <cell r="BX702">
            <v>0</v>
          </cell>
          <cell r="BY702">
            <v>0</v>
          </cell>
          <cell r="BZ702">
            <v>0</v>
          </cell>
          <cell r="CA702">
            <v>0</v>
          </cell>
          <cell r="CB702">
            <v>0</v>
          </cell>
          <cell r="CC702">
            <v>0</v>
          </cell>
          <cell r="CD702">
            <v>0</v>
          </cell>
          <cell r="CE702">
            <v>0</v>
          </cell>
          <cell r="CF702">
            <v>0</v>
          </cell>
          <cell r="CG702">
            <v>0</v>
          </cell>
          <cell r="CH702">
            <v>0</v>
          </cell>
          <cell r="CI702">
            <v>0</v>
          </cell>
          <cell r="CJ702">
            <v>0</v>
          </cell>
          <cell r="CK702">
            <v>0</v>
          </cell>
          <cell r="CL702">
            <v>0</v>
          </cell>
          <cell r="CM702">
            <v>0</v>
          </cell>
          <cell r="CN702">
            <v>0</v>
          </cell>
          <cell r="CO702">
            <v>0</v>
          </cell>
          <cell r="CP702">
            <v>0</v>
          </cell>
          <cell r="CQ702">
            <v>0</v>
          </cell>
          <cell r="CR702">
            <v>0</v>
          </cell>
          <cell r="CS702">
            <v>0</v>
          </cell>
          <cell r="CT702">
            <v>0</v>
          </cell>
          <cell r="CU702">
            <v>0</v>
          </cell>
          <cell r="CV702">
            <v>0</v>
          </cell>
          <cell r="CW702">
            <v>0</v>
          </cell>
          <cell r="CX702">
            <v>0</v>
          </cell>
          <cell r="CY702">
            <v>0</v>
          </cell>
          <cell r="CZ702">
            <v>0</v>
          </cell>
          <cell r="DA702">
            <v>0</v>
          </cell>
          <cell r="DB702">
            <v>0</v>
          </cell>
          <cell r="DC702">
            <v>0</v>
          </cell>
          <cell r="DD702">
            <v>0</v>
          </cell>
          <cell r="DE702">
            <v>0</v>
          </cell>
          <cell r="DF702">
            <v>0</v>
          </cell>
          <cell r="DG702">
            <v>0</v>
          </cell>
          <cell r="DH702">
            <v>0</v>
          </cell>
          <cell r="DI702">
            <v>0</v>
          </cell>
          <cell r="DJ702">
            <v>0</v>
          </cell>
          <cell r="DK702">
            <v>0</v>
          </cell>
          <cell r="DL702">
            <v>0</v>
          </cell>
          <cell r="DM702">
            <v>0</v>
          </cell>
          <cell r="DN702">
            <v>0</v>
          </cell>
          <cell r="DO702">
            <v>0</v>
          </cell>
          <cell r="DP702">
            <v>0</v>
          </cell>
          <cell r="DQ702">
            <v>0</v>
          </cell>
          <cell r="DR702">
            <v>0</v>
          </cell>
          <cell r="DS702">
            <v>0</v>
          </cell>
          <cell r="DT702">
            <v>0</v>
          </cell>
          <cell r="DU702">
            <v>0</v>
          </cell>
          <cell r="DV702">
            <v>0</v>
          </cell>
          <cell r="DW702">
            <v>0</v>
          </cell>
          <cell r="DX702">
            <v>0</v>
          </cell>
          <cell r="DY702">
            <v>0</v>
          </cell>
          <cell r="DZ702">
            <v>0</v>
          </cell>
          <cell r="EA702">
            <v>0</v>
          </cell>
          <cell r="EB702">
            <v>0</v>
          </cell>
          <cell r="EC702">
            <v>0</v>
          </cell>
          <cell r="ED702">
            <v>0</v>
          </cell>
        </row>
        <row r="703"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  <cell r="BF703">
            <v>0</v>
          </cell>
          <cell r="BG703">
            <v>0</v>
          </cell>
          <cell r="BH703">
            <v>0</v>
          </cell>
          <cell r="BI703">
            <v>0</v>
          </cell>
          <cell r="BJ703">
            <v>0</v>
          </cell>
          <cell r="BK703">
            <v>0</v>
          </cell>
          <cell r="BL703">
            <v>0</v>
          </cell>
          <cell r="BM703">
            <v>0</v>
          </cell>
          <cell r="BN703">
            <v>0</v>
          </cell>
          <cell r="BO703">
            <v>0</v>
          </cell>
          <cell r="BP703">
            <v>0</v>
          </cell>
          <cell r="BQ703">
            <v>0</v>
          </cell>
          <cell r="BR703">
            <v>0</v>
          </cell>
          <cell r="BS703">
            <v>0</v>
          </cell>
          <cell r="BT703">
            <v>0</v>
          </cell>
          <cell r="BU703">
            <v>0</v>
          </cell>
          <cell r="BV703">
            <v>0</v>
          </cell>
          <cell r="BW703">
            <v>0</v>
          </cell>
          <cell r="BX703">
            <v>0</v>
          </cell>
          <cell r="BY703">
            <v>0</v>
          </cell>
          <cell r="BZ703">
            <v>0</v>
          </cell>
          <cell r="CA703">
            <v>0</v>
          </cell>
          <cell r="CB703">
            <v>0</v>
          </cell>
          <cell r="CC703">
            <v>0</v>
          </cell>
          <cell r="CD703">
            <v>0</v>
          </cell>
          <cell r="CE703">
            <v>0</v>
          </cell>
          <cell r="CF703">
            <v>0</v>
          </cell>
          <cell r="CG703">
            <v>0</v>
          </cell>
          <cell r="CH703">
            <v>0</v>
          </cell>
          <cell r="CI703">
            <v>0</v>
          </cell>
          <cell r="CJ703">
            <v>0</v>
          </cell>
          <cell r="CK703">
            <v>0</v>
          </cell>
          <cell r="CL703">
            <v>0</v>
          </cell>
          <cell r="CM703">
            <v>0</v>
          </cell>
          <cell r="CN703">
            <v>0</v>
          </cell>
          <cell r="CO703">
            <v>0</v>
          </cell>
          <cell r="CP703">
            <v>0</v>
          </cell>
          <cell r="CQ703">
            <v>0</v>
          </cell>
          <cell r="CR703">
            <v>0</v>
          </cell>
          <cell r="CS703">
            <v>0</v>
          </cell>
          <cell r="CT703">
            <v>0</v>
          </cell>
          <cell r="CU703">
            <v>0</v>
          </cell>
          <cell r="CV703">
            <v>0</v>
          </cell>
          <cell r="CW703">
            <v>0</v>
          </cell>
          <cell r="CX703">
            <v>0</v>
          </cell>
          <cell r="CY703">
            <v>0</v>
          </cell>
          <cell r="CZ703">
            <v>0</v>
          </cell>
          <cell r="DA703">
            <v>0</v>
          </cell>
          <cell r="DB703">
            <v>0</v>
          </cell>
          <cell r="DC703">
            <v>0</v>
          </cell>
          <cell r="DD703">
            <v>0</v>
          </cell>
          <cell r="DE703">
            <v>0</v>
          </cell>
          <cell r="DF703">
            <v>0</v>
          </cell>
          <cell r="DG703">
            <v>0</v>
          </cell>
          <cell r="DH703">
            <v>0</v>
          </cell>
          <cell r="DI703">
            <v>0</v>
          </cell>
          <cell r="DJ703">
            <v>0</v>
          </cell>
          <cell r="DK703">
            <v>0</v>
          </cell>
          <cell r="DL703">
            <v>0</v>
          </cell>
          <cell r="DM703">
            <v>0</v>
          </cell>
          <cell r="DN703">
            <v>0</v>
          </cell>
          <cell r="DO703">
            <v>0</v>
          </cell>
          <cell r="DP703">
            <v>0</v>
          </cell>
          <cell r="DQ703">
            <v>0</v>
          </cell>
          <cell r="DR703">
            <v>0</v>
          </cell>
          <cell r="DS703">
            <v>0</v>
          </cell>
          <cell r="DT703">
            <v>0</v>
          </cell>
          <cell r="DU703">
            <v>0</v>
          </cell>
          <cell r="DV703">
            <v>0</v>
          </cell>
          <cell r="DW703">
            <v>0</v>
          </cell>
          <cell r="DX703">
            <v>0</v>
          </cell>
          <cell r="DY703">
            <v>0</v>
          </cell>
          <cell r="DZ703">
            <v>0</v>
          </cell>
          <cell r="EA703">
            <v>0</v>
          </cell>
          <cell r="EB703">
            <v>0</v>
          </cell>
          <cell r="EC703">
            <v>0</v>
          </cell>
          <cell r="ED703">
            <v>0</v>
          </cell>
        </row>
        <row r="704"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  <cell r="BF704">
            <v>0</v>
          </cell>
          <cell r="BG704">
            <v>0</v>
          </cell>
          <cell r="BH704">
            <v>0</v>
          </cell>
          <cell r="BI704">
            <v>0</v>
          </cell>
          <cell r="BJ704">
            <v>0</v>
          </cell>
          <cell r="BK704">
            <v>0</v>
          </cell>
          <cell r="BL704">
            <v>0</v>
          </cell>
          <cell r="BM704">
            <v>0</v>
          </cell>
          <cell r="BN704">
            <v>0</v>
          </cell>
          <cell r="BO704">
            <v>0</v>
          </cell>
          <cell r="BP704">
            <v>0</v>
          </cell>
          <cell r="BQ704">
            <v>0</v>
          </cell>
          <cell r="BR704">
            <v>0</v>
          </cell>
          <cell r="BS704">
            <v>0</v>
          </cell>
          <cell r="BT704">
            <v>0</v>
          </cell>
          <cell r="BU704">
            <v>0</v>
          </cell>
          <cell r="BV704">
            <v>0</v>
          </cell>
          <cell r="BW704">
            <v>0</v>
          </cell>
          <cell r="BX704">
            <v>0</v>
          </cell>
          <cell r="BY704">
            <v>0</v>
          </cell>
          <cell r="BZ704">
            <v>0</v>
          </cell>
          <cell r="CA704">
            <v>0</v>
          </cell>
          <cell r="CB704">
            <v>0</v>
          </cell>
          <cell r="CC704">
            <v>0</v>
          </cell>
          <cell r="CD704">
            <v>0</v>
          </cell>
          <cell r="CE704">
            <v>0</v>
          </cell>
          <cell r="CF704">
            <v>0</v>
          </cell>
          <cell r="CG704">
            <v>0</v>
          </cell>
          <cell r="CH704">
            <v>0</v>
          </cell>
          <cell r="CI704">
            <v>0</v>
          </cell>
          <cell r="CJ704">
            <v>0</v>
          </cell>
          <cell r="CK704">
            <v>0</v>
          </cell>
          <cell r="CL704">
            <v>0</v>
          </cell>
          <cell r="CM704">
            <v>0</v>
          </cell>
          <cell r="CN704">
            <v>0</v>
          </cell>
          <cell r="CO704">
            <v>0</v>
          </cell>
          <cell r="CP704">
            <v>0</v>
          </cell>
          <cell r="CQ704">
            <v>0</v>
          </cell>
          <cell r="CR704">
            <v>0</v>
          </cell>
          <cell r="CS704">
            <v>0</v>
          </cell>
          <cell r="CT704">
            <v>0</v>
          </cell>
          <cell r="CU704">
            <v>0</v>
          </cell>
          <cell r="CV704">
            <v>0</v>
          </cell>
          <cell r="CW704">
            <v>0</v>
          </cell>
          <cell r="CX704">
            <v>0</v>
          </cell>
          <cell r="CY704">
            <v>0</v>
          </cell>
          <cell r="CZ704">
            <v>0</v>
          </cell>
          <cell r="DA704">
            <v>0</v>
          </cell>
          <cell r="DB704">
            <v>0</v>
          </cell>
          <cell r="DC704">
            <v>0</v>
          </cell>
          <cell r="DD704">
            <v>0</v>
          </cell>
          <cell r="DE704">
            <v>0</v>
          </cell>
          <cell r="DF704">
            <v>0</v>
          </cell>
          <cell r="DG704">
            <v>0</v>
          </cell>
          <cell r="DH704">
            <v>0</v>
          </cell>
          <cell r="DI704">
            <v>0</v>
          </cell>
          <cell r="DJ704">
            <v>0</v>
          </cell>
          <cell r="DK704">
            <v>0</v>
          </cell>
          <cell r="DL704">
            <v>0</v>
          </cell>
          <cell r="DM704">
            <v>0</v>
          </cell>
          <cell r="DN704">
            <v>0</v>
          </cell>
          <cell r="DO704">
            <v>0</v>
          </cell>
          <cell r="DP704">
            <v>0</v>
          </cell>
          <cell r="DQ704">
            <v>0</v>
          </cell>
          <cell r="DR704">
            <v>0</v>
          </cell>
          <cell r="DS704">
            <v>0</v>
          </cell>
          <cell r="DT704">
            <v>0</v>
          </cell>
          <cell r="DU704">
            <v>0</v>
          </cell>
          <cell r="DV704">
            <v>0</v>
          </cell>
          <cell r="DW704">
            <v>0</v>
          </cell>
          <cell r="DX704">
            <v>0</v>
          </cell>
          <cell r="DY704">
            <v>0</v>
          </cell>
          <cell r="DZ704">
            <v>0</v>
          </cell>
          <cell r="EA704">
            <v>0</v>
          </cell>
          <cell r="EB704">
            <v>0</v>
          </cell>
          <cell r="EC704">
            <v>0</v>
          </cell>
          <cell r="ED704">
            <v>0</v>
          </cell>
        </row>
        <row r="705"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  <cell r="BF705">
            <v>0</v>
          </cell>
          <cell r="BG705">
            <v>0</v>
          </cell>
          <cell r="BH705">
            <v>0</v>
          </cell>
          <cell r="BI705">
            <v>0</v>
          </cell>
          <cell r="BJ705">
            <v>0</v>
          </cell>
          <cell r="BK705">
            <v>0</v>
          </cell>
          <cell r="BL705">
            <v>0</v>
          </cell>
          <cell r="BM705">
            <v>0</v>
          </cell>
          <cell r="BN705">
            <v>0</v>
          </cell>
          <cell r="BO705">
            <v>0</v>
          </cell>
          <cell r="BP705">
            <v>0</v>
          </cell>
          <cell r="BQ705">
            <v>0</v>
          </cell>
          <cell r="BR705">
            <v>0</v>
          </cell>
          <cell r="BS705">
            <v>0</v>
          </cell>
          <cell r="BT705">
            <v>0</v>
          </cell>
          <cell r="BU705">
            <v>0</v>
          </cell>
          <cell r="BV705">
            <v>0</v>
          </cell>
          <cell r="BW705">
            <v>0</v>
          </cell>
          <cell r="BX705">
            <v>0</v>
          </cell>
          <cell r="BY705">
            <v>0</v>
          </cell>
          <cell r="BZ705">
            <v>0</v>
          </cell>
          <cell r="CA705">
            <v>0</v>
          </cell>
          <cell r="CB705">
            <v>0</v>
          </cell>
          <cell r="CC705">
            <v>0</v>
          </cell>
          <cell r="CD705">
            <v>0</v>
          </cell>
          <cell r="CE705">
            <v>0</v>
          </cell>
          <cell r="CF705">
            <v>0</v>
          </cell>
          <cell r="CG705">
            <v>0</v>
          </cell>
          <cell r="CH705">
            <v>0</v>
          </cell>
          <cell r="CI705">
            <v>0</v>
          </cell>
          <cell r="CJ705">
            <v>0</v>
          </cell>
          <cell r="CK705">
            <v>0</v>
          </cell>
          <cell r="CL705">
            <v>0</v>
          </cell>
          <cell r="CM705">
            <v>0</v>
          </cell>
          <cell r="CN705">
            <v>0</v>
          </cell>
          <cell r="CO705">
            <v>0</v>
          </cell>
          <cell r="CP705">
            <v>0</v>
          </cell>
          <cell r="CQ705">
            <v>0</v>
          </cell>
          <cell r="CR705">
            <v>0</v>
          </cell>
          <cell r="CS705">
            <v>0</v>
          </cell>
          <cell r="CT705">
            <v>0</v>
          </cell>
          <cell r="CU705">
            <v>0</v>
          </cell>
          <cell r="CV705">
            <v>0</v>
          </cell>
          <cell r="CW705">
            <v>0</v>
          </cell>
          <cell r="CX705">
            <v>0</v>
          </cell>
          <cell r="CY705">
            <v>0</v>
          </cell>
          <cell r="CZ705">
            <v>0</v>
          </cell>
          <cell r="DA705">
            <v>0</v>
          </cell>
          <cell r="DB705">
            <v>0</v>
          </cell>
          <cell r="DC705">
            <v>0</v>
          </cell>
          <cell r="DD705">
            <v>0</v>
          </cell>
          <cell r="DE705">
            <v>0</v>
          </cell>
          <cell r="DF705">
            <v>0</v>
          </cell>
          <cell r="DG705">
            <v>0</v>
          </cell>
          <cell r="DH705">
            <v>0</v>
          </cell>
          <cell r="DI705">
            <v>0</v>
          </cell>
          <cell r="DJ705">
            <v>0</v>
          </cell>
          <cell r="DK705">
            <v>0</v>
          </cell>
          <cell r="DL705">
            <v>0</v>
          </cell>
          <cell r="DM705">
            <v>0</v>
          </cell>
          <cell r="DN705">
            <v>0</v>
          </cell>
          <cell r="DO705">
            <v>0</v>
          </cell>
          <cell r="DP705">
            <v>0</v>
          </cell>
          <cell r="DQ705">
            <v>0</v>
          </cell>
          <cell r="DR705">
            <v>0</v>
          </cell>
          <cell r="DS705">
            <v>0</v>
          </cell>
          <cell r="DT705">
            <v>0</v>
          </cell>
          <cell r="DU705">
            <v>0</v>
          </cell>
          <cell r="DV705">
            <v>0</v>
          </cell>
          <cell r="DW705">
            <v>0</v>
          </cell>
          <cell r="DX705">
            <v>0</v>
          </cell>
          <cell r="DY705">
            <v>0</v>
          </cell>
          <cell r="DZ705">
            <v>0</v>
          </cell>
          <cell r="EA705">
            <v>0</v>
          </cell>
          <cell r="EB705">
            <v>0</v>
          </cell>
          <cell r="EC705">
            <v>0</v>
          </cell>
          <cell r="ED705">
            <v>0</v>
          </cell>
        </row>
        <row r="706"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0</v>
          </cell>
          <cell r="BD706">
            <v>0</v>
          </cell>
          <cell r="BE706">
            <v>0</v>
          </cell>
          <cell r="BF706">
            <v>0</v>
          </cell>
          <cell r="BG706">
            <v>0</v>
          </cell>
          <cell r="BH706">
            <v>0</v>
          </cell>
          <cell r="BI706">
            <v>0</v>
          </cell>
          <cell r="BJ706">
            <v>0</v>
          </cell>
          <cell r="BK706">
            <v>0</v>
          </cell>
          <cell r="BL706">
            <v>0</v>
          </cell>
          <cell r="BM706">
            <v>0</v>
          </cell>
          <cell r="BN706">
            <v>0</v>
          </cell>
          <cell r="BO706">
            <v>0</v>
          </cell>
          <cell r="BP706">
            <v>0</v>
          </cell>
          <cell r="BQ706">
            <v>0</v>
          </cell>
          <cell r="BR706">
            <v>0</v>
          </cell>
          <cell r="BS706">
            <v>0</v>
          </cell>
          <cell r="BT706">
            <v>0</v>
          </cell>
          <cell r="BU706">
            <v>0</v>
          </cell>
          <cell r="BV706">
            <v>0</v>
          </cell>
          <cell r="BW706">
            <v>0</v>
          </cell>
          <cell r="BX706">
            <v>0</v>
          </cell>
          <cell r="BY706">
            <v>0</v>
          </cell>
          <cell r="BZ706">
            <v>0</v>
          </cell>
          <cell r="CA706">
            <v>0</v>
          </cell>
          <cell r="CB706">
            <v>0</v>
          </cell>
          <cell r="CC706">
            <v>0</v>
          </cell>
          <cell r="CD706">
            <v>0</v>
          </cell>
          <cell r="CE706">
            <v>0</v>
          </cell>
          <cell r="CF706">
            <v>0</v>
          </cell>
          <cell r="CG706">
            <v>0</v>
          </cell>
          <cell r="CH706">
            <v>0</v>
          </cell>
          <cell r="CI706">
            <v>0</v>
          </cell>
          <cell r="CJ706">
            <v>0</v>
          </cell>
          <cell r="CK706">
            <v>0</v>
          </cell>
          <cell r="CL706">
            <v>0</v>
          </cell>
          <cell r="CM706">
            <v>0</v>
          </cell>
          <cell r="CN706">
            <v>0</v>
          </cell>
          <cell r="CO706">
            <v>0</v>
          </cell>
          <cell r="CP706">
            <v>0</v>
          </cell>
          <cell r="CQ706">
            <v>0</v>
          </cell>
          <cell r="CR706">
            <v>0</v>
          </cell>
          <cell r="CS706">
            <v>0</v>
          </cell>
          <cell r="CT706">
            <v>0</v>
          </cell>
          <cell r="CU706">
            <v>0</v>
          </cell>
          <cell r="CV706">
            <v>0</v>
          </cell>
          <cell r="CW706">
            <v>0</v>
          </cell>
          <cell r="CX706">
            <v>0</v>
          </cell>
          <cell r="CY706">
            <v>0</v>
          </cell>
          <cell r="CZ706">
            <v>0</v>
          </cell>
          <cell r="DA706">
            <v>0</v>
          </cell>
          <cell r="DB706">
            <v>0</v>
          </cell>
          <cell r="DC706">
            <v>0</v>
          </cell>
          <cell r="DD706">
            <v>0</v>
          </cell>
          <cell r="DE706">
            <v>0</v>
          </cell>
          <cell r="DF706">
            <v>0</v>
          </cell>
          <cell r="DG706">
            <v>0</v>
          </cell>
          <cell r="DH706">
            <v>0</v>
          </cell>
          <cell r="DI706">
            <v>0</v>
          </cell>
          <cell r="DJ706">
            <v>0</v>
          </cell>
          <cell r="DK706">
            <v>0</v>
          </cell>
          <cell r="DL706">
            <v>0</v>
          </cell>
          <cell r="DM706">
            <v>0</v>
          </cell>
          <cell r="DN706">
            <v>0</v>
          </cell>
          <cell r="DO706">
            <v>0</v>
          </cell>
          <cell r="DP706">
            <v>0</v>
          </cell>
          <cell r="DQ706">
            <v>0</v>
          </cell>
          <cell r="DR706">
            <v>0</v>
          </cell>
          <cell r="DS706">
            <v>0</v>
          </cell>
          <cell r="DT706">
            <v>0</v>
          </cell>
          <cell r="DU706">
            <v>0</v>
          </cell>
          <cell r="DV706">
            <v>0</v>
          </cell>
          <cell r="DW706">
            <v>0</v>
          </cell>
          <cell r="DX706">
            <v>0</v>
          </cell>
          <cell r="DY706">
            <v>0</v>
          </cell>
          <cell r="DZ706">
            <v>0</v>
          </cell>
          <cell r="EA706">
            <v>0</v>
          </cell>
          <cell r="EB706">
            <v>0</v>
          </cell>
          <cell r="EC706">
            <v>0</v>
          </cell>
          <cell r="ED706">
            <v>0</v>
          </cell>
        </row>
        <row r="707"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0</v>
          </cell>
          <cell r="BD707">
            <v>0</v>
          </cell>
          <cell r="BE707">
            <v>0</v>
          </cell>
          <cell r="BF707">
            <v>0</v>
          </cell>
          <cell r="BG707">
            <v>0</v>
          </cell>
          <cell r="BH707">
            <v>0</v>
          </cell>
          <cell r="BI707">
            <v>0</v>
          </cell>
          <cell r="BJ707">
            <v>0</v>
          </cell>
          <cell r="BK707">
            <v>0</v>
          </cell>
          <cell r="BL707">
            <v>0</v>
          </cell>
          <cell r="BM707">
            <v>0</v>
          </cell>
          <cell r="BN707">
            <v>0</v>
          </cell>
          <cell r="BO707">
            <v>0</v>
          </cell>
          <cell r="BP707">
            <v>0</v>
          </cell>
          <cell r="BQ707">
            <v>0</v>
          </cell>
          <cell r="BR707">
            <v>0</v>
          </cell>
          <cell r="BS707">
            <v>0</v>
          </cell>
          <cell r="BT707">
            <v>0</v>
          </cell>
          <cell r="BU707">
            <v>0</v>
          </cell>
          <cell r="BV707">
            <v>0</v>
          </cell>
          <cell r="BW707">
            <v>0</v>
          </cell>
          <cell r="BX707">
            <v>0</v>
          </cell>
          <cell r="BY707">
            <v>0</v>
          </cell>
          <cell r="BZ707">
            <v>0</v>
          </cell>
          <cell r="CA707">
            <v>0</v>
          </cell>
          <cell r="CB707">
            <v>0</v>
          </cell>
          <cell r="CC707">
            <v>0</v>
          </cell>
          <cell r="CD707">
            <v>0</v>
          </cell>
          <cell r="CE707">
            <v>0</v>
          </cell>
          <cell r="CF707">
            <v>0</v>
          </cell>
          <cell r="CG707">
            <v>0</v>
          </cell>
          <cell r="CH707">
            <v>0</v>
          </cell>
          <cell r="CI707">
            <v>0</v>
          </cell>
          <cell r="CJ707">
            <v>0</v>
          </cell>
          <cell r="CK707">
            <v>0</v>
          </cell>
          <cell r="CL707">
            <v>0</v>
          </cell>
          <cell r="CM707">
            <v>0</v>
          </cell>
          <cell r="CN707">
            <v>0</v>
          </cell>
          <cell r="CO707">
            <v>0</v>
          </cell>
          <cell r="CP707">
            <v>0</v>
          </cell>
          <cell r="CQ707">
            <v>0</v>
          </cell>
          <cell r="CR707">
            <v>0</v>
          </cell>
          <cell r="CS707">
            <v>0</v>
          </cell>
          <cell r="CT707">
            <v>0</v>
          </cell>
          <cell r="CU707">
            <v>0</v>
          </cell>
          <cell r="CV707">
            <v>0</v>
          </cell>
          <cell r="CW707">
            <v>0</v>
          </cell>
          <cell r="CX707">
            <v>0</v>
          </cell>
          <cell r="CY707">
            <v>0</v>
          </cell>
          <cell r="CZ707">
            <v>0</v>
          </cell>
          <cell r="DA707">
            <v>0</v>
          </cell>
          <cell r="DB707">
            <v>0</v>
          </cell>
          <cell r="DC707">
            <v>0</v>
          </cell>
          <cell r="DD707">
            <v>0</v>
          </cell>
          <cell r="DE707">
            <v>0</v>
          </cell>
          <cell r="DF707">
            <v>0</v>
          </cell>
          <cell r="DG707">
            <v>0</v>
          </cell>
          <cell r="DH707">
            <v>0</v>
          </cell>
          <cell r="DI707">
            <v>0</v>
          </cell>
          <cell r="DJ707">
            <v>0</v>
          </cell>
          <cell r="DK707">
            <v>0</v>
          </cell>
          <cell r="DL707">
            <v>0</v>
          </cell>
          <cell r="DM707">
            <v>0</v>
          </cell>
          <cell r="DN707">
            <v>0</v>
          </cell>
          <cell r="DO707">
            <v>0</v>
          </cell>
          <cell r="DP707">
            <v>0</v>
          </cell>
          <cell r="DQ707">
            <v>0</v>
          </cell>
          <cell r="DR707">
            <v>0</v>
          </cell>
          <cell r="DS707">
            <v>0</v>
          </cell>
          <cell r="DT707">
            <v>0</v>
          </cell>
          <cell r="DU707">
            <v>0</v>
          </cell>
          <cell r="DV707">
            <v>0</v>
          </cell>
          <cell r="DW707">
            <v>0</v>
          </cell>
          <cell r="DX707">
            <v>0</v>
          </cell>
          <cell r="DY707">
            <v>0</v>
          </cell>
          <cell r="DZ707">
            <v>0</v>
          </cell>
          <cell r="EA707">
            <v>0</v>
          </cell>
          <cell r="EB707">
            <v>0</v>
          </cell>
          <cell r="EC707">
            <v>0</v>
          </cell>
          <cell r="ED707">
            <v>0</v>
          </cell>
        </row>
        <row r="708"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0</v>
          </cell>
          <cell r="BD708">
            <v>0</v>
          </cell>
          <cell r="BE708">
            <v>0</v>
          </cell>
          <cell r="BF708">
            <v>0</v>
          </cell>
          <cell r="BG708">
            <v>0</v>
          </cell>
          <cell r="BH708">
            <v>0</v>
          </cell>
          <cell r="BI708">
            <v>0</v>
          </cell>
          <cell r="BJ708">
            <v>0</v>
          </cell>
          <cell r="BK708">
            <v>0</v>
          </cell>
          <cell r="BL708">
            <v>0</v>
          </cell>
          <cell r="BM708">
            <v>0</v>
          </cell>
          <cell r="BN708">
            <v>0</v>
          </cell>
          <cell r="BO708">
            <v>0</v>
          </cell>
          <cell r="BP708">
            <v>0</v>
          </cell>
          <cell r="BQ708">
            <v>0</v>
          </cell>
          <cell r="BR708">
            <v>0</v>
          </cell>
          <cell r="BS708">
            <v>0</v>
          </cell>
          <cell r="BT708">
            <v>0</v>
          </cell>
          <cell r="BU708">
            <v>0</v>
          </cell>
          <cell r="BV708">
            <v>0</v>
          </cell>
          <cell r="BW708">
            <v>0</v>
          </cell>
          <cell r="BX708">
            <v>0</v>
          </cell>
          <cell r="BY708">
            <v>0</v>
          </cell>
          <cell r="BZ708">
            <v>0</v>
          </cell>
          <cell r="CA708">
            <v>0</v>
          </cell>
          <cell r="CB708">
            <v>0</v>
          </cell>
          <cell r="CC708">
            <v>0</v>
          </cell>
          <cell r="CD708">
            <v>0</v>
          </cell>
          <cell r="CE708">
            <v>0</v>
          </cell>
          <cell r="CF708">
            <v>0</v>
          </cell>
          <cell r="CG708">
            <v>0</v>
          </cell>
          <cell r="CH708">
            <v>0</v>
          </cell>
          <cell r="CI708">
            <v>0</v>
          </cell>
          <cell r="CJ708">
            <v>0</v>
          </cell>
          <cell r="CK708">
            <v>0</v>
          </cell>
          <cell r="CL708">
            <v>0</v>
          </cell>
          <cell r="CM708">
            <v>0</v>
          </cell>
          <cell r="CN708">
            <v>0</v>
          </cell>
          <cell r="CO708">
            <v>0</v>
          </cell>
          <cell r="CP708">
            <v>0</v>
          </cell>
          <cell r="CQ708">
            <v>0</v>
          </cell>
          <cell r="CR708">
            <v>0</v>
          </cell>
          <cell r="CS708">
            <v>0</v>
          </cell>
          <cell r="CT708">
            <v>0</v>
          </cell>
          <cell r="CU708">
            <v>0</v>
          </cell>
          <cell r="CV708">
            <v>0</v>
          </cell>
          <cell r="CW708">
            <v>0</v>
          </cell>
          <cell r="CX708">
            <v>0</v>
          </cell>
          <cell r="CY708">
            <v>0</v>
          </cell>
          <cell r="CZ708">
            <v>0</v>
          </cell>
          <cell r="DA708">
            <v>0</v>
          </cell>
          <cell r="DB708">
            <v>0</v>
          </cell>
          <cell r="DC708">
            <v>0</v>
          </cell>
          <cell r="DD708">
            <v>0</v>
          </cell>
          <cell r="DE708">
            <v>0</v>
          </cell>
          <cell r="DF708">
            <v>0</v>
          </cell>
          <cell r="DG708">
            <v>0</v>
          </cell>
          <cell r="DH708">
            <v>0</v>
          </cell>
          <cell r="DI708">
            <v>0</v>
          </cell>
          <cell r="DJ708">
            <v>0</v>
          </cell>
          <cell r="DK708">
            <v>0</v>
          </cell>
          <cell r="DL708">
            <v>0</v>
          </cell>
          <cell r="DM708">
            <v>0</v>
          </cell>
          <cell r="DN708">
            <v>0</v>
          </cell>
          <cell r="DO708">
            <v>0</v>
          </cell>
          <cell r="DP708">
            <v>0</v>
          </cell>
          <cell r="DQ708">
            <v>0</v>
          </cell>
          <cell r="DR708">
            <v>0</v>
          </cell>
          <cell r="DS708">
            <v>0</v>
          </cell>
          <cell r="DT708">
            <v>0</v>
          </cell>
          <cell r="DU708">
            <v>0</v>
          </cell>
          <cell r="DV708">
            <v>0</v>
          </cell>
          <cell r="DW708">
            <v>0</v>
          </cell>
          <cell r="DX708">
            <v>0</v>
          </cell>
          <cell r="DY708">
            <v>0</v>
          </cell>
          <cell r="DZ708">
            <v>0</v>
          </cell>
          <cell r="EA708">
            <v>0</v>
          </cell>
          <cell r="EB708">
            <v>0</v>
          </cell>
          <cell r="EC708">
            <v>0</v>
          </cell>
          <cell r="ED708">
            <v>0</v>
          </cell>
        </row>
        <row r="709"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0</v>
          </cell>
          <cell r="BD709">
            <v>0</v>
          </cell>
          <cell r="BE709">
            <v>0</v>
          </cell>
          <cell r="BF709">
            <v>0</v>
          </cell>
          <cell r="BG709">
            <v>0</v>
          </cell>
          <cell r="BH709">
            <v>0</v>
          </cell>
          <cell r="BI709">
            <v>0</v>
          </cell>
          <cell r="BJ709">
            <v>0</v>
          </cell>
          <cell r="BK709">
            <v>0</v>
          </cell>
          <cell r="BL709">
            <v>0</v>
          </cell>
          <cell r="BM709">
            <v>0</v>
          </cell>
          <cell r="BN709">
            <v>0</v>
          </cell>
          <cell r="BO709">
            <v>0</v>
          </cell>
          <cell r="BP709">
            <v>0</v>
          </cell>
          <cell r="BQ709">
            <v>0</v>
          </cell>
          <cell r="BR709">
            <v>0</v>
          </cell>
          <cell r="BS709">
            <v>0</v>
          </cell>
          <cell r="BT709">
            <v>0</v>
          </cell>
          <cell r="BU709">
            <v>0</v>
          </cell>
          <cell r="BV709">
            <v>0</v>
          </cell>
          <cell r="BW709">
            <v>0</v>
          </cell>
          <cell r="BX709">
            <v>0</v>
          </cell>
          <cell r="BY709">
            <v>0</v>
          </cell>
          <cell r="BZ709">
            <v>0</v>
          </cell>
          <cell r="CA709">
            <v>0</v>
          </cell>
          <cell r="CB709">
            <v>0</v>
          </cell>
          <cell r="CC709">
            <v>0</v>
          </cell>
          <cell r="CD709">
            <v>0</v>
          </cell>
          <cell r="CE709">
            <v>0</v>
          </cell>
          <cell r="CF709">
            <v>0</v>
          </cell>
          <cell r="CG709">
            <v>0</v>
          </cell>
          <cell r="CH709">
            <v>0</v>
          </cell>
          <cell r="CI709">
            <v>0</v>
          </cell>
          <cell r="CJ709">
            <v>0</v>
          </cell>
          <cell r="CK709">
            <v>0</v>
          </cell>
          <cell r="CL709">
            <v>0</v>
          </cell>
          <cell r="CM709">
            <v>0</v>
          </cell>
          <cell r="CN709">
            <v>0</v>
          </cell>
          <cell r="CO709">
            <v>0</v>
          </cell>
          <cell r="CP709">
            <v>0</v>
          </cell>
          <cell r="CQ709">
            <v>0</v>
          </cell>
          <cell r="CR709">
            <v>0</v>
          </cell>
          <cell r="CS709">
            <v>0</v>
          </cell>
          <cell r="CT709">
            <v>0</v>
          </cell>
          <cell r="CU709">
            <v>0</v>
          </cell>
          <cell r="CV709">
            <v>0</v>
          </cell>
          <cell r="CW709">
            <v>0</v>
          </cell>
          <cell r="CX709">
            <v>0</v>
          </cell>
          <cell r="CY709">
            <v>0</v>
          </cell>
          <cell r="CZ709">
            <v>0</v>
          </cell>
          <cell r="DA709">
            <v>0</v>
          </cell>
          <cell r="DB709">
            <v>0</v>
          </cell>
          <cell r="DC709">
            <v>0</v>
          </cell>
          <cell r="DD709">
            <v>0</v>
          </cell>
          <cell r="DE709">
            <v>0</v>
          </cell>
          <cell r="DF709">
            <v>0</v>
          </cell>
          <cell r="DG709">
            <v>0</v>
          </cell>
          <cell r="DH709">
            <v>0</v>
          </cell>
          <cell r="DI709">
            <v>0</v>
          </cell>
          <cell r="DJ709">
            <v>0</v>
          </cell>
          <cell r="DK709">
            <v>0</v>
          </cell>
          <cell r="DL709">
            <v>0</v>
          </cell>
          <cell r="DM709">
            <v>0</v>
          </cell>
          <cell r="DN709">
            <v>0</v>
          </cell>
          <cell r="DO709">
            <v>0</v>
          </cell>
          <cell r="DP709">
            <v>0</v>
          </cell>
          <cell r="DQ709">
            <v>0</v>
          </cell>
          <cell r="DR709">
            <v>0</v>
          </cell>
          <cell r="DS709">
            <v>0</v>
          </cell>
          <cell r="DT709">
            <v>0</v>
          </cell>
          <cell r="DU709">
            <v>0</v>
          </cell>
          <cell r="DV709">
            <v>0</v>
          </cell>
          <cell r="DW709">
            <v>0</v>
          </cell>
          <cell r="DX709">
            <v>0</v>
          </cell>
          <cell r="DY709">
            <v>0</v>
          </cell>
          <cell r="DZ709">
            <v>0</v>
          </cell>
          <cell r="EA709">
            <v>0</v>
          </cell>
          <cell r="EB709">
            <v>0</v>
          </cell>
          <cell r="EC709">
            <v>0</v>
          </cell>
          <cell r="ED709">
            <v>0</v>
          </cell>
        </row>
        <row r="710"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0</v>
          </cell>
          <cell r="BD710">
            <v>0</v>
          </cell>
          <cell r="BE710">
            <v>0</v>
          </cell>
          <cell r="BF710">
            <v>0</v>
          </cell>
          <cell r="BG710">
            <v>0</v>
          </cell>
          <cell r="BH710">
            <v>0</v>
          </cell>
          <cell r="BI710">
            <v>0</v>
          </cell>
          <cell r="BJ710">
            <v>0</v>
          </cell>
          <cell r="BK710">
            <v>0</v>
          </cell>
          <cell r="BL710">
            <v>0</v>
          </cell>
          <cell r="BM710">
            <v>0</v>
          </cell>
          <cell r="BN710">
            <v>0</v>
          </cell>
          <cell r="BO710">
            <v>0</v>
          </cell>
          <cell r="BP710">
            <v>0</v>
          </cell>
          <cell r="BQ710">
            <v>0</v>
          </cell>
          <cell r="BR710">
            <v>0</v>
          </cell>
          <cell r="BS710">
            <v>0</v>
          </cell>
          <cell r="BT710">
            <v>0</v>
          </cell>
          <cell r="BU710">
            <v>0</v>
          </cell>
          <cell r="BV710">
            <v>0</v>
          </cell>
          <cell r="BW710">
            <v>0</v>
          </cell>
          <cell r="BX710">
            <v>0</v>
          </cell>
          <cell r="BY710">
            <v>0</v>
          </cell>
          <cell r="BZ710">
            <v>0</v>
          </cell>
          <cell r="CA710">
            <v>0</v>
          </cell>
          <cell r="CB710">
            <v>0</v>
          </cell>
          <cell r="CC710">
            <v>0</v>
          </cell>
          <cell r="CD710">
            <v>0</v>
          </cell>
          <cell r="CE710">
            <v>0</v>
          </cell>
          <cell r="CF710">
            <v>0</v>
          </cell>
          <cell r="CG710">
            <v>0</v>
          </cell>
          <cell r="CH710">
            <v>0</v>
          </cell>
          <cell r="CI710">
            <v>0</v>
          </cell>
          <cell r="CJ710">
            <v>0</v>
          </cell>
          <cell r="CK710">
            <v>0</v>
          </cell>
          <cell r="CL710">
            <v>0</v>
          </cell>
          <cell r="CM710">
            <v>0</v>
          </cell>
          <cell r="CN710">
            <v>0</v>
          </cell>
          <cell r="CO710">
            <v>0</v>
          </cell>
          <cell r="CP710">
            <v>0</v>
          </cell>
          <cell r="CQ710">
            <v>0</v>
          </cell>
          <cell r="CR710">
            <v>0</v>
          </cell>
          <cell r="CS710">
            <v>0</v>
          </cell>
          <cell r="CT710">
            <v>0</v>
          </cell>
          <cell r="CU710">
            <v>0</v>
          </cell>
          <cell r="CV710">
            <v>0</v>
          </cell>
          <cell r="CW710">
            <v>0</v>
          </cell>
          <cell r="CX710">
            <v>0</v>
          </cell>
          <cell r="CY710">
            <v>0</v>
          </cell>
          <cell r="CZ710">
            <v>0</v>
          </cell>
          <cell r="DA710">
            <v>0</v>
          </cell>
          <cell r="DB710">
            <v>0</v>
          </cell>
          <cell r="DC710">
            <v>0</v>
          </cell>
          <cell r="DD710">
            <v>0</v>
          </cell>
          <cell r="DE710">
            <v>0</v>
          </cell>
          <cell r="DF710">
            <v>0</v>
          </cell>
          <cell r="DG710">
            <v>0</v>
          </cell>
          <cell r="DH710">
            <v>0</v>
          </cell>
          <cell r="DI710">
            <v>0</v>
          </cell>
          <cell r="DJ710">
            <v>0</v>
          </cell>
          <cell r="DK710">
            <v>0</v>
          </cell>
          <cell r="DL710">
            <v>0</v>
          </cell>
          <cell r="DM710">
            <v>0</v>
          </cell>
          <cell r="DN710">
            <v>0</v>
          </cell>
          <cell r="DO710">
            <v>0</v>
          </cell>
          <cell r="DP710">
            <v>0</v>
          </cell>
          <cell r="DQ710">
            <v>0</v>
          </cell>
          <cell r="DR710">
            <v>0</v>
          </cell>
          <cell r="DS710">
            <v>0</v>
          </cell>
          <cell r="DT710">
            <v>0</v>
          </cell>
          <cell r="DU710">
            <v>0</v>
          </cell>
          <cell r="DV710">
            <v>0</v>
          </cell>
          <cell r="DW710">
            <v>0</v>
          </cell>
          <cell r="DX710">
            <v>0</v>
          </cell>
          <cell r="DY710">
            <v>0</v>
          </cell>
          <cell r="DZ710">
            <v>0</v>
          </cell>
          <cell r="EA710">
            <v>0</v>
          </cell>
          <cell r="EB710">
            <v>0</v>
          </cell>
          <cell r="EC710">
            <v>0</v>
          </cell>
          <cell r="ED710">
            <v>0</v>
          </cell>
        </row>
        <row r="711"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0</v>
          </cell>
          <cell r="BD711">
            <v>0</v>
          </cell>
          <cell r="BE711">
            <v>0</v>
          </cell>
          <cell r="BF711">
            <v>0</v>
          </cell>
          <cell r="BG711">
            <v>0</v>
          </cell>
          <cell r="BH711">
            <v>0</v>
          </cell>
          <cell r="BI711">
            <v>0</v>
          </cell>
          <cell r="BJ711">
            <v>0</v>
          </cell>
          <cell r="BK711">
            <v>0</v>
          </cell>
          <cell r="BL711">
            <v>0</v>
          </cell>
          <cell r="BM711">
            <v>0</v>
          </cell>
          <cell r="BN711">
            <v>0</v>
          </cell>
          <cell r="BO711">
            <v>0</v>
          </cell>
          <cell r="BP711">
            <v>0</v>
          </cell>
          <cell r="BQ711">
            <v>0</v>
          </cell>
          <cell r="BR711">
            <v>0</v>
          </cell>
          <cell r="BS711">
            <v>0</v>
          </cell>
          <cell r="BT711">
            <v>0</v>
          </cell>
          <cell r="BU711">
            <v>0</v>
          </cell>
          <cell r="BV711">
            <v>0</v>
          </cell>
          <cell r="BW711">
            <v>0</v>
          </cell>
          <cell r="BX711">
            <v>0</v>
          </cell>
          <cell r="BY711">
            <v>0</v>
          </cell>
          <cell r="BZ711">
            <v>0</v>
          </cell>
          <cell r="CA711">
            <v>0</v>
          </cell>
          <cell r="CB711">
            <v>0</v>
          </cell>
          <cell r="CC711">
            <v>0</v>
          </cell>
          <cell r="CD711">
            <v>0</v>
          </cell>
          <cell r="CE711">
            <v>0</v>
          </cell>
          <cell r="CF711">
            <v>0</v>
          </cell>
          <cell r="CG711">
            <v>0</v>
          </cell>
          <cell r="CH711">
            <v>0</v>
          </cell>
          <cell r="CI711">
            <v>0</v>
          </cell>
          <cell r="CJ711">
            <v>0</v>
          </cell>
          <cell r="CK711">
            <v>0</v>
          </cell>
          <cell r="CL711">
            <v>0</v>
          </cell>
          <cell r="CM711">
            <v>0</v>
          </cell>
          <cell r="CN711">
            <v>0</v>
          </cell>
          <cell r="CO711">
            <v>0</v>
          </cell>
          <cell r="CP711">
            <v>0</v>
          </cell>
          <cell r="CQ711">
            <v>0</v>
          </cell>
          <cell r="CR711">
            <v>0</v>
          </cell>
          <cell r="CS711">
            <v>0</v>
          </cell>
          <cell r="CT711">
            <v>0</v>
          </cell>
          <cell r="CU711">
            <v>0</v>
          </cell>
          <cell r="CV711">
            <v>0</v>
          </cell>
          <cell r="CW711">
            <v>0</v>
          </cell>
          <cell r="CX711">
            <v>0</v>
          </cell>
          <cell r="CY711">
            <v>0</v>
          </cell>
          <cell r="CZ711">
            <v>0</v>
          </cell>
          <cell r="DA711">
            <v>0</v>
          </cell>
          <cell r="DB711">
            <v>0</v>
          </cell>
          <cell r="DC711">
            <v>0</v>
          </cell>
          <cell r="DD711">
            <v>0</v>
          </cell>
          <cell r="DE711">
            <v>0</v>
          </cell>
          <cell r="DF711">
            <v>0</v>
          </cell>
          <cell r="DG711">
            <v>0</v>
          </cell>
          <cell r="DH711">
            <v>0</v>
          </cell>
          <cell r="DI711">
            <v>0</v>
          </cell>
          <cell r="DJ711">
            <v>0</v>
          </cell>
          <cell r="DK711">
            <v>0</v>
          </cell>
          <cell r="DL711">
            <v>0</v>
          </cell>
          <cell r="DM711">
            <v>0</v>
          </cell>
          <cell r="DN711">
            <v>0</v>
          </cell>
          <cell r="DO711">
            <v>0</v>
          </cell>
          <cell r="DP711">
            <v>0</v>
          </cell>
          <cell r="DQ711">
            <v>0</v>
          </cell>
          <cell r="DR711">
            <v>0</v>
          </cell>
          <cell r="DS711">
            <v>0</v>
          </cell>
          <cell r="DT711">
            <v>0</v>
          </cell>
          <cell r="DU711">
            <v>0</v>
          </cell>
          <cell r="DV711">
            <v>0</v>
          </cell>
          <cell r="DW711">
            <v>0</v>
          </cell>
          <cell r="DX711">
            <v>0</v>
          </cell>
          <cell r="DY711">
            <v>0</v>
          </cell>
          <cell r="DZ711">
            <v>0</v>
          </cell>
          <cell r="EA711">
            <v>0</v>
          </cell>
          <cell r="EB711">
            <v>0</v>
          </cell>
          <cell r="EC711">
            <v>0</v>
          </cell>
          <cell r="ED711">
            <v>0</v>
          </cell>
        </row>
        <row r="712"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0</v>
          </cell>
          <cell r="BD712">
            <v>0</v>
          </cell>
          <cell r="BE712">
            <v>0</v>
          </cell>
          <cell r="BF712">
            <v>0</v>
          </cell>
          <cell r="BG712">
            <v>0</v>
          </cell>
          <cell r="BH712">
            <v>0</v>
          </cell>
          <cell r="BI712">
            <v>0</v>
          </cell>
          <cell r="BJ712">
            <v>0</v>
          </cell>
          <cell r="BK712">
            <v>0</v>
          </cell>
          <cell r="BL712">
            <v>0</v>
          </cell>
          <cell r="BM712">
            <v>0</v>
          </cell>
          <cell r="BN712">
            <v>0</v>
          </cell>
          <cell r="BO712">
            <v>0</v>
          </cell>
          <cell r="BP712">
            <v>0</v>
          </cell>
          <cell r="BQ712">
            <v>0</v>
          </cell>
          <cell r="BR712">
            <v>0</v>
          </cell>
          <cell r="BS712">
            <v>0</v>
          </cell>
          <cell r="BT712">
            <v>0</v>
          </cell>
          <cell r="BU712">
            <v>0</v>
          </cell>
          <cell r="BV712">
            <v>0</v>
          </cell>
          <cell r="BW712">
            <v>0</v>
          </cell>
          <cell r="BX712">
            <v>0</v>
          </cell>
          <cell r="BY712">
            <v>0</v>
          </cell>
          <cell r="BZ712">
            <v>0</v>
          </cell>
          <cell r="CA712">
            <v>0</v>
          </cell>
          <cell r="CB712">
            <v>0</v>
          </cell>
          <cell r="CC712">
            <v>0</v>
          </cell>
          <cell r="CD712">
            <v>0</v>
          </cell>
          <cell r="CE712">
            <v>0</v>
          </cell>
          <cell r="CF712">
            <v>0</v>
          </cell>
          <cell r="CG712">
            <v>0</v>
          </cell>
          <cell r="CH712">
            <v>0</v>
          </cell>
          <cell r="CI712">
            <v>0</v>
          </cell>
          <cell r="CJ712">
            <v>0</v>
          </cell>
          <cell r="CK712">
            <v>0</v>
          </cell>
          <cell r="CL712">
            <v>0</v>
          </cell>
          <cell r="CM712">
            <v>0</v>
          </cell>
          <cell r="CN712">
            <v>0</v>
          </cell>
          <cell r="CO712">
            <v>0</v>
          </cell>
          <cell r="CP712">
            <v>0</v>
          </cell>
          <cell r="CQ712">
            <v>0</v>
          </cell>
          <cell r="CR712">
            <v>0</v>
          </cell>
          <cell r="CS712">
            <v>0</v>
          </cell>
          <cell r="CT712">
            <v>0</v>
          </cell>
          <cell r="CU712">
            <v>0</v>
          </cell>
          <cell r="CV712">
            <v>0</v>
          </cell>
          <cell r="CW712">
            <v>0</v>
          </cell>
          <cell r="CX712">
            <v>0</v>
          </cell>
          <cell r="CY712">
            <v>0</v>
          </cell>
          <cell r="CZ712">
            <v>0</v>
          </cell>
          <cell r="DA712">
            <v>0</v>
          </cell>
          <cell r="DB712">
            <v>0</v>
          </cell>
          <cell r="DC712">
            <v>0</v>
          </cell>
          <cell r="DD712">
            <v>0</v>
          </cell>
          <cell r="DE712">
            <v>0</v>
          </cell>
          <cell r="DF712">
            <v>0</v>
          </cell>
          <cell r="DG712">
            <v>0</v>
          </cell>
          <cell r="DH712">
            <v>0</v>
          </cell>
          <cell r="DI712">
            <v>0</v>
          </cell>
          <cell r="DJ712">
            <v>0</v>
          </cell>
          <cell r="DK712">
            <v>0</v>
          </cell>
          <cell r="DL712">
            <v>0</v>
          </cell>
          <cell r="DM712">
            <v>0</v>
          </cell>
          <cell r="DN712">
            <v>0</v>
          </cell>
          <cell r="DO712">
            <v>0</v>
          </cell>
          <cell r="DP712">
            <v>0</v>
          </cell>
          <cell r="DQ712">
            <v>0</v>
          </cell>
          <cell r="DR712">
            <v>0</v>
          </cell>
          <cell r="DS712">
            <v>0</v>
          </cell>
          <cell r="DT712">
            <v>0</v>
          </cell>
          <cell r="DU712">
            <v>0</v>
          </cell>
          <cell r="DV712">
            <v>0</v>
          </cell>
          <cell r="DW712">
            <v>0</v>
          </cell>
          <cell r="DX712">
            <v>0</v>
          </cell>
          <cell r="DY712">
            <v>0</v>
          </cell>
          <cell r="DZ712">
            <v>0</v>
          </cell>
          <cell r="EA712">
            <v>0</v>
          </cell>
          <cell r="EB712">
            <v>0</v>
          </cell>
          <cell r="EC712">
            <v>0</v>
          </cell>
          <cell r="ED712">
            <v>0</v>
          </cell>
        </row>
        <row r="713"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0</v>
          </cell>
          <cell r="BD713">
            <v>0</v>
          </cell>
          <cell r="BE713">
            <v>0</v>
          </cell>
          <cell r="BF713">
            <v>0</v>
          </cell>
          <cell r="BG713">
            <v>0</v>
          </cell>
          <cell r="BH713">
            <v>0</v>
          </cell>
          <cell r="BI713">
            <v>0</v>
          </cell>
          <cell r="BJ713">
            <v>0</v>
          </cell>
          <cell r="BK713">
            <v>0</v>
          </cell>
          <cell r="BL713">
            <v>0</v>
          </cell>
          <cell r="BM713">
            <v>0</v>
          </cell>
          <cell r="BN713">
            <v>0</v>
          </cell>
          <cell r="BO713">
            <v>0</v>
          </cell>
          <cell r="BP713">
            <v>0</v>
          </cell>
          <cell r="BQ713">
            <v>0</v>
          </cell>
          <cell r="BR713">
            <v>0</v>
          </cell>
          <cell r="BS713">
            <v>0</v>
          </cell>
          <cell r="BT713">
            <v>0</v>
          </cell>
          <cell r="BU713">
            <v>0</v>
          </cell>
          <cell r="BV713">
            <v>0</v>
          </cell>
          <cell r="BW713">
            <v>0</v>
          </cell>
          <cell r="BX713">
            <v>0</v>
          </cell>
          <cell r="BY713">
            <v>0</v>
          </cell>
          <cell r="BZ713">
            <v>0</v>
          </cell>
          <cell r="CA713">
            <v>0</v>
          </cell>
          <cell r="CB713">
            <v>0</v>
          </cell>
          <cell r="CC713">
            <v>0</v>
          </cell>
          <cell r="CD713">
            <v>0</v>
          </cell>
          <cell r="CE713">
            <v>0</v>
          </cell>
          <cell r="CF713">
            <v>0</v>
          </cell>
          <cell r="CG713">
            <v>0</v>
          </cell>
          <cell r="CH713">
            <v>0</v>
          </cell>
          <cell r="CI713">
            <v>0</v>
          </cell>
          <cell r="CJ713">
            <v>0</v>
          </cell>
          <cell r="CK713">
            <v>0</v>
          </cell>
          <cell r="CL713">
            <v>0</v>
          </cell>
          <cell r="CM713">
            <v>0</v>
          </cell>
          <cell r="CN713">
            <v>0</v>
          </cell>
          <cell r="CO713">
            <v>0</v>
          </cell>
          <cell r="CP713">
            <v>0</v>
          </cell>
          <cell r="CQ713">
            <v>0</v>
          </cell>
          <cell r="CR713">
            <v>0</v>
          </cell>
          <cell r="CS713">
            <v>0</v>
          </cell>
          <cell r="CT713">
            <v>0</v>
          </cell>
          <cell r="CU713">
            <v>0</v>
          </cell>
          <cell r="CV713">
            <v>0</v>
          </cell>
          <cell r="CW713">
            <v>0</v>
          </cell>
          <cell r="CX713">
            <v>0</v>
          </cell>
          <cell r="CY713">
            <v>0</v>
          </cell>
          <cell r="CZ713">
            <v>0</v>
          </cell>
          <cell r="DA713">
            <v>0</v>
          </cell>
          <cell r="DB713">
            <v>0</v>
          </cell>
          <cell r="DC713">
            <v>0</v>
          </cell>
          <cell r="DD713">
            <v>0</v>
          </cell>
          <cell r="DE713">
            <v>0</v>
          </cell>
          <cell r="DF713">
            <v>0</v>
          </cell>
          <cell r="DG713">
            <v>0</v>
          </cell>
          <cell r="DH713">
            <v>0</v>
          </cell>
          <cell r="DI713">
            <v>0</v>
          </cell>
          <cell r="DJ713">
            <v>0</v>
          </cell>
          <cell r="DK713">
            <v>0</v>
          </cell>
          <cell r="DL713">
            <v>0</v>
          </cell>
          <cell r="DM713">
            <v>0</v>
          </cell>
          <cell r="DN713">
            <v>0</v>
          </cell>
          <cell r="DO713">
            <v>0</v>
          </cell>
          <cell r="DP713">
            <v>0</v>
          </cell>
          <cell r="DQ713">
            <v>0</v>
          </cell>
          <cell r="DR713">
            <v>0</v>
          </cell>
          <cell r="DS713">
            <v>0</v>
          </cell>
          <cell r="DT713">
            <v>0</v>
          </cell>
          <cell r="DU713">
            <v>0</v>
          </cell>
          <cell r="DV713">
            <v>0</v>
          </cell>
          <cell r="DW713">
            <v>0</v>
          </cell>
          <cell r="DX713">
            <v>0</v>
          </cell>
          <cell r="DY713">
            <v>0</v>
          </cell>
          <cell r="DZ713">
            <v>0</v>
          </cell>
          <cell r="EA713">
            <v>0</v>
          </cell>
          <cell r="EB713">
            <v>0</v>
          </cell>
          <cell r="EC713">
            <v>0</v>
          </cell>
          <cell r="ED713">
            <v>0</v>
          </cell>
        </row>
        <row r="714"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  <cell r="BF714">
            <v>0</v>
          </cell>
          <cell r="BG714">
            <v>0</v>
          </cell>
          <cell r="BH714">
            <v>0</v>
          </cell>
          <cell r="BI714">
            <v>0</v>
          </cell>
          <cell r="BJ714">
            <v>0</v>
          </cell>
          <cell r="BK714">
            <v>0</v>
          </cell>
          <cell r="BL714">
            <v>0</v>
          </cell>
          <cell r="BM714">
            <v>0</v>
          </cell>
          <cell r="BN714">
            <v>0</v>
          </cell>
          <cell r="BO714">
            <v>0</v>
          </cell>
          <cell r="BP714">
            <v>0</v>
          </cell>
          <cell r="BQ714">
            <v>0</v>
          </cell>
          <cell r="BR714">
            <v>0</v>
          </cell>
          <cell r="BS714">
            <v>0</v>
          </cell>
          <cell r="BT714">
            <v>0</v>
          </cell>
          <cell r="BU714">
            <v>0</v>
          </cell>
          <cell r="BV714">
            <v>0</v>
          </cell>
          <cell r="BW714">
            <v>0</v>
          </cell>
          <cell r="BX714">
            <v>0</v>
          </cell>
          <cell r="BY714">
            <v>0</v>
          </cell>
          <cell r="BZ714">
            <v>0</v>
          </cell>
          <cell r="CA714">
            <v>0</v>
          </cell>
          <cell r="CB714">
            <v>0</v>
          </cell>
          <cell r="CC714">
            <v>0</v>
          </cell>
          <cell r="CD714">
            <v>0</v>
          </cell>
          <cell r="CE714">
            <v>0</v>
          </cell>
          <cell r="CF714">
            <v>0</v>
          </cell>
          <cell r="CG714">
            <v>0</v>
          </cell>
          <cell r="CH714">
            <v>0</v>
          </cell>
          <cell r="CI714">
            <v>0</v>
          </cell>
          <cell r="CJ714">
            <v>0</v>
          </cell>
          <cell r="CK714">
            <v>0</v>
          </cell>
          <cell r="CL714">
            <v>0</v>
          </cell>
          <cell r="CM714">
            <v>0</v>
          </cell>
          <cell r="CN714">
            <v>0</v>
          </cell>
          <cell r="CO714">
            <v>0</v>
          </cell>
          <cell r="CP714">
            <v>0</v>
          </cell>
          <cell r="CQ714">
            <v>0</v>
          </cell>
          <cell r="CR714">
            <v>0</v>
          </cell>
          <cell r="CS714">
            <v>0</v>
          </cell>
          <cell r="CT714">
            <v>0</v>
          </cell>
          <cell r="CU714">
            <v>0</v>
          </cell>
          <cell r="CV714">
            <v>0</v>
          </cell>
          <cell r="CW714">
            <v>0</v>
          </cell>
          <cell r="CX714">
            <v>0</v>
          </cell>
          <cell r="CY714">
            <v>0</v>
          </cell>
          <cell r="CZ714">
            <v>0</v>
          </cell>
          <cell r="DA714">
            <v>0</v>
          </cell>
          <cell r="DB714">
            <v>0</v>
          </cell>
          <cell r="DC714">
            <v>0</v>
          </cell>
          <cell r="DD714">
            <v>0</v>
          </cell>
          <cell r="DE714">
            <v>0</v>
          </cell>
          <cell r="DF714">
            <v>0</v>
          </cell>
          <cell r="DG714">
            <v>0</v>
          </cell>
          <cell r="DH714">
            <v>0</v>
          </cell>
          <cell r="DI714">
            <v>0</v>
          </cell>
          <cell r="DJ714">
            <v>0</v>
          </cell>
          <cell r="DK714">
            <v>0</v>
          </cell>
          <cell r="DL714">
            <v>0</v>
          </cell>
          <cell r="DM714">
            <v>0</v>
          </cell>
          <cell r="DN714">
            <v>0</v>
          </cell>
          <cell r="DO714">
            <v>0</v>
          </cell>
          <cell r="DP714">
            <v>0</v>
          </cell>
          <cell r="DQ714">
            <v>0</v>
          </cell>
          <cell r="DR714">
            <v>0</v>
          </cell>
          <cell r="DS714">
            <v>0</v>
          </cell>
          <cell r="DT714">
            <v>0</v>
          </cell>
          <cell r="DU714">
            <v>0</v>
          </cell>
          <cell r="DV714">
            <v>0</v>
          </cell>
          <cell r="DW714">
            <v>0</v>
          </cell>
          <cell r="DX714">
            <v>0</v>
          </cell>
          <cell r="DY714">
            <v>0</v>
          </cell>
          <cell r="DZ714">
            <v>0</v>
          </cell>
          <cell r="EA714">
            <v>0</v>
          </cell>
          <cell r="EB714">
            <v>0</v>
          </cell>
          <cell r="EC714">
            <v>0</v>
          </cell>
          <cell r="ED714">
            <v>0</v>
          </cell>
        </row>
        <row r="715"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0</v>
          </cell>
          <cell r="BD715">
            <v>0</v>
          </cell>
          <cell r="BE715">
            <v>0</v>
          </cell>
          <cell r="BF715">
            <v>0</v>
          </cell>
          <cell r="BG715">
            <v>0</v>
          </cell>
          <cell r="BH715">
            <v>0</v>
          </cell>
          <cell r="BI715">
            <v>0</v>
          </cell>
          <cell r="BJ715">
            <v>0</v>
          </cell>
          <cell r="BK715">
            <v>0</v>
          </cell>
          <cell r="BL715">
            <v>0</v>
          </cell>
          <cell r="BM715">
            <v>0</v>
          </cell>
          <cell r="BN715">
            <v>0</v>
          </cell>
          <cell r="BO715">
            <v>0</v>
          </cell>
          <cell r="BP715">
            <v>0</v>
          </cell>
          <cell r="BQ715">
            <v>0</v>
          </cell>
          <cell r="BR715">
            <v>0</v>
          </cell>
          <cell r="BS715">
            <v>0</v>
          </cell>
          <cell r="BT715">
            <v>0</v>
          </cell>
          <cell r="BU715">
            <v>0</v>
          </cell>
          <cell r="BV715">
            <v>0</v>
          </cell>
          <cell r="BW715">
            <v>0</v>
          </cell>
          <cell r="BX715">
            <v>0</v>
          </cell>
          <cell r="BY715">
            <v>0</v>
          </cell>
          <cell r="BZ715">
            <v>0</v>
          </cell>
          <cell r="CA715">
            <v>0</v>
          </cell>
          <cell r="CB715">
            <v>0</v>
          </cell>
          <cell r="CC715">
            <v>0</v>
          </cell>
          <cell r="CD715">
            <v>0</v>
          </cell>
          <cell r="CE715">
            <v>0</v>
          </cell>
          <cell r="CF715">
            <v>0</v>
          </cell>
          <cell r="CG715">
            <v>0</v>
          </cell>
          <cell r="CH715">
            <v>0</v>
          </cell>
          <cell r="CI715">
            <v>0</v>
          </cell>
          <cell r="CJ715">
            <v>0</v>
          </cell>
          <cell r="CK715">
            <v>0</v>
          </cell>
          <cell r="CL715">
            <v>0</v>
          </cell>
          <cell r="CM715">
            <v>0</v>
          </cell>
          <cell r="CN715">
            <v>0</v>
          </cell>
          <cell r="CO715">
            <v>0</v>
          </cell>
          <cell r="CP715">
            <v>0</v>
          </cell>
          <cell r="CQ715">
            <v>0</v>
          </cell>
          <cell r="CR715">
            <v>0</v>
          </cell>
          <cell r="CS715">
            <v>0</v>
          </cell>
          <cell r="CT715">
            <v>0</v>
          </cell>
          <cell r="CU715">
            <v>0</v>
          </cell>
          <cell r="CV715">
            <v>0</v>
          </cell>
          <cell r="CW715">
            <v>0</v>
          </cell>
          <cell r="CX715">
            <v>0</v>
          </cell>
          <cell r="CY715">
            <v>0</v>
          </cell>
          <cell r="CZ715">
            <v>0</v>
          </cell>
          <cell r="DA715">
            <v>0</v>
          </cell>
          <cell r="DB715">
            <v>0</v>
          </cell>
          <cell r="DC715">
            <v>0</v>
          </cell>
          <cell r="DD715">
            <v>0</v>
          </cell>
          <cell r="DE715">
            <v>0</v>
          </cell>
          <cell r="DF715">
            <v>0</v>
          </cell>
          <cell r="DG715">
            <v>0</v>
          </cell>
          <cell r="DH715">
            <v>0</v>
          </cell>
          <cell r="DI715">
            <v>0</v>
          </cell>
          <cell r="DJ715">
            <v>0</v>
          </cell>
          <cell r="DK715">
            <v>0</v>
          </cell>
          <cell r="DL715">
            <v>0</v>
          </cell>
          <cell r="DM715">
            <v>0</v>
          </cell>
          <cell r="DN715">
            <v>0</v>
          </cell>
          <cell r="DO715">
            <v>0</v>
          </cell>
          <cell r="DP715">
            <v>0</v>
          </cell>
          <cell r="DQ715">
            <v>0</v>
          </cell>
          <cell r="DR715">
            <v>0</v>
          </cell>
          <cell r="DS715">
            <v>0</v>
          </cell>
          <cell r="DT715">
            <v>0</v>
          </cell>
          <cell r="DU715">
            <v>0</v>
          </cell>
          <cell r="DV715">
            <v>0</v>
          </cell>
          <cell r="DW715">
            <v>0</v>
          </cell>
          <cell r="DX715">
            <v>0</v>
          </cell>
          <cell r="DY715">
            <v>0</v>
          </cell>
          <cell r="DZ715">
            <v>0</v>
          </cell>
          <cell r="EA715">
            <v>0</v>
          </cell>
          <cell r="EB715">
            <v>0</v>
          </cell>
          <cell r="EC715">
            <v>0</v>
          </cell>
          <cell r="ED715">
            <v>0</v>
          </cell>
        </row>
        <row r="716"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0</v>
          </cell>
          <cell r="BD716">
            <v>0</v>
          </cell>
          <cell r="BE716">
            <v>0</v>
          </cell>
          <cell r="BF716">
            <v>0</v>
          </cell>
          <cell r="BG716">
            <v>0</v>
          </cell>
          <cell r="BH716">
            <v>0</v>
          </cell>
          <cell r="BI716">
            <v>0</v>
          </cell>
          <cell r="BJ716">
            <v>0</v>
          </cell>
          <cell r="BK716">
            <v>0</v>
          </cell>
          <cell r="BL716">
            <v>0</v>
          </cell>
          <cell r="BM716">
            <v>0</v>
          </cell>
          <cell r="BN716">
            <v>0</v>
          </cell>
          <cell r="BO716">
            <v>0</v>
          </cell>
          <cell r="BP716">
            <v>0</v>
          </cell>
          <cell r="BQ716">
            <v>0</v>
          </cell>
          <cell r="BR716">
            <v>0</v>
          </cell>
          <cell r="BS716">
            <v>0</v>
          </cell>
          <cell r="BT716">
            <v>0</v>
          </cell>
          <cell r="BU716">
            <v>0</v>
          </cell>
          <cell r="BV716">
            <v>0</v>
          </cell>
          <cell r="BW716">
            <v>0</v>
          </cell>
          <cell r="BX716">
            <v>0</v>
          </cell>
          <cell r="BY716">
            <v>0</v>
          </cell>
          <cell r="BZ716">
            <v>0</v>
          </cell>
          <cell r="CA716">
            <v>0</v>
          </cell>
          <cell r="CB716">
            <v>0</v>
          </cell>
          <cell r="CC716">
            <v>0</v>
          </cell>
          <cell r="CD716">
            <v>0</v>
          </cell>
          <cell r="CE716">
            <v>0</v>
          </cell>
          <cell r="CF716">
            <v>0</v>
          </cell>
          <cell r="CG716">
            <v>0</v>
          </cell>
          <cell r="CH716">
            <v>0</v>
          </cell>
          <cell r="CI716">
            <v>0</v>
          </cell>
          <cell r="CJ716">
            <v>0</v>
          </cell>
          <cell r="CK716">
            <v>0</v>
          </cell>
          <cell r="CL716">
            <v>0</v>
          </cell>
          <cell r="CM716">
            <v>0</v>
          </cell>
          <cell r="CN716">
            <v>0</v>
          </cell>
          <cell r="CO716">
            <v>0</v>
          </cell>
          <cell r="CP716">
            <v>0</v>
          </cell>
          <cell r="CQ716">
            <v>0</v>
          </cell>
          <cell r="CR716">
            <v>0</v>
          </cell>
          <cell r="CS716">
            <v>0</v>
          </cell>
          <cell r="CT716">
            <v>0</v>
          </cell>
          <cell r="CU716">
            <v>0</v>
          </cell>
          <cell r="CV716">
            <v>0</v>
          </cell>
          <cell r="CW716">
            <v>0</v>
          </cell>
          <cell r="CX716">
            <v>0</v>
          </cell>
          <cell r="CY716">
            <v>0</v>
          </cell>
          <cell r="CZ716">
            <v>0</v>
          </cell>
          <cell r="DA716">
            <v>0</v>
          </cell>
          <cell r="DB716">
            <v>0</v>
          </cell>
          <cell r="DC716">
            <v>0</v>
          </cell>
          <cell r="DD716">
            <v>0</v>
          </cell>
          <cell r="DE716">
            <v>0</v>
          </cell>
          <cell r="DF716">
            <v>0</v>
          </cell>
          <cell r="DG716">
            <v>0</v>
          </cell>
          <cell r="DH716">
            <v>0</v>
          </cell>
          <cell r="DI716">
            <v>0</v>
          </cell>
          <cell r="DJ716">
            <v>0</v>
          </cell>
          <cell r="DK716">
            <v>0</v>
          </cell>
          <cell r="DL716">
            <v>0</v>
          </cell>
          <cell r="DM716">
            <v>0</v>
          </cell>
          <cell r="DN716">
            <v>0</v>
          </cell>
          <cell r="DO716">
            <v>0</v>
          </cell>
          <cell r="DP716">
            <v>0</v>
          </cell>
          <cell r="DQ716">
            <v>0</v>
          </cell>
          <cell r="DR716">
            <v>0</v>
          </cell>
          <cell r="DS716">
            <v>0</v>
          </cell>
          <cell r="DT716">
            <v>0</v>
          </cell>
          <cell r="DU716">
            <v>0</v>
          </cell>
          <cell r="DV716">
            <v>0</v>
          </cell>
          <cell r="DW716">
            <v>0</v>
          </cell>
          <cell r="DX716">
            <v>0</v>
          </cell>
          <cell r="DY716">
            <v>0</v>
          </cell>
          <cell r="DZ716">
            <v>0</v>
          </cell>
          <cell r="EA716">
            <v>0</v>
          </cell>
          <cell r="EB716">
            <v>0</v>
          </cell>
          <cell r="EC716">
            <v>0</v>
          </cell>
          <cell r="ED716">
            <v>0</v>
          </cell>
        </row>
        <row r="717"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0</v>
          </cell>
          <cell r="BD717">
            <v>0</v>
          </cell>
          <cell r="BE717">
            <v>0</v>
          </cell>
          <cell r="BF717">
            <v>0</v>
          </cell>
          <cell r="BG717">
            <v>0</v>
          </cell>
          <cell r="BH717">
            <v>0</v>
          </cell>
          <cell r="BI717">
            <v>0</v>
          </cell>
          <cell r="BJ717">
            <v>0</v>
          </cell>
          <cell r="BK717">
            <v>0</v>
          </cell>
          <cell r="BL717">
            <v>0</v>
          </cell>
          <cell r="BM717">
            <v>0</v>
          </cell>
          <cell r="BN717">
            <v>0</v>
          </cell>
          <cell r="BO717">
            <v>0</v>
          </cell>
          <cell r="BP717">
            <v>0</v>
          </cell>
          <cell r="BQ717">
            <v>0</v>
          </cell>
          <cell r="BR717">
            <v>0</v>
          </cell>
          <cell r="BS717">
            <v>0</v>
          </cell>
          <cell r="BT717">
            <v>0</v>
          </cell>
          <cell r="BU717">
            <v>0</v>
          </cell>
          <cell r="BV717">
            <v>0</v>
          </cell>
          <cell r="BW717">
            <v>0</v>
          </cell>
          <cell r="BX717">
            <v>0</v>
          </cell>
          <cell r="BY717">
            <v>0</v>
          </cell>
          <cell r="BZ717">
            <v>0</v>
          </cell>
          <cell r="CA717">
            <v>0</v>
          </cell>
          <cell r="CB717">
            <v>0</v>
          </cell>
          <cell r="CC717">
            <v>0</v>
          </cell>
          <cell r="CD717">
            <v>0</v>
          </cell>
          <cell r="CE717">
            <v>0</v>
          </cell>
          <cell r="CF717">
            <v>0</v>
          </cell>
          <cell r="CG717">
            <v>0</v>
          </cell>
          <cell r="CH717">
            <v>0</v>
          </cell>
          <cell r="CI717">
            <v>0</v>
          </cell>
          <cell r="CJ717">
            <v>0</v>
          </cell>
          <cell r="CK717">
            <v>0</v>
          </cell>
          <cell r="CL717">
            <v>0</v>
          </cell>
          <cell r="CM717">
            <v>0</v>
          </cell>
          <cell r="CN717">
            <v>0</v>
          </cell>
          <cell r="CO717">
            <v>0</v>
          </cell>
          <cell r="CP717">
            <v>0</v>
          </cell>
          <cell r="CQ717">
            <v>0</v>
          </cell>
          <cell r="CR717">
            <v>0</v>
          </cell>
          <cell r="CS717">
            <v>0</v>
          </cell>
          <cell r="CT717">
            <v>0</v>
          </cell>
          <cell r="CU717">
            <v>0</v>
          </cell>
          <cell r="CV717">
            <v>0</v>
          </cell>
          <cell r="CW717">
            <v>0</v>
          </cell>
          <cell r="CX717">
            <v>0</v>
          </cell>
          <cell r="CY717">
            <v>0</v>
          </cell>
          <cell r="CZ717">
            <v>0</v>
          </cell>
          <cell r="DA717">
            <v>0</v>
          </cell>
          <cell r="DB717">
            <v>0</v>
          </cell>
          <cell r="DC717">
            <v>0</v>
          </cell>
          <cell r="DD717">
            <v>0</v>
          </cell>
          <cell r="DE717">
            <v>0</v>
          </cell>
          <cell r="DF717">
            <v>0</v>
          </cell>
          <cell r="DG717">
            <v>0</v>
          </cell>
          <cell r="DH717">
            <v>0</v>
          </cell>
          <cell r="DI717">
            <v>0</v>
          </cell>
          <cell r="DJ717">
            <v>0</v>
          </cell>
          <cell r="DK717">
            <v>0</v>
          </cell>
          <cell r="DL717">
            <v>0</v>
          </cell>
          <cell r="DM717">
            <v>0</v>
          </cell>
          <cell r="DN717">
            <v>0</v>
          </cell>
          <cell r="DO717">
            <v>0</v>
          </cell>
          <cell r="DP717">
            <v>0</v>
          </cell>
          <cell r="DQ717">
            <v>0</v>
          </cell>
          <cell r="DR717">
            <v>0</v>
          </cell>
          <cell r="DS717">
            <v>0</v>
          </cell>
          <cell r="DT717">
            <v>0</v>
          </cell>
          <cell r="DU717">
            <v>0</v>
          </cell>
          <cell r="DV717">
            <v>0</v>
          </cell>
          <cell r="DW717">
            <v>0</v>
          </cell>
          <cell r="DX717">
            <v>0</v>
          </cell>
          <cell r="DY717">
            <v>0</v>
          </cell>
          <cell r="DZ717">
            <v>0</v>
          </cell>
          <cell r="EA717">
            <v>0</v>
          </cell>
          <cell r="EB717">
            <v>0</v>
          </cell>
          <cell r="EC717">
            <v>0</v>
          </cell>
          <cell r="ED717">
            <v>0</v>
          </cell>
        </row>
        <row r="718"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  <cell r="BE718">
            <v>0</v>
          </cell>
          <cell r="BF718">
            <v>0</v>
          </cell>
          <cell r="BG718">
            <v>0</v>
          </cell>
          <cell r="BH718">
            <v>0</v>
          </cell>
          <cell r="BI718">
            <v>0</v>
          </cell>
          <cell r="BJ718">
            <v>0</v>
          </cell>
          <cell r="BK718">
            <v>0</v>
          </cell>
          <cell r="BL718">
            <v>0</v>
          </cell>
          <cell r="BM718">
            <v>0</v>
          </cell>
          <cell r="BN718">
            <v>0</v>
          </cell>
          <cell r="BO718">
            <v>0</v>
          </cell>
          <cell r="BP718">
            <v>0</v>
          </cell>
          <cell r="BQ718">
            <v>0</v>
          </cell>
          <cell r="BR718">
            <v>0</v>
          </cell>
          <cell r="BS718">
            <v>0</v>
          </cell>
          <cell r="BT718">
            <v>0</v>
          </cell>
          <cell r="BU718">
            <v>0</v>
          </cell>
          <cell r="BV718">
            <v>0</v>
          </cell>
          <cell r="BW718">
            <v>0</v>
          </cell>
          <cell r="BX718">
            <v>0</v>
          </cell>
          <cell r="BY718">
            <v>0</v>
          </cell>
          <cell r="BZ718">
            <v>0</v>
          </cell>
          <cell r="CA718">
            <v>0</v>
          </cell>
          <cell r="CB718">
            <v>0</v>
          </cell>
          <cell r="CC718">
            <v>0</v>
          </cell>
          <cell r="CD718">
            <v>0</v>
          </cell>
          <cell r="CE718">
            <v>0</v>
          </cell>
          <cell r="CF718">
            <v>0</v>
          </cell>
          <cell r="CG718">
            <v>0</v>
          </cell>
          <cell r="CH718">
            <v>0</v>
          </cell>
          <cell r="CI718">
            <v>0</v>
          </cell>
          <cell r="CJ718">
            <v>0</v>
          </cell>
          <cell r="CK718">
            <v>0</v>
          </cell>
          <cell r="CL718">
            <v>0</v>
          </cell>
          <cell r="CM718">
            <v>0</v>
          </cell>
          <cell r="CN718">
            <v>0</v>
          </cell>
          <cell r="CO718">
            <v>0</v>
          </cell>
          <cell r="CP718">
            <v>0</v>
          </cell>
          <cell r="CQ718">
            <v>0</v>
          </cell>
          <cell r="CR718">
            <v>0</v>
          </cell>
          <cell r="CS718">
            <v>0</v>
          </cell>
          <cell r="CT718">
            <v>0</v>
          </cell>
          <cell r="CU718">
            <v>0</v>
          </cell>
          <cell r="CV718">
            <v>0</v>
          </cell>
          <cell r="CW718">
            <v>0</v>
          </cell>
          <cell r="CX718">
            <v>0</v>
          </cell>
          <cell r="CY718">
            <v>0</v>
          </cell>
          <cell r="CZ718">
            <v>0</v>
          </cell>
          <cell r="DA718">
            <v>0</v>
          </cell>
          <cell r="DB718">
            <v>0</v>
          </cell>
          <cell r="DC718">
            <v>0</v>
          </cell>
          <cell r="DD718">
            <v>0</v>
          </cell>
          <cell r="DE718">
            <v>0</v>
          </cell>
          <cell r="DF718">
            <v>0</v>
          </cell>
          <cell r="DG718">
            <v>0</v>
          </cell>
          <cell r="DH718">
            <v>0</v>
          </cell>
          <cell r="DI718">
            <v>0</v>
          </cell>
          <cell r="DJ718">
            <v>0</v>
          </cell>
          <cell r="DK718">
            <v>0</v>
          </cell>
          <cell r="DL718">
            <v>0</v>
          </cell>
          <cell r="DM718">
            <v>0</v>
          </cell>
          <cell r="DN718">
            <v>0</v>
          </cell>
          <cell r="DO718">
            <v>0</v>
          </cell>
          <cell r="DP718">
            <v>0</v>
          </cell>
          <cell r="DQ718">
            <v>0</v>
          </cell>
          <cell r="DR718">
            <v>0</v>
          </cell>
          <cell r="DS718">
            <v>0</v>
          </cell>
          <cell r="DT718">
            <v>0</v>
          </cell>
          <cell r="DU718">
            <v>0</v>
          </cell>
          <cell r="DV718">
            <v>0</v>
          </cell>
          <cell r="DW718">
            <v>0</v>
          </cell>
          <cell r="DX718">
            <v>0</v>
          </cell>
          <cell r="DY718">
            <v>0</v>
          </cell>
          <cell r="DZ718">
            <v>0</v>
          </cell>
          <cell r="EA718">
            <v>0</v>
          </cell>
          <cell r="EB718">
            <v>0</v>
          </cell>
          <cell r="EC718">
            <v>0</v>
          </cell>
          <cell r="ED718">
            <v>0</v>
          </cell>
        </row>
        <row r="719"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0</v>
          </cell>
          <cell r="BD719">
            <v>0</v>
          </cell>
          <cell r="BE719">
            <v>0</v>
          </cell>
          <cell r="BF719">
            <v>0</v>
          </cell>
          <cell r="BG719">
            <v>0</v>
          </cell>
          <cell r="BH719">
            <v>0</v>
          </cell>
          <cell r="BI719">
            <v>0</v>
          </cell>
          <cell r="BJ719">
            <v>0</v>
          </cell>
          <cell r="BK719">
            <v>0</v>
          </cell>
          <cell r="BL719">
            <v>0</v>
          </cell>
          <cell r="BM719">
            <v>0</v>
          </cell>
          <cell r="BN719">
            <v>0</v>
          </cell>
          <cell r="BO719">
            <v>0</v>
          </cell>
          <cell r="BP719">
            <v>0</v>
          </cell>
          <cell r="BQ719">
            <v>0</v>
          </cell>
          <cell r="BR719">
            <v>0</v>
          </cell>
          <cell r="BS719">
            <v>0</v>
          </cell>
          <cell r="BT719">
            <v>0</v>
          </cell>
          <cell r="BU719">
            <v>0</v>
          </cell>
          <cell r="BV719">
            <v>0</v>
          </cell>
          <cell r="BW719">
            <v>0</v>
          </cell>
          <cell r="BX719">
            <v>0</v>
          </cell>
          <cell r="BY719">
            <v>0</v>
          </cell>
          <cell r="BZ719">
            <v>0</v>
          </cell>
          <cell r="CA719">
            <v>0</v>
          </cell>
          <cell r="CB719">
            <v>0</v>
          </cell>
          <cell r="CC719">
            <v>0</v>
          </cell>
          <cell r="CD719">
            <v>0</v>
          </cell>
          <cell r="CE719">
            <v>0</v>
          </cell>
          <cell r="CF719">
            <v>0</v>
          </cell>
          <cell r="CG719">
            <v>0</v>
          </cell>
          <cell r="CH719">
            <v>0</v>
          </cell>
          <cell r="CI719">
            <v>0</v>
          </cell>
          <cell r="CJ719">
            <v>0</v>
          </cell>
          <cell r="CK719">
            <v>0</v>
          </cell>
          <cell r="CL719">
            <v>0</v>
          </cell>
          <cell r="CM719">
            <v>0</v>
          </cell>
          <cell r="CN719">
            <v>0</v>
          </cell>
          <cell r="CO719">
            <v>0</v>
          </cell>
          <cell r="CP719">
            <v>0</v>
          </cell>
          <cell r="CQ719">
            <v>0</v>
          </cell>
          <cell r="CR719">
            <v>0</v>
          </cell>
          <cell r="CS719">
            <v>0</v>
          </cell>
          <cell r="CT719">
            <v>0</v>
          </cell>
          <cell r="CU719">
            <v>0</v>
          </cell>
          <cell r="CV719">
            <v>0</v>
          </cell>
          <cell r="CW719">
            <v>0</v>
          </cell>
          <cell r="CX719">
            <v>0</v>
          </cell>
          <cell r="CY719">
            <v>0</v>
          </cell>
          <cell r="CZ719">
            <v>0</v>
          </cell>
          <cell r="DA719">
            <v>0</v>
          </cell>
          <cell r="DB719">
            <v>0</v>
          </cell>
          <cell r="DC719">
            <v>0</v>
          </cell>
          <cell r="DD719">
            <v>0</v>
          </cell>
          <cell r="DE719">
            <v>0</v>
          </cell>
          <cell r="DF719">
            <v>0</v>
          </cell>
          <cell r="DG719">
            <v>0</v>
          </cell>
          <cell r="DH719">
            <v>0</v>
          </cell>
          <cell r="DI719">
            <v>0</v>
          </cell>
          <cell r="DJ719">
            <v>0</v>
          </cell>
          <cell r="DK719">
            <v>0</v>
          </cell>
          <cell r="DL719">
            <v>0</v>
          </cell>
          <cell r="DM719">
            <v>0</v>
          </cell>
          <cell r="DN719">
            <v>0</v>
          </cell>
          <cell r="DO719">
            <v>0</v>
          </cell>
          <cell r="DP719">
            <v>0</v>
          </cell>
          <cell r="DQ719">
            <v>0</v>
          </cell>
          <cell r="DR719">
            <v>0</v>
          </cell>
          <cell r="DS719">
            <v>0</v>
          </cell>
          <cell r="DT719">
            <v>0</v>
          </cell>
          <cell r="DU719">
            <v>0</v>
          </cell>
          <cell r="DV719">
            <v>0</v>
          </cell>
          <cell r="DW719">
            <v>0</v>
          </cell>
          <cell r="DX719">
            <v>0</v>
          </cell>
          <cell r="DY719">
            <v>0</v>
          </cell>
          <cell r="DZ719">
            <v>0</v>
          </cell>
          <cell r="EA719">
            <v>0</v>
          </cell>
          <cell r="EB719">
            <v>0</v>
          </cell>
          <cell r="EC719">
            <v>0</v>
          </cell>
          <cell r="ED719">
            <v>0</v>
          </cell>
        </row>
        <row r="720"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0</v>
          </cell>
          <cell r="BD720">
            <v>0</v>
          </cell>
          <cell r="BE720">
            <v>0</v>
          </cell>
          <cell r="BF720">
            <v>0</v>
          </cell>
          <cell r="BG720">
            <v>0</v>
          </cell>
          <cell r="BH720">
            <v>0</v>
          </cell>
          <cell r="BI720">
            <v>0</v>
          </cell>
          <cell r="BJ720">
            <v>0</v>
          </cell>
          <cell r="BK720">
            <v>0</v>
          </cell>
          <cell r="BL720">
            <v>0</v>
          </cell>
          <cell r="BM720">
            <v>0</v>
          </cell>
          <cell r="BN720">
            <v>0</v>
          </cell>
          <cell r="BO720">
            <v>0</v>
          </cell>
          <cell r="BP720">
            <v>0</v>
          </cell>
          <cell r="BQ720">
            <v>0</v>
          </cell>
          <cell r="BR720">
            <v>0</v>
          </cell>
          <cell r="BS720">
            <v>0</v>
          </cell>
          <cell r="BT720">
            <v>0</v>
          </cell>
          <cell r="BU720">
            <v>0</v>
          </cell>
          <cell r="BV720">
            <v>0</v>
          </cell>
          <cell r="BW720">
            <v>0</v>
          </cell>
          <cell r="BX720">
            <v>0</v>
          </cell>
          <cell r="BY720">
            <v>0</v>
          </cell>
          <cell r="BZ720">
            <v>0</v>
          </cell>
          <cell r="CA720">
            <v>0</v>
          </cell>
          <cell r="CB720">
            <v>0</v>
          </cell>
          <cell r="CC720">
            <v>0</v>
          </cell>
          <cell r="CD720">
            <v>0</v>
          </cell>
          <cell r="CE720">
            <v>0</v>
          </cell>
          <cell r="CF720">
            <v>0</v>
          </cell>
          <cell r="CG720">
            <v>0</v>
          </cell>
          <cell r="CH720">
            <v>0</v>
          </cell>
          <cell r="CI720">
            <v>0</v>
          </cell>
          <cell r="CJ720">
            <v>0</v>
          </cell>
          <cell r="CK720">
            <v>0</v>
          </cell>
          <cell r="CL720">
            <v>0</v>
          </cell>
          <cell r="CM720">
            <v>0</v>
          </cell>
          <cell r="CN720">
            <v>0</v>
          </cell>
          <cell r="CO720">
            <v>0</v>
          </cell>
          <cell r="CP720">
            <v>0</v>
          </cell>
          <cell r="CQ720">
            <v>0</v>
          </cell>
          <cell r="CR720">
            <v>0</v>
          </cell>
          <cell r="CS720">
            <v>0</v>
          </cell>
          <cell r="CT720">
            <v>0</v>
          </cell>
          <cell r="CU720">
            <v>0</v>
          </cell>
          <cell r="CV720">
            <v>0</v>
          </cell>
          <cell r="CW720">
            <v>0</v>
          </cell>
          <cell r="CX720">
            <v>0</v>
          </cell>
          <cell r="CY720">
            <v>0</v>
          </cell>
          <cell r="CZ720">
            <v>0</v>
          </cell>
          <cell r="DA720">
            <v>0</v>
          </cell>
          <cell r="DB720">
            <v>0</v>
          </cell>
          <cell r="DC720">
            <v>0</v>
          </cell>
          <cell r="DD720">
            <v>0</v>
          </cell>
          <cell r="DE720">
            <v>0</v>
          </cell>
          <cell r="DF720">
            <v>0</v>
          </cell>
          <cell r="DG720">
            <v>0</v>
          </cell>
          <cell r="DH720">
            <v>0</v>
          </cell>
          <cell r="DI720">
            <v>0</v>
          </cell>
          <cell r="DJ720">
            <v>0</v>
          </cell>
          <cell r="DK720">
            <v>0</v>
          </cell>
          <cell r="DL720">
            <v>0</v>
          </cell>
          <cell r="DM720">
            <v>0</v>
          </cell>
          <cell r="DN720">
            <v>0</v>
          </cell>
          <cell r="DO720">
            <v>0</v>
          </cell>
          <cell r="DP720">
            <v>0</v>
          </cell>
          <cell r="DQ720">
            <v>0</v>
          </cell>
          <cell r="DR720">
            <v>0</v>
          </cell>
          <cell r="DS720">
            <v>0</v>
          </cell>
          <cell r="DT720">
            <v>0</v>
          </cell>
          <cell r="DU720">
            <v>0</v>
          </cell>
          <cell r="DV720">
            <v>0</v>
          </cell>
          <cell r="DW720">
            <v>0</v>
          </cell>
          <cell r="DX720">
            <v>0</v>
          </cell>
          <cell r="DY720">
            <v>0</v>
          </cell>
          <cell r="DZ720">
            <v>0</v>
          </cell>
          <cell r="EA720">
            <v>0</v>
          </cell>
          <cell r="EB720">
            <v>0</v>
          </cell>
          <cell r="EC720">
            <v>0</v>
          </cell>
          <cell r="ED720">
            <v>0</v>
          </cell>
        </row>
        <row r="721"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0</v>
          </cell>
          <cell r="BD721">
            <v>0</v>
          </cell>
          <cell r="BE721">
            <v>0</v>
          </cell>
          <cell r="BF721">
            <v>0</v>
          </cell>
          <cell r="BG721">
            <v>0</v>
          </cell>
          <cell r="BH721">
            <v>0</v>
          </cell>
          <cell r="BI721">
            <v>0</v>
          </cell>
          <cell r="BJ721">
            <v>0</v>
          </cell>
          <cell r="BK721">
            <v>0</v>
          </cell>
          <cell r="BL721">
            <v>0</v>
          </cell>
          <cell r="BM721">
            <v>0</v>
          </cell>
          <cell r="BN721">
            <v>0</v>
          </cell>
          <cell r="BO721">
            <v>0</v>
          </cell>
          <cell r="BP721">
            <v>0</v>
          </cell>
          <cell r="BQ721">
            <v>0</v>
          </cell>
          <cell r="BR721">
            <v>0</v>
          </cell>
          <cell r="BS721">
            <v>0</v>
          </cell>
          <cell r="BT721">
            <v>0</v>
          </cell>
          <cell r="BU721">
            <v>0</v>
          </cell>
          <cell r="BV721">
            <v>0</v>
          </cell>
          <cell r="BW721">
            <v>0</v>
          </cell>
          <cell r="BX721">
            <v>0</v>
          </cell>
          <cell r="BY721">
            <v>0</v>
          </cell>
          <cell r="BZ721">
            <v>0</v>
          </cell>
          <cell r="CA721">
            <v>0</v>
          </cell>
          <cell r="CB721">
            <v>0</v>
          </cell>
          <cell r="CC721">
            <v>0</v>
          </cell>
          <cell r="CD721">
            <v>0</v>
          </cell>
          <cell r="CE721">
            <v>0</v>
          </cell>
          <cell r="CF721">
            <v>0</v>
          </cell>
          <cell r="CG721">
            <v>0</v>
          </cell>
          <cell r="CH721">
            <v>0</v>
          </cell>
          <cell r="CI721">
            <v>0</v>
          </cell>
          <cell r="CJ721">
            <v>0</v>
          </cell>
          <cell r="CK721">
            <v>0</v>
          </cell>
          <cell r="CL721">
            <v>0</v>
          </cell>
          <cell r="CM721">
            <v>0</v>
          </cell>
          <cell r="CN721">
            <v>0</v>
          </cell>
          <cell r="CO721">
            <v>0</v>
          </cell>
          <cell r="CP721">
            <v>0</v>
          </cell>
          <cell r="CQ721">
            <v>0</v>
          </cell>
          <cell r="CR721">
            <v>0</v>
          </cell>
          <cell r="CS721">
            <v>0</v>
          </cell>
          <cell r="CT721">
            <v>0</v>
          </cell>
          <cell r="CU721">
            <v>0</v>
          </cell>
          <cell r="CV721">
            <v>0</v>
          </cell>
          <cell r="CW721">
            <v>0</v>
          </cell>
          <cell r="CX721">
            <v>0</v>
          </cell>
          <cell r="CY721">
            <v>0</v>
          </cell>
          <cell r="CZ721">
            <v>0</v>
          </cell>
          <cell r="DA721">
            <v>0</v>
          </cell>
          <cell r="DB721">
            <v>0</v>
          </cell>
          <cell r="DC721">
            <v>0</v>
          </cell>
          <cell r="DD721">
            <v>0</v>
          </cell>
          <cell r="DE721">
            <v>0</v>
          </cell>
          <cell r="DF721">
            <v>0</v>
          </cell>
          <cell r="DG721">
            <v>0</v>
          </cell>
          <cell r="DH721">
            <v>0</v>
          </cell>
          <cell r="DI721">
            <v>0</v>
          </cell>
          <cell r="DJ721">
            <v>0</v>
          </cell>
          <cell r="DK721">
            <v>0</v>
          </cell>
          <cell r="DL721">
            <v>0</v>
          </cell>
          <cell r="DM721">
            <v>0</v>
          </cell>
          <cell r="DN721">
            <v>0</v>
          </cell>
          <cell r="DO721">
            <v>0</v>
          </cell>
          <cell r="DP721">
            <v>0</v>
          </cell>
          <cell r="DQ721">
            <v>0</v>
          </cell>
          <cell r="DR721">
            <v>0</v>
          </cell>
          <cell r="DS721">
            <v>0</v>
          </cell>
          <cell r="DT721">
            <v>0</v>
          </cell>
          <cell r="DU721">
            <v>0</v>
          </cell>
          <cell r="DV721">
            <v>0</v>
          </cell>
          <cell r="DW721">
            <v>0</v>
          </cell>
          <cell r="DX721">
            <v>0</v>
          </cell>
          <cell r="DY721">
            <v>0</v>
          </cell>
          <cell r="DZ721">
            <v>0</v>
          </cell>
          <cell r="EA721">
            <v>0</v>
          </cell>
          <cell r="EB721">
            <v>0</v>
          </cell>
          <cell r="EC721">
            <v>0</v>
          </cell>
          <cell r="ED721">
            <v>0</v>
          </cell>
        </row>
        <row r="722"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0</v>
          </cell>
          <cell r="BD722">
            <v>0</v>
          </cell>
          <cell r="BE722">
            <v>0</v>
          </cell>
          <cell r="BF722">
            <v>0</v>
          </cell>
          <cell r="BG722">
            <v>0</v>
          </cell>
          <cell r="BH722">
            <v>0</v>
          </cell>
          <cell r="BI722">
            <v>0</v>
          </cell>
          <cell r="BJ722">
            <v>0</v>
          </cell>
          <cell r="BK722">
            <v>0</v>
          </cell>
          <cell r="BL722">
            <v>0</v>
          </cell>
          <cell r="BM722">
            <v>0</v>
          </cell>
          <cell r="BN722">
            <v>0</v>
          </cell>
          <cell r="BO722">
            <v>0</v>
          </cell>
          <cell r="BP722">
            <v>0</v>
          </cell>
          <cell r="BQ722">
            <v>0</v>
          </cell>
          <cell r="BR722">
            <v>0</v>
          </cell>
          <cell r="BS722">
            <v>0</v>
          </cell>
          <cell r="BT722">
            <v>0</v>
          </cell>
          <cell r="BU722">
            <v>0</v>
          </cell>
          <cell r="BV722">
            <v>0</v>
          </cell>
          <cell r="BW722">
            <v>0</v>
          </cell>
          <cell r="BX722">
            <v>0</v>
          </cell>
          <cell r="BY722">
            <v>0</v>
          </cell>
          <cell r="BZ722">
            <v>0</v>
          </cell>
          <cell r="CA722">
            <v>0</v>
          </cell>
          <cell r="CB722">
            <v>0</v>
          </cell>
          <cell r="CC722">
            <v>0</v>
          </cell>
          <cell r="CD722">
            <v>0</v>
          </cell>
          <cell r="CE722">
            <v>0</v>
          </cell>
          <cell r="CF722">
            <v>0</v>
          </cell>
          <cell r="CG722">
            <v>0</v>
          </cell>
          <cell r="CH722">
            <v>0</v>
          </cell>
          <cell r="CI722">
            <v>0</v>
          </cell>
          <cell r="CJ722">
            <v>0</v>
          </cell>
          <cell r="CK722">
            <v>0</v>
          </cell>
          <cell r="CL722">
            <v>0</v>
          </cell>
          <cell r="CM722">
            <v>0</v>
          </cell>
          <cell r="CN722">
            <v>0</v>
          </cell>
          <cell r="CO722">
            <v>0</v>
          </cell>
          <cell r="CP722">
            <v>0</v>
          </cell>
          <cell r="CQ722">
            <v>0</v>
          </cell>
          <cell r="CR722">
            <v>0</v>
          </cell>
          <cell r="CS722">
            <v>0</v>
          </cell>
          <cell r="CT722">
            <v>0</v>
          </cell>
          <cell r="CU722">
            <v>0</v>
          </cell>
          <cell r="CV722">
            <v>0</v>
          </cell>
          <cell r="CW722">
            <v>0</v>
          </cell>
          <cell r="CX722">
            <v>0</v>
          </cell>
          <cell r="CY722">
            <v>0</v>
          </cell>
          <cell r="CZ722">
            <v>0</v>
          </cell>
          <cell r="DA722">
            <v>0</v>
          </cell>
          <cell r="DB722">
            <v>0</v>
          </cell>
          <cell r="DC722">
            <v>0</v>
          </cell>
          <cell r="DD722">
            <v>0</v>
          </cell>
          <cell r="DE722">
            <v>0</v>
          </cell>
          <cell r="DF722">
            <v>0</v>
          </cell>
          <cell r="DG722">
            <v>0</v>
          </cell>
          <cell r="DH722">
            <v>0</v>
          </cell>
          <cell r="DI722">
            <v>0</v>
          </cell>
          <cell r="DJ722">
            <v>0</v>
          </cell>
          <cell r="DK722">
            <v>0</v>
          </cell>
          <cell r="DL722">
            <v>0</v>
          </cell>
          <cell r="DM722">
            <v>0</v>
          </cell>
          <cell r="DN722">
            <v>0</v>
          </cell>
          <cell r="DO722">
            <v>0</v>
          </cell>
          <cell r="DP722">
            <v>0</v>
          </cell>
          <cell r="DQ722">
            <v>0</v>
          </cell>
          <cell r="DR722">
            <v>0</v>
          </cell>
          <cell r="DS722">
            <v>0</v>
          </cell>
          <cell r="DT722">
            <v>0</v>
          </cell>
          <cell r="DU722">
            <v>0</v>
          </cell>
          <cell r="DV722">
            <v>0</v>
          </cell>
          <cell r="DW722">
            <v>0</v>
          </cell>
          <cell r="DX722">
            <v>0</v>
          </cell>
          <cell r="DY722">
            <v>0</v>
          </cell>
          <cell r="DZ722">
            <v>0</v>
          </cell>
          <cell r="EA722">
            <v>0</v>
          </cell>
          <cell r="EB722">
            <v>0</v>
          </cell>
          <cell r="EC722">
            <v>0</v>
          </cell>
          <cell r="ED722">
            <v>0</v>
          </cell>
        </row>
        <row r="723"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0</v>
          </cell>
          <cell r="BD723">
            <v>0</v>
          </cell>
          <cell r="BE723">
            <v>0</v>
          </cell>
          <cell r="BF723">
            <v>0</v>
          </cell>
          <cell r="BG723">
            <v>0</v>
          </cell>
          <cell r="BH723">
            <v>0</v>
          </cell>
          <cell r="BI723">
            <v>0</v>
          </cell>
          <cell r="BJ723">
            <v>0</v>
          </cell>
          <cell r="BK723">
            <v>0</v>
          </cell>
          <cell r="BL723">
            <v>0</v>
          </cell>
          <cell r="BM723">
            <v>0</v>
          </cell>
          <cell r="BN723">
            <v>0</v>
          </cell>
          <cell r="BO723">
            <v>0</v>
          </cell>
          <cell r="BP723">
            <v>0</v>
          </cell>
          <cell r="BQ723">
            <v>0</v>
          </cell>
          <cell r="BR723">
            <v>0</v>
          </cell>
          <cell r="BS723">
            <v>0</v>
          </cell>
          <cell r="BT723">
            <v>0</v>
          </cell>
          <cell r="BU723">
            <v>0</v>
          </cell>
          <cell r="BV723">
            <v>0</v>
          </cell>
          <cell r="BW723">
            <v>0</v>
          </cell>
          <cell r="BX723">
            <v>0</v>
          </cell>
          <cell r="BY723">
            <v>0</v>
          </cell>
          <cell r="BZ723">
            <v>0</v>
          </cell>
          <cell r="CA723">
            <v>0</v>
          </cell>
          <cell r="CB723">
            <v>0</v>
          </cell>
          <cell r="CC723">
            <v>0</v>
          </cell>
          <cell r="CD723">
            <v>0</v>
          </cell>
          <cell r="CE723">
            <v>0</v>
          </cell>
          <cell r="CF723">
            <v>0</v>
          </cell>
          <cell r="CG723">
            <v>0</v>
          </cell>
          <cell r="CH723">
            <v>0</v>
          </cell>
          <cell r="CI723">
            <v>0</v>
          </cell>
          <cell r="CJ723">
            <v>0</v>
          </cell>
          <cell r="CK723">
            <v>0</v>
          </cell>
          <cell r="CL723">
            <v>0</v>
          </cell>
          <cell r="CM723">
            <v>0</v>
          </cell>
          <cell r="CN723">
            <v>0</v>
          </cell>
          <cell r="CO723">
            <v>0</v>
          </cell>
          <cell r="CP723">
            <v>0</v>
          </cell>
          <cell r="CQ723">
            <v>0</v>
          </cell>
          <cell r="CR723">
            <v>0</v>
          </cell>
          <cell r="CS723">
            <v>0</v>
          </cell>
          <cell r="CT723">
            <v>0</v>
          </cell>
          <cell r="CU723">
            <v>0</v>
          </cell>
          <cell r="CV723">
            <v>0</v>
          </cell>
          <cell r="CW723">
            <v>0</v>
          </cell>
          <cell r="CX723">
            <v>0</v>
          </cell>
          <cell r="CY723">
            <v>0</v>
          </cell>
          <cell r="CZ723">
            <v>0</v>
          </cell>
          <cell r="DA723">
            <v>0</v>
          </cell>
          <cell r="DB723">
            <v>0</v>
          </cell>
          <cell r="DC723">
            <v>0</v>
          </cell>
          <cell r="DD723">
            <v>0</v>
          </cell>
          <cell r="DE723">
            <v>0</v>
          </cell>
          <cell r="DF723">
            <v>0</v>
          </cell>
          <cell r="DG723">
            <v>0</v>
          </cell>
          <cell r="DH723">
            <v>0</v>
          </cell>
          <cell r="DI723">
            <v>0</v>
          </cell>
          <cell r="DJ723">
            <v>0</v>
          </cell>
          <cell r="DK723">
            <v>0</v>
          </cell>
          <cell r="DL723">
            <v>0</v>
          </cell>
          <cell r="DM723">
            <v>0</v>
          </cell>
          <cell r="DN723">
            <v>0</v>
          </cell>
          <cell r="DO723">
            <v>0</v>
          </cell>
          <cell r="DP723">
            <v>0</v>
          </cell>
          <cell r="DQ723">
            <v>0</v>
          </cell>
          <cell r="DR723">
            <v>0</v>
          </cell>
          <cell r="DS723">
            <v>0</v>
          </cell>
          <cell r="DT723">
            <v>0</v>
          </cell>
          <cell r="DU723">
            <v>0</v>
          </cell>
          <cell r="DV723">
            <v>0</v>
          </cell>
          <cell r="DW723">
            <v>0</v>
          </cell>
          <cell r="DX723">
            <v>0</v>
          </cell>
          <cell r="DY723">
            <v>0</v>
          </cell>
          <cell r="DZ723">
            <v>0</v>
          </cell>
          <cell r="EA723">
            <v>0</v>
          </cell>
          <cell r="EB723">
            <v>0</v>
          </cell>
          <cell r="EC723">
            <v>0</v>
          </cell>
          <cell r="ED723">
            <v>0</v>
          </cell>
        </row>
        <row r="724"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0</v>
          </cell>
          <cell r="BD724">
            <v>0</v>
          </cell>
          <cell r="BE724">
            <v>0</v>
          </cell>
          <cell r="BF724">
            <v>0</v>
          </cell>
          <cell r="BG724">
            <v>0</v>
          </cell>
          <cell r="BH724">
            <v>0</v>
          </cell>
          <cell r="BI724">
            <v>0</v>
          </cell>
          <cell r="BJ724">
            <v>0</v>
          </cell>
          <cell r="BK724">
            <v>0</v>
          </cell>
          <cell r="BL724">
            <v>0</v>
          </cell>
          <cell r="BM724">
            <v>0</v>
          </cell>
          <cell r="BN724">
            <v>0</v>
          </cell>
          <cell r="BO724">
            <v>0</v>
          </cell>
          <cell r="BP724">
            <v>0</v>
          </cell>
          <cell r="BQ724">
            <v>0</v>
          </cell>
          <cell r="BR724">
            <v>0</v>
          </cell>
          <cell r="BS724">
            <v>0</v>
          </cell>
          <cell r="BT724">
            <v>0</v>
          </cell>
          <cell r="BU724">
            <v>0</v>
          </cell>
          <cell r="BV724">
            <v>0</v>
          </cell>
          <cell r="BW724">
            <v>0</v>
          </cell>
          <cell r="BX724">
            <v>0</v>
          </cell>
          <cell r="BY724">
            <v>0</v>
          </cell>
          <cell r="BZ724">
            <v>0</v>
          </cell>
          <cell r="CA724">
            <v>0</v>
          </cell>
          <cell r="CB724">
            <v>0</v>
          </cell>
          <cell r="CC724">
            <v>0</v>
          </cell>
          <cell r="CD724">
            <v>0</v>
          </cell>
          <cell r="CE724">
            <v>0</v>
          </cell>
          <cell r="CF724">
            <v>0</v>
          </cell>
          <cell r="CG724">
            <v>0</v>
          </cell>
          <cell r="CH724">
            <v>0</v>
          </cell>
          <cell r="CI724">
            <v>0</v>
          </cell>
          <cell r="CJ724">
            <v>0</v>
          </cell>
          <cell r="CK724">
            <v>0</v>
          </cell>
          <cell r="CL724">
            <v>0</v>
          </cell>
          <cell r="CM724">
            <v>0</v>
          </cell>
          <cell r="CN724">
            <v>0</v>
          </cell>
          <cell r="CO724">
            <v>0</v>
          </cell>
          <cell r="CP724">
            <v>0</v>
          </cell>
          <cell r="CQ724">
            <v>0</v>
          </cell>
          <cell r="CR724">
            <v>0</v>
          </cell>
          <cell r="CS724">
            <v>0</v>
          </cell>
          <cell r="CT724">
            <v>0</v>
          </cell>
          <cell r="CU724">
            <v>0</v>
          </cell>
          <cell r="CV724">
            <v>0</v>
          </cell>
          <cell r="CW724">
            <v>0</v>
          </cell>
          <cell r="CX724">
            <v>0</v>
          </cell>
          <cell r="CY724">
            <v>0</v>
          </cell>
          <cell r="CZ724">
            <v>0</v>
          </cell>
          <cell r="DA724">
            <v>0</v>
          </cell>
          <cell r="DB724">
            <v>0</v>
          </cell>
          <cell r="DC724">
            <v>0</v>
          </cell>
          <cell r="DD724">
            <v>0</v>
          </cell>
          <cell r="DE724">
            <v>0</v>
          </cell>
          <cell r="DF724">
            <v>0</v>
          </cell>
          <cell r="DG724">
            <v>0</v>
          </cell>
          <cell r="DH724">
            <v>0</v>
          </cell>
          <cell r="DI724">
            <v>0</v>
          </cell>
          <cell r="DJ724">
            <v>0</v>
          </cell>
          <cell r="DK724">
            <v>0</v>
          </cell>
          <cell r="DL724">
            <v>0</v>
          </cell>
          <cell r="DM724">
            <v>0</v>
          </cell>
          <cell r="DN724">
            <v>0</v>
          </cell>
          <cell r="DO724">
            <v>0</v>
          </cell>
          <cell r="DP724">
            <v>0</v>
          </cell>
          <cell r="DQ724">
            <v>0</v>
          </cell>
          <cell r="DR724">
            <v>0</v>
          </cell>
          <cell r="DS724">
            <v>0</v>
          </cell>
          <cell r="DT724">
            <v>0</v>
          </cell>
          <cell r="DU724">
            <v>0</v>
          </cell>
          <cell r="DV724">
            <v>0</v>
          </cell>
          <cell r="DW724">
            <v>0</v>
          </cell>
          <cell r="DX724">
            <v>0</v>
          </cell>
          <cell r="DY724">
            <v>0</v>
          </cell>
          <cell r="DZ724">
            <v>0</v>
          </cell>
          <cell r="EA724">
            <v>0</v>
          </cell>
          <cell r="EB724">
            <v>0</v>
          </cell>
          <cell r="EC724">
            <v>0</v>
          </cell>
          <cell r="ED724">
            <v>0</v>
          </cell>
        </row>
        <row r="725"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0</v>
          </cell>
          <cell r="BD725">
            <v>0</v>
          </cell>
          <cell r="BE725">
            <v>0</v>
          </cell>
          <cell r="BF725">
            <v>0</v>
          </cell>
          <cell r="BG725">
            <v>0</v>
          </cell>
          <cell r="BH725">
            <v>0</v>
          </cell>
          <cell r="BI725">
            <v>0</v>
          </cell>
          <cell r="BJ725">
            <v>0</v>
          </cell>
          <cell r="BK725">
            <v>0</v>
          </cell>
          <cell r="BL725">
            <v>0</v>
          </cell>
          <cell r="BM725">
            <v>0</v>
          </cell>
          <cell r="BN725">
            <v>0</v>
          </cell>
          <cell r="BO725">
            <v>0</v>
          </cell>
          <cell r="BP725">
            <v>0</v>
          </cell>
          <cell r="BQ725">
            <v>0</v>
          </cell>
          <cell r="BR725">
            <v>0</v>
          </cell>
          <cell r="BS725">
            <v>0</v>
          </cell>
          <cell r="BT725">
            <v>0</v>
          </cell>
          <cell r="BU725">
            <v>0</v>
          </cell>
          <cell r="BV725">
            <v>0</v>
          </cell>
          <cell r="BW725">
            <v>0</v>
          </cell>
          <cell r="BX725">
            <v>0</v>
          </cell>
          <cell r="BY725">
            <v>0</v>
          </cell>
          <cell r="BZ725">
            <v>0</v>
          </cell>
          <cell r="CA725">
            <v>0</v>
          </cell>
          <cell r="CB725">
            <v>0</v>
          </cell>
          <cell r="CC725">
            <v>0</v>
          </cell>
          <cell r="CD725">
            <v>0</v>
          </cell>
          <cell r="CE725">
            <v>0</v>
          </cell>
          <cell r="CF725">
            <v>0</v>
          </cell>
          <cell r="CG725">
            <v>0</v>
          </cell>
          <cell r="CH725">
            <v>0</v>
          </cell>
          <cell r="CI725">
            <v>0</v>
          </cell>
          <cell r="CJ725">
            <v>0</v>
          </cell>
          <cell r="CK725">
            <v>0</v>
          </cell>
          <cell r="CL725">
            <v>0</v>
          </cell>
          <cell r="CM725">
            <v>0</v>
          </cell>
          <cell r="CN725">
            <v>0</v>
          </cell>
          <cell r="CO725">
            <v>0</v>
          </cell>
          <cell r="CP725">
            <v>0</v>
          </cell>
          <cell r="CQ725">
            <v>0</v>
          </cell>
          <cell r="CR725">
            <v>0</v>
          </cell>
          <cell r="CS725">
            <v>0</v>
          </cell>
          <cell r="CT725">
            <v>0</v>
          </cell>
          <cell r="CU725">
            <v>0</v>
          </cell>
          <cell r="CV725">
            <v>0</v>
          </cell>
          <cell r="CW725">
            <v>0</v>
          </cell>
          <cell r="CX725">
            <v>0</v>
          </cell>
          <cell r="CY725">
            <v>0</v>
          </cell>
          <cell r="CZ725">
            <v>0</v>
          </cell>
          <cell r="DA725">
            <v>0</v>
          </cell>
          <cell r="DB725">
            <v>0</v>
          </cell>
          <cell r="DC725">
            <v>0</v>
          </cell>
          <cell r="DD725">
            <v>0</v>
          </cell>
          <cell r="DE725">
            <v>0</v>
          </cell>
          <cell r="DF725">
            <v>0</v>
          </cell>
          <cell r="DG725">
            <v>0</v>
          </cell>
          <cell r="DH725">
            <v>0</v>
          </cell>
          <cell r="DI725">
            <v>0</v>
          </cell>
          <cell r="DJ725">
            <v>0</v>
          </cell>
          <cell r="DK725">
            <v>0</v>
          </cell>
          <cell r="DL725">
            <v>0</v>
          </cell>
          <cell r="DM725">
            <v>0</v>
          </cell>
          <cell r="DN725">
            <v>0</v>
          </cell>
          <cell r="DO725">
            <v>0</v>
          </cell>
          <cell r="DP725">
            <v>0</v>
          </cell>
          <cell r="DQ725">
            <v>0</v>
          </cell>
          <cell r="DR725">
            <v>0</v>
          </cell>
          <cell r="DS725">
            <v>0</v>
          </cell>
          <cell r="DT725">
            <v>0</v>
          </cell>
          <cell r="DU725">
            <v>0</v>
          </cell>
          <cell r="DV725">
            <v>0</v>
          </cell>
          <cell r="DW725">
            <v>0</v>
          </cell>
          <cell r="DX725">
            <v>0</v>
          </cell>
          <cell r="DY725">
            <v>0</v>
          </cell>
          <cell r="DZ725">
            <v>0</v>
          </cell>
          <cell r="EA725">
            <v>0</v>
          </cell>
          <cell r="EB725">
            <v>0</v>
          </cell>
          <cell r="EC725">
            <v>0</v>
          </cell>
          <cell r="ED725">
            <v>0</v>
          </cell>
        </row>
        <row r="726"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0</v>
          </cell>
          <cell r="BD726">
            <v>0</v>
          </cell>
          <cell r="BE726">
            <v>0</v>
          </cell>
          <cell r="BF726">
            <v>0</v>
          </cell>
          <cell r="BG726">
            <v>0</v>
          </cell>
          <cell r="BH726">
            <v>0</v>
          </cell>
          <cell r="BI726">
            <v>0</v>
          </cell>
          <cell r="BJ726">
            <v>0</v>
          </cell>
          <cell r="BK726">
            <v>0</v>
          </cell>
          <cell r="BL726">
            <v>0</v>
          </cell>
          <cell r="BM726">
            <v>0</v>
          </cell>
          <cell r="BN726">
            <v>0</v>
          </cell>
          <cell r="BO726">
            <v>0</v>
          </cell>
          <cell r="BP726">
            <v>0</v>
          </cell>
          <cell r="BQ726">
            <v>0</v>
          </cell>
          <cell r="BR726">
            <v>0</v>
          </cell>
          <cell r="BS726">
            <v>0</v>
          </cell>
          <cell r="BT726">
            <v>0</v>
          </cell>
          <cell r="BU726">
            <v>0</v>
          </cell>
          <cell r="BV726">
            <v>0</v>
          </cell>
          <cell r="BW726">
            <v>0</v>
          </cell>
          <cell r="BX726">
            <v>0</v>
          </cell>
          <cell r="BY726">
            <v>0</v>
          </cell>
          <cell r="BZ726">
            <v>0</v>
          </cell>
          <cell r="CA726">
            <v>0</v>
          </cell>
          <cell r="CB726">
            <v>0</v>
          </cell>
          <cell r="CC726">
            <v>0</v>
          </cell>
          <cell r="CD726">
            <v>0</v>
          </cell>
          <cell r="CE726">
            <v>0</v>
          </cell>
          <cell r="CF726">
            <v>0</v>
          </cell>
          <cell r="CG726">
            <v>0</v>
          </cell>
          <cell r="CH726">
            <v>0</v>
          </cell>
          <cell r="CI726">
            <v>0</v>
          </cell>
          <cell r="CJ726">
            <v>0</v>
          </cell>
          <cell r="CK726">
            <v>0</v>
          </cell>
          <cell r="CL726">
            <v>0</v>
          </cell>
          <cell r="CM726">
            <v>0</v>
          </cell>
          <cell r="CN726">
            <v>0</v>
          </cell>
          <cell r="CO726">
            <v>0</v>
          </cell>
          <cell r="CP726">
            <v>0</v>
          </cell>
          <cell r="CQ726">
            <v>0</v>
          </cell>
          <cell r="CR726">
            <v>0</v>
          </cell>
          <cell r="CS726">
            <v>0</v>
          </cell>
          <cell r="CT726">
            <v>0</v>
          </cell>
          <cell r="CU726">
            <v>0</v>
          </cell>
          <cell r="CV726">
            <v>0</v>
          </cell>
          <cell r="CW726">
            <v>0</v>
          </cell>
          <cell r="CX726">
            <v>0</v>
          </cell>
          <cell r="CY726">
            <v>0</v>
          </cell>
          <cell r="CZ726">
            <v>0</v>
          </cell>
          <cell r="DA726">
            <v>0</v>
          </cell>
          <cell r="DB726">
            <v>0</v>
          </cell>
          <cell r="DC726">
            <v>0</v>
          </cell>
          <cell r="DD726">
            <v>0</v>
          </cell>
          <cell r="DE726">
            <v>0</v>
          </cell>
          <cell r="DF726">
            <v>0</v>
          </cell>
          <cell r="DG726">
            <v>0</v>
          </cell>
          <cell r="DH726">
            <v>0</v>
          </cell>
          <cell r="DI726">
            <v>0</v>
          </cell>
          <cell r="DJ726">
            <v>0</v>
          </cell>
          <cell r="DK726">
            <v>0</v>
          </cell>
          <cell r="DL726">
            <v>0</v>
          </cell>
          <cell r="DM726">
            <v>0</v>
          </cell>
          <cell r="DN726">
            <v>0</v>
          </cell>
          <cell r="DO726">
            <v>0</v>
          </cell>
          <cell r="DP726">
            <v>0</v>
          </cell>
          <cell r="DQ726">
            <v>0</v>
          </cell>
          <cell r="DR726">
            <v>0</v>
          </cell>
          <cell r="DS726">
            <v>0</v>
          </cell>
          <cell r="DT726">
            <v>0</v>
          </cell>
          <cell r="DU726">
            <v>0</v>
          </cell>
          <cell r="DV726">
            <v>0</v>
          </cell>
          <cell r="DW726">
            <v>0</v>
          </cell>
          <cell r="DX726">
            <v>0</v>
          </cell>
          <cell r="DY726">
            <v>0</v>
          </cell>
          <cell r="DZ726">
            <v>0</v>
          </cell>
          <cell r="EA726">
            <v>0</v>
          </cell>
          <cell r="EB726">
            <v>0</v>
          </cell>
          <cell r="EC726">
            <v>0</v>
          </cell>
          <cell r="ED726">
            <v>0</v>
          </cell>
        </row>
        <row r="727"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0</v>
          </cell>
          <cell r="BD727">
            <v>0</v>
          </cell>
          <cell r="BE727">
            <v>0</v>
          </cell>
          <cell r="BF727">
            <v>0</v>
          </cell>
          <cell r="BG727">
            <v>0</v>
          </cell>
          <cell r="BH727">
            <v>0</v>
          </cell>
          <cell r="BI727">
            <v>0</v>
          </cell>
          <cell r="BJ727">
            <v>0</v>
          </cell>
          <cell r="BK727">
            <v>0</v>
          </cell>
          <cell r="BL727">
            <v>0</v>
          </cell>
          <cell r="BM727">
            <v>0</v>
          </cell>
          <cell r="BN727">
            <v>0</v>
          </cell>
          <cell r="BO727">
            <v>0</v>
          </cell>
          <cell r="BP727">
            <v>0</v>
          </cell>
          <cell r="BQ727">
            <v>0</v>
          </cell>
          <cell r="BR727">
            <v>0</v>
          </cell>
          <cell r="BS727">
            <v>0</v>
          </cell>
          <cell r="BT727">
            <v>0</v>
          </cell>
          <cell r="BU727">
            <v>0</v>
          </cell>
          <cell r="BV727">
            <v>0</v>
          </cell>
          <cell r="BW727">
            <v>0</v>
          </cell>
          <cell r="BX727">
            <v>0</v>
          </cell>
          <cell r="BY727">
            <v>0</v>
          </cell>
          <cell r="BZ727">
            <v>0</v>
          </cell>
          <cell r="CA727">
            <v>0</v>
          </cell>
          <cell r="CB727">
            <v>0</v>
          </cell>
          <cell r="CC727">
            <v>0</v>
          </cell>
          <cell r="CD727">
            <v>0</v>
          </cell>
          <cell r="CE727">
            <v>0</v>
          </cell>
          <cell r="CF727">
            <v>0</v>
          </cell>
          <cell r="CG727">
            <v>0</v>
          </cell>
          <cell r="CH727">
            <v>0</v>
          </cell>
          <cell r="CI727">
            <v>0</v>
          </cell>
          <cell r="CJ727">
            <v>0</v>
          </cell>
          <cell r="CK727">
            <v>0</v>
          </cell>
          <cell r="CL727">
            <v>0</v>
          </cell>
          <cell r="CM727">
            <v>0</v>
          </cell>
          <cell r="CN727">
            <v>0</v>
          </cell>
          <cell r="CO727">
            <v>0</v>
          </cell>
          <cell r="CP727">
            <v>0</v>
          </cell>
          <cell r="CQ727">
            <v>0</v>
          </cell>
          <cell r="CR727">
            <v>0</v>
          </cell>
          <cell r="CS727">
            <v>0</v>
          </cell>
          <cell r="CT727">
            <v>0</v>
          </cell>
          <cell r="CU727">
            <v>0</v>
          </cell>
          <cell r="CV727">
            <v>0</v>
          </cell>
          <cell r="CW727">
            <v>0</v>
          </cell>
          <cell r="CX727">
            <v>0</v>
          </cell>
          <cell r="CY727">
            <v>0</v>
          </cell>
          <cell r="CZ727">
            <v>0</v>
          </cell>
          <cell r="DA727">
            <v>0</v>
          </cell>
          <cell r="DB727">
            <v>0</v>
          </cell>
          <cell r="DC727">
            <v>0</v>
          </cell>
          <cell r="DD727">
            <v>0</v>
          </cell>
          <cell r="DE727">
            <v>0</v>
          </cell>
          <cell r="DF727">
            <v>0</v>
          </cell>
          <cell r="DG727">
            <v>0</v>
          </cell>
          <cell r="DH727">
            <v>0</v>
          </cell>
          <cell r="DI727">
            <v>0</v>
          </cell>
          <cell r="DJ727">
            <v>0</v>
          </cell>
          <cell r="DK727">
            <v>0</v>
          </cell>
          <cell r="DL727">
            <v>0</v>
          </cell>
          <cell r="DM727">
            <v>0</v>
          </cell>
          <cell r="DN727">
            <v>0</v>
          </cell>
          <cell r="DO727">
            <v>0</v>
          </cell>
          <cell r="DP727">
            <v>0</v>
          </cell>
          <cell r="DQ727">
            <v>0</v>
          </cell>
          <cell r="DR727">
            <v>0</v>
          </cell>
          <cell r="DS727">
            <v>0</v>
          </cell>
          <cell r="DT727">
            <v>0</v>
          </cell>
          <cell r="DU727">
            <v>0</v>
          </cell>
          <cell r="DV727">
            <v>0</v>
          </cell>
          <cell r="DW727">
            <v>0</v>
          </cell>
          <cell r="DX727">
            <v>0</v>
          </cell>
          <cell r="DY727">
            <v>0</v>
          </cell>
          <cell r="DZ727">
            <v>0</v>
          </cell>
          <cell r="EA727">
            <v>0</v>
          </cell>
          <cell r="EB727">
            <v>0</v>
          </cell>
          <cell r="EC727">
            <v>0</v>
          </cell>
          <cell r="ED727">
            <v>0</v>
          </cell>
        </row>
        <row r="728"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0</v>
          </cell>
          <cell r="BD728">
            <v>0</v>
          </cell>
          <cell r="BE728">
            <v>0</v>
          </cell>
          <cell r="BF728">
            <v>0</v>
          </cell>
          <cell r="BG728">
            <v>0</v>
          </cell>
          <cell r="BH728">
            <v>0</v>
          </cell>
          <cell r="BI728">
            <v>0</v>
          </cell>
          <cell r="BJ728">
            <v>0</v>
          </cell>
          <cell r="BK728">
            <v>0</v>
          </cell>
          <cell r="BL728">
            <v>0</v>
          </cell>
          <cell r="BM728">
            <v>0</v>
          </cell>
          <cell r="BN728">
            <v>0</v>
          </cell>
          <cell r="BO728">
            <v>0</v>
          </cell>
          <cell r="BP728">
            <v>0</v>
          </cell>
          <cell r="BQ728">
            <v>0</v>
          </cell>
          <cell r="BR728">
            <v>0</v>
          </cell>
          <cell r="BS728">
            <v>0</v>
          </cell>
          <cell r="BT728">
            <v>0</v>
          </cell>
          <cell r="BU728">
            <v>0</v>
          </cell>
          <cell r="BV728">
            <v>0</v>
          </cell>
          <cell r="BW728">
            <v>0</v>
          </cell>
          <cell r="BX728">
            <v>0</v>
          </cell>
          <cell r="BY728">
            <v>0</v>
          </cell>
          <cell r="BZ728">
            <v>0</v>
          </cell>
          <cell r="CA728">
            <v>0</v>
          </cell>
          <cell r="CB728">
            <v>0</v>
          </cell>
          <cell r="CC728">
            <v>0</v>
          </cell>
          <cell r="CD728">
            <v>0</v>
          </cell>
          <cell r="CE728">
            <v>0</v>
          </cell>
          <cell r="CF728">
            <v>0</v>
          </cell>
          <cell r="CG728">
            <v>0</v>
          </cell>
          <cell r="CH728">
            <v>0</v>
          </cell>
          <cell r="CI728">
            <v>0</v>
          </cell>
          <cell r="CJ728">
            <v>0</v>
          </cell>
          <cell r="CK728">
            <v>0</v>
          </cell>
          <cell r="CL728">
            <v>0</v>
          </cell>
          <cell r="CM728">
            <v>0</v>
          </cell>
          <cell r="CN728">
            <v>0</v>
          </cell>
          <cell r="CO728">
            <v>0</v>
          </cell>
          <cell r="CP728">
            <v>0</v>
          </cell>
          <cell r="CQ728">
            <v>0</v>
          </cell>
          <cell r="CR728">
            <v>0</v>
          </cell>
          <cell r="CS728">
            <v>0</v>
          </cell>
          <cell r="CT728">
            <v>0</v>
          </cell>
          <cell r="CU728">
            <v>0</v>
          </cell>
          <cell r="CV728">
            <v>0</v>
          </cell>
          <cell r="CW728">
            <v>0</v>
          </cell>
          <cell r="CX728">
            <v>0</v>
          </cell>
          <cell r="CY728">
            <v>0</v>
          </cell>
          <cell r="CZ728">
            <v>0</v>
          </cell>
          <cell r="DA728">
            <v>0</v>
          </cell>
          <cell r="DB728">
            <v>0</v>
          </cell>
          <cell r="DC728">
            <v>0</v>
          </cell>
          <cell r="DD728">
            <v>0</v>
          </cell>
          <cell r="DE728">
            <v>0</v>
          </cell>
          <cell r="DF728">
            <v>0</v>
          </cell>
          <cell r="DG728">
            <v>0</v>
          </cell>
          <cell r="DH728">
            <v>0</v>
          </cell>
          <cell r="DI728">
            <v>0</v>
          </cell>
          <cell r="DJ728">
            <v>0</v>
          </cell>
          <cell r="DK728">
            <v>0</v>
          </cell>
          <cell r="DL728">
            <v>0</v>
          </cell>
          <cell r="DM728">
            <v>0</v>
          </cell>
          <cell r="DN728">
            <v>0</v>
          </cell>
          <cell r="DO728">
            <v>0</v>
          </cell>
          <cell r="DP728">
            <v>0</v>
          </cell>
          <cell r="DQ728">
            <v>0</v>
          </cell>
          <cell r="DR728">
            <v>0</v>
          </cell>
          <cell r="DS728">
            <v>0</v>
          </cell>
          <cell r="DT728">
            <v>0</v>
          </cell>
          <cell r="DU728">
            <v>0</v>
          </cell>
          <cell r="DV728">
            <v>0</v>
          </cell>
          <cell r="DW728">
            <v>0</v>
          </cell>
          <cell r="DX728">
            <v>0</v>
          </cell>
          <cell r="DY728">
            <v>0</v>
          </cell>
          <cell r="DZ728">
            <v>0</v>
          </cell>
          <cell r="EA728">
            <v>0</v>
          </cell>
          <cell r="EB728">
            <v>0</v>
          </cell>
          <cell r="EC728">
            <v>0</v>
          </cell>
          <cell r="ED728">
            <v>0</v>
          </cell>
        </row>
        <row r="729"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0</v>
          </cell>
          <cell r="BD729">
            <v>0</v>
          </cell>
          <cell r="BE729">
            <v>0</v>
          </cell>
          <cell r="BF729">
            <v>0</v>
          </cell>
          <cell r="BG729">
            <v>0</v>
          </cell>
          <cell r="BH729">
            <v>0</v>
          </cell>
          <cell r="BI729">
            <v>0</v>
          </cell>
          <cell r="BJ729">
            <v>0</v>
          </cell>
          <cell r="BK729">
            <v>0</v>
          </cell>
          <cell r="BL729">
            <v>0</v>
          </cell>
          <cell r="BM729">
            <v>0</v>
          </cell>
          <cell r="BN729">
            <v>0</v>
          </cell>
          <cell r="BO729">
            <v>0</v>
          </cell>
          <cell r="BP729">
            <v>0</v>
          </cell>
          <cell r="BQ729">
            <v>0</v>
          </cell>
          <cell r="BR729">
            <v>0</v>
          </cell>
          <cell r="BS729">
            <v>0</v>
          </cell>
          <cell r="BT729">
            <v>0</v>
          </cell>
          <cell r="BU729">
            <v>0</v>
          </cell>
          <cell r="BV729">
            <v>0</v>
          </cell>
          <cell r="BW729">
            <v>0</v>
          </cell>
          <cell r="BX729">
            <v>0</v>
          </cell>
          <cell r="BY729">
            <v>0</v>
          </cell>
          <cell r="BZ729">
            <v>0</v>
          </cell>
          <cell r="CA729">
            <v>0</v>
          </cell>
          <cell r="CB729">
            <v>0</v>
          </cell>
          <cell r="CC729">
            <v>0</v>
          </cell>
          <cell r="CD729">
            <v>0</v>
          </cell>
          <cell r="CE729">
            <v>0</v>
          </cell>
          <cell r="CF729">
            <v>0</v>
          </cell>
          <cell r="CG729">
            <v>0</v>
          </cell>
          <cell r="CH729">
            <v>0</v>
          </cell>
          <cell r="CI729">
            <v>0</v>
          </cell>
          <cell r="CJ729">
            <v>0</v>
          </cell>
          <cell r="CK729">
            <v>0</v>
          </cell>
          <cell r="CL729">
            <v>0</v>
          </cell>
          <cell r="CM729">
            <v>0</v>
          </cell>
          <cell r="CN729">
            <v>0</v>
          </cell>
          <cell r="CO729">
            <v>0</v>
          </cell>
          <cell r="CP729">
            <v>0</v>
          </cell>
          <cell r="CQ729">
            <v>0</v>
          </cell>
          <cell r="CR729">
            <v>0</v>
          </cell>
          <cell r="CS729">
            <v>0</v>
          </cell>
          <cell r="CT729">
            <v>0</v>
          </cell>
          <cell r="CU729">
            <v>0</v>
          </cell>
          <cell r="CV729">
            <v>0</v>
          </cell>
          <cell r="CW729">
            <v>0</v>
          </cell>
          <cell r="CX729">
            <v>0</v>
          </cell>
          <cell r="CY729">
            <v>0</v>
          </cell>
          <cell r="CZ729">
            <v>0</v>
          </cell>
          <cell r="DA729">
            <v>0</v>
          </cell>
          <cell r="DB729">
            <v>0</v>
          </cell>
          <cell r="DC729">
            <v>0</v>
          </cell>
          <cell r="DD729">
            <v>0</v>
          </cell>
          <cell r="DE729">
            <v>0</v>
          </cell>
          <cell r="DF729">
            <v>0</v>
          </cell>
          <cell r="DG729">
            <v>0</v>
          </cell>
          <cell r="DH729">
            <v>0</v>
          </cell>
          <cell r="DI729">
            <v>0</v>
          </cell>
          <cell r="DJ729">
            <v>0</v>
          </cell>
          <cell r="DK729">
            <v>0</v>
          </cell>
          <cell r="DL729">
            <v>0</v>
          </cell>
          <cell r="DM729">
            <v>0</v>
          </cell>
          <cell r="DN729">
            <v>0</v>
          </cell>
          <cell r="DO729">
            <v>0</v>
          </cell>
          <cell r="DP729">
            <v>0</v>
          </cell>
          <cell r="DQ729">
            <v>0</v>
          </cell>
          <cell r="DR729">
            <v>0</v>
          </cell>
          <cell r="DS729">
            <v>0</v>
          </cell>
          <cell r="DT729">
            <v>0</v>
          </cell>
          <cell r="DU729">
            <v>0</v>
          </cell>
          <cell r="DV729">
            <v>0</v>
          </cell>
          <cell r="DW729">
            <v>0</v>
          </cell>
          <cell r="DX729">
            <v>0</v>
          </cell>
          <cell r="DY729">
            <v>0</v>
          </cell>
          <cell r="DZ729">
            <v>0</v>
          </cell>
          <cell r="EA729">
            <v>0</v>
          </cell>
          <cell r="EB729">
            <v>0</v>
          </cell>
          <cell r="EC729">
            <v>0</v>
          </cell>
          <cell r="ED729">
            <v>0</v>
          </cell>
        </row>
        <row r="730"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  <cell r="BE730">
            <v>0</v>
          </cell>
          <cell r="BF730">
            <v>0</v>
          </cell>
          <cell r="BG730">
            <v>0</v>
          </cell>
          <cell r="BH730">
            <v>0</v>
          </cell>
          <cell r="BI730">
            <v>0</v>
          </cell>
          <cell r="BJ730">
            <v>0</v>
          </cell>
          <cell r="BK730">
            <v>0</v>
          </cell>
          <cell r="BL730">
            <v>0</v>
          </cell>
          <cell r="BM730">
            <v>0</v>
          </cell>
          <cell r="BN730">
            <v>0</v>
          </cell>
          <cell r="BO730">
            <v>0</v>
          </cell>
          <cell r="BP730">
            <v>0</v>
          </cell>
          <cell r="BQ730">
            <v>0</v>
          </cell>
          <cell r="BR730">
            <v>0</v>
          </cell>
          <cell r="BS730">
            <v>0</v>
          </cell>
          <cell r="BT730">
            <v>0</v>
          </cell>
          <cell r="BU730">
            <v>0</v>
          </cell>
          <cell r="BV730">
            <v>0</v>
          </cell>
          <cell r="BW730">
            <v>0</v>
          </cell>
          <cell r="BX730">
            <v>0</v>
          </cell>
          <cell r="BY730">
            <v>0</v>
          </cell>
          <cell r="BZ730">
            <v>0</v>
          </cell>
          <cell r="CA730">
            <v>0</v>
          </cell>
          <cell r="CB730">
            <v>0</v>
          </cell>
          <cell r="CC730">
            <v>0</v>
          </cell>
          <cell r="CD730">
            <v>0</v>
          </cell>
          <cell r="CE730">
            <v>0</v>
          </cell>
          <cell r="CF730">
            <v>0</v>
          </cell>
          <cell r="CG730">
            <v>0</v>
          </cell>
          <cell r="CH730">
            <v>0</v>
          </cell>
          <cell r="CI730">
            <v>0</v>
          </cell>
          <cell r="CJ730">
            <v>0</v>
          </cell>
          <cell r="CK730">
            <v>0</v>
          </cell>
          <cell r="CL730">
            <v>0</v>
          </cell>
          <cell r="CM730">
            <v>0</v>
          </cell>
          <cell r="CN730">
            <v>0</v>
          </cell>
          <cell r="CO730">
            <v>0</v>
          </cell>
          <cell r="CP730">
            <v>0</v>
          </cell>
          <cell r="CQ730">
            <v>0</v>
          </cell>
          <cell r="CR730">
            <v>0</v>
          </cell>
          <cell r="CS730">
            <v>0</v>
          </cell>
          <cell r="CT730">
            <v>0</v>
          </cell>
          <cell r="CU730">
            <v>0</v>
          </cell>
          <cell r="CV730">
            <v>0</v>
          </cell>
          <cell r="CW730">
            <v>0</v>
          </cell>
          <cell r="CX730">
            <v>0</v>
          </cell>
          <cell r="CY730">
            <v>0</v>
          </cell>
          <cell r="CZ730">
            <v>0</v>
          </cell>
          <cell r="DA730">
            <v>0</v>
          </cell>
          <cell r="DB730">
            <v>0</v>
          </cell>
          <cell r="DC730">
            <v>0</v>
          </cell>
          <cell r="DD730">
            <v>0</v>
          </cell>
          <cell r="DE730">
            <v>0</v>
          </cell>
          <cell r="DF730">
            <v>0</v>
          </cell>
          <cell r="DG730">
            <v>0</v>
          </cell>
          <cell r="DH730">
            <v>0</v>
          </cell>
          <cell r="DI730">
            <v>0</v>
          </cell>
          <cell r="DJ730">
            <v>0</v>
          </cell>
          <cell r="DK730">
            <v>0</v>
          </cell>
          <cell r="DL730">
            <v>0</v>
          </cell>
          <cell r="DM730">
            <v>0</v>
          </cell>
          <cell r="DN730">
            <v>0</v>
          </cell>
          <cell r="DO730">
            <v>0</v>
          </cell>
          <cell r="DP730">
            <v>0</v>
          </cell>
          <cell r="DQ730">
            <v>0</v>
          </cell>
          <cell r="DR730">
            <v>0</v>
          </cell>
          <cell r="DS730">
            <v>0</v>
          </cell>
          <cell r="DT730">
            <v>0</v>
          </cell>
          <cell r="DU730">
            <v>0</v>
          </cell>
          <cell r="DV730">
            <v>0</v>
          </cell>
          <cell r="DW730">
            <v>0</v>
          </cell>
          <cell r="DX730">
            <v>0</v>
          </cell>
          <cell r="DY730">
            <v>0</v>
          </cell>
          <cell r="DZ730">
            <v>0</v>
          </cell>
          <cell r="EA730">
            <v>0</v>
          </cell>
          <cell r="EB730">
            <v>0</v>
          </cell>
          <cell r="EC730">
            <v>0</v>
          </cell>
          <cell r="ED730">
            <v>0</v>
          </cell>
        </row>
        <row r="731"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0</v>
          </cell>
          <cell r="BD731">
            <v>0</v>
          </cell>
          <cell r="BE731">
            <v>0</v>
          </cell>
          <cell r="BF731">
            <v>0</v>
          </cell>
          <cell r="BG731">
            <v>0</v>
          </cell>
          <cell r="BH731">
            <v>0</v>
          </cell>
          <cell r="BI731">
            <v>0</v>
          </cell>
          <cell r="BJ731">
            <v>0</v>
          </cell>
          <cell r="BK731">
            <v>0</v>
          </cell>
          <cell r="BL731">
            <v>0</v>
          </cell>
          <cell r="BM731">
            <v>0</v>
          </cell>
          <cell r="BN731">
            <v>0</v>
          </cell>
          <cell r="BO731">
            <v>0</v>
          </cell>
          <cell r="BP731">
            <v>0</v>
          </cell>
          <cell r="BQ731">
            <v>0</v>
          </cell>
          <cell r="BR731">
            <v>0</v>
          </cell>
          <cell r="BS731">
            <v>0</v>
          </cell>
          <cell r="BT731">
            <v>0</v>
          </cell>
          <cell r="BU731">
            <v>0</v>
          </cell>
          <cell r="BV731">
            <v>0</v>
          </cell>
          <cell r="BW731">
            <v>0</v>
          </cell>
          <cell r="BX731">
            <v>0</v>
          </cell>
          <cell r="BY731">
            <v>0</v>
          </cell>
          <cell r="BZ731">
            <v>0</v>
          </cell>
          <cell r="CA731">
            <v>0</v>
          </cell>
          <cell r="CB731">
            <v>0</v>
          </cell>
          <cell r="CC731">
            <v>0</v>
          </cell>
          <cell r="CD731">
            <v>0</v>
          </cell>
          <cell r="CE731">
            <v>0</v>
          </cell>
          <cell r="CF731">
            <v>0</v>
          </cell>
          <cell r="CG731">
            <v>0</v>
          </cell>
          <cell r="CH731">
            <v>0</v>
          </cell>
          <cell r="CI731">
            <v>0</v>
          </cell>
          <cell r="CJ731">
            <v>0</v>
          </cell>
          <cell r="CK731">
            <v>0</v>
          </cell>
          <cell r="CL731">
            <v>0</v>
          </cell>
          <cell r="CM731">
            <v>0</v>
          </cell>
          <cell r="CN731">
            <v>0</v>
          </cell>
          <cell r="CO731">
            <v>0</v>
          </cell>
          <cell r="CP731">
            <v>0</v>
          </cell>
          <cell r="CQ731">
            <v>0</v>
          </cell>
          <cell r="CR731">
            <v>0</v>
          </cell>
          <cell r="CS731">
            <v>0</v>
          </cell>
          <cell r="CT731">
            <v>0</v>
          </cell>
          <cell r="CU731">
            <v>0</v>
          </cell>
          <cell r="CV731">
            <v>0</v>
          </cell>
          <cell r="CW731">
            <v>0</v>
          </cell>
          <cell r="CX731">
            <v>0</v>
          </cell>
          <cell r="CY731">
            <v>0</v>
          </cell>
          <cell r="CZ731">
            <v>0</v>
          </cell>
          <cell r="DA731">
            <v>0</v>
          </cell>
          <cell r="DB731">
            <v>0</v>
          </cell>
          <cell r="DC731">
            <v>0</v>
          </cell>
          <cell r="DD731">
            <v>0</v>
          </cell>
          <cell r="DE731">
            <v>0</v>
          </cell>
          <cell r="DF731">
            <v>0</v>
          </cell>
          <cell r="DG731">
            <v>0</v>
          </cell>
          <cell r="DH731">
            <v>0</v>
          </cell>
          <cell r="DI731">
            <v>0</v>
          </cell>
          <cell r="DJ731">
            <v>0</v>
          </cell>
          <cell r="DK731">
            <v>0</v>
          </cell>
          <cell r="DL731">
            <v>0</v>
          </cell>
          <cell r="DM731">
            <v>0</v>
          </cell>
          <cell r="DN731">
            <v>0</v>
          </cell>
          <cell r="DO731">
            <v>0</v>
          </cell>
          <cell r="DP731">
            <v>0</v>
          </cell>
          <cell r="DQ731">
            <v>0</v>
          </cell>
          <cell r="DR731">
            <v>0</v>
          </cell>
          <cell r="DS731">
            <v>0</v>
          </cell>
          <cell r="DT731">
            <v>0</v>
          </cell>
          <cell r="DU731">
            <v>0</v>
          </cell>
          <cell r="DV731">
            <v>0</v>
          </cell>
          <cell r="DW731">
            <v>0</v>
          </cell>
          <cell r="DX731">
            <v>0</v>
          </cell>
          <cell r="DY731">
            <v>0</v>
          </cell>
          <cell r="DZ731">
            <v>0</v>
          </cell>
          <cell r="EA731">
            <v>0</v>
          </cell>
          <cell r="EB731">
            <v>0</v>
          </cell>
          <cell r="EC731">
            <v>0</v>
          </cell>
          <cell r="ED731">
            <v>0</v>
          </cell>
        </row>
        <row r="732"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0</v>
          </cell>
          <cell r="BD732">
            <v>0</v>
          </cell>
          <cell r="BE732">
            <v>0</v>
          </cell>
          <cell r="BF732">
            <v>0</v>
          </cell>
          <cell r="BG732">
            <v>0</v>
          </cell>
          <cell r="BH732">
            <v>0</v>
          </cell>
          <cell r="BI732">
            <v>0</v>
          </cell>
          <cell r="BJ732">
            <v>0</v>
          </cell>
          <cell r="BK732">
            <v>0</v>
          </cell>
          <cell r="BL732">
            <v>0</v>
          </cell>
          <cell r="BM732">
            <v>0</v>
          </cell>
          <cell r="BN732">
            <v>0</v>
          </cell>
          <cell r="BO732">
            <v>0</v>
          </cell>
          <cell r="BP732">
            <v>0</v>
          </cell>
          <cell r="BQ732">
            <v>0</v>
          </cell>
          <cell r="BR732">
            <v>0</v>
          </cell>
          <cell r="BS732">
            <v>0</v>
          </cell>
          <cell r="BT732">
            <v>0</v>
          </cell>
          <cell r="BU732">
            <v>0</v>
          </cell>
          <cell r="BV732">
            <v>0</v>
          </cell>
          <cell r="BW732">
            <v>0</v>
          </cell>
          <cell r="BX732">
            <v>0</v>
          </cell>
          <cell r="BY732">
            <v>0</v>
          </cell>
          <cell r="BZ732">
            <v>0</v>
          </cell>
          <cell r="CA732">
            <v>0</v>
          </cell>
          <cell r="CB732">
            <v>0</v>
          </cell>
          <cell r="CC732">
            <v>0</v>
          </cell>
          <cell r="CD732">
            <v>0</v>
          </cell>
          <cell r="CE732">
            <v>0</v>
          </cell>
          <cell r="CF732">
            <v>0</v>
          </cell>
          <cell r="CG732">
            <v>0</v>
          </cell>
          <cell r="CH732">
            <v>0</v>
          </cell>
          <cell r="CI732">
            <v>0</v>
          </cell>
          <cell r="CJ732">
            <v>0</v>
          </cell>
          <cell r="CK732">
            <v>0</v>
          </cell>
          <cell r="CL732">
            <v>0</v>
          </cell>
          <cell r="CM732">
            <v>0</v>
          </cell>
          <cell r="CN732">
            <v>0</v>
          </cell>
          <cell r="CO732">
            <v>0</v>
          </cell>
          <cell r="CP732">
            <v>0</v>
          </cell>
          <cell r="CQ732">
            <v>0</v>
          </cell>
          <cell r="CR732">
            <v>0</v>
          </cell>
          <cell r="CS732">
            <v>0</v>
          </cell>
          <cell r="CT732">
            <v>0</v>
          </cell>
          <cell r="CU732">
            <v>0</v>
          </cell>
          <cell r="CV732">
            <v>0</v>
          </cell>
          <cell r="CW732">
            <v>0</v>
          </cell>
          <cell r="CX732">
            <v>0</v>
          </cell>
          <cell r="CY732">
            <v>0</v>
          </cell>
          <cell r="CZ732">
            <v>0</v>
          </cell>
          <cell r="DA732">
            <v>0</v>
          </cell>
          <cell r="DB732">
            <v>0</v>
          </cell>
          <cell r="DC732">
            <v>0</v>
          </cell>
          <cell r="DD732">
            <v>0</v>
          </cell>
          <cell r="DE732">
            <v>0</v>
          </cell>
          <cell r="DF732">
            <v>0</v>
          </cell>
          <cell r="DG732">
            <v>0</v>
          </cell>
          <cell r="DH732">
            <v>0</v>
          </cell>
          <cell r="DI732">
            <v>0</v>
          </cell>
          <cell r="DJ732">
            <v>0</v>
          </cell>
          <cell r="DK732">
            <v>0</v>
          </cell>
          <cell r="DL732">
            <v>0</v>
          </cell>
          <cell r="DM732">
            <v>0</v>
          </cell>
          <cell r="DN732">
            <v>0</v>
          </cell>
          <cell r="DO732">
            <v>0</v>
          </cell>
          <cell r="DP732">
            <v>0</v>
          </cell>
          <cell r="DQ732">
            <v>0</v>
          </cell>
          <cell r="DR732">
            <v>0</v>
          </cell>
          <cell r="DS732">
            <v>0</v>
          </cell>
          <cell r="DT732">
            <v>0</v>
          </cell>
          <cell r="DU732">
            <v>0</v>
          </cell>
          <cell r="DV732">
            <v>0</v>
          </cell>
          <cell r="DW732">
            <v>0</v>
          </cell>
          <cell r="DX732">
            <v>0</v>
          </cell>
          <cell r="DY732">
            <v>0</v>
          </cell>
          <cell r="DZ732">
            <v>0</v>
          </cell>
          <cell r="EA732">
            <v>0</v>
          </cell>
          <cell r="EB732">
            <v>0</v>
          </cell>
          <cell r="EC732">
            <v>0</v>
          </cell>
          <cell r="ED732">
            <v>0</v>
          </cell>
        </row>
        <row r="733"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0</v>
          </cell>
          <cell r="BD733">
            <v>0</v>
          </cell>
          <cell r="BE733">
            <v>0</v>
          </cell>
          <cell r="BF733">
            <v>0</v>
          </cell>
          <cell r="BG733">
            <v>0</v>
          </cell>
          <cell r="BH733">
            <v>0</v>
          </cell>
          <cell r="BI733">
            <v>0</v>
          </cell>
          <cell r="BJ733">
            <v>0</v>
          </cell>
          <cell r="BK733">
            <v>0</v>
          </cell>
          <cell r="BL733">
            <v>0</v>
          </cell>
          <cell r="BM733">
            <v>0</v>
          </cell>
          <cell r="BN733">
            <v>0</v>
          </cell>
          <cell r="BO733">
            <v>0</v>
          </cell>
          <cell r="BP733">
            <v>0</v>
          </cell>
          <cell r="BQ733">
            <v>0</v>
          </cell>
          <cell r="BR733">
            <v>0</v>
          </cell>
          <cell r="BS733">
            <v>0</v>
          </cell>
          <cell r="BT733">
            <v>0</v>
          </cell>
          <cell r="BU733">
            <v>0</v>
          </cell>
          <cell r="BV733">
            <v>0</v>
          </cell>
          <cell r="BW733">
            <v>0</v>
          </cell>
          <cell r="BX733">
            <v>0</v>
          </cell>
          <cell r="BY733">
            <v>0</v>
          </cell>
          <cell r="BZ733">
            <v>0</v>
          </cell>
          <cell r="CA733">
            <v>0</v>
          </cell>
          <cell r="CB733">
            <v>0</v>
          </cell>
          <cell r="CC733">
            <v>0</v>
          </cell>
          <cell r="CD733">
            <v>0</v>
          </cell>
          <cell r="CE733">
            <v>0</v>
          </cell>
          <cell r="CF733">
            <v>0</v>
          </cell>
          <cell r="CG733">
            <v>0</v>
          </cell>
          <cell r="CH733">
            <v>0</v>
          </cell>
          <cell r="CI733">
            <v>0</v>
          </cell>
          <cell r="CJ733">
            <v>0</v>
          </cell>
          <cell r="CK733">
            <v>0</v>
          </cell>
          <cell r="CL733">
            <v>0</v>
          </cell>
          <cell r="CM733">
            <v>0</v>
          </cell>
          <cell r="CN733">
            <v>0</v>
          </cell>
          <cell r="CO733">
            <v>0</v>
          </cell>
          <cell r="CP733">
            <v>0</v>
          </cell>
          <cell r="CQ733">
            <v>0</v>
          </cell>
          <cell r="CR733">
            <v>0</v>
          </cell>
          <cell r="CS733">
            <v>0</v>
          </cell>
          <cell r="CT733">
            <v>0</v>
          </cell>
          <cell r="CU733">
            <v>0</v>
          </cell>
          <cell r="CV733">
            <v>0</v>
          </cell>
          <cell r="CW733">
            <v>0</v>
          </cell>
          <cell r="CX733">
            <v>0</v>
          </cell>
          <cell r="CY733">
            <v>0</v>
          </cell>
          <cell r="CZ733">
            <v>0</v>
          </cell>
          <cell r="DA733">
            <v>0</v>
          </cell>
          <cell r="DB733">
            <v>0</v>
          </cell>
          <cell r="DC733">
            <v>0</v>
          </cell>
          <cell r="DD733">
            <v>0</v>
          </cell>
          <cell r="DE733">
            <v>0</v>
          </cell>
          <cell r="DF733">
            <v>0</v>
          </cell>
          <cell r="DG733">
            <v>0</v>
          </cell>
          <cell r="DH733">
            <v>0</v>
          </cell>
          <cell r="DI733">
            <v>0</v>
          </cell>
          <cell r="DJ733">
            <v>0</v>
          </cell>
          <cell r="DK733">
            <v>0</v>
          </cell>
          <cell r="DL733">
            <v>0</v>
          </cell>
          <cell r="DM733">
            <v>0</v>
          </cell>
          <cell r="DN733">
            <v>0</v>
          </cell>
          <cell r="DO733">
            <v>0</v>
          </cell>
          <cell r="DP733">
            <v>0</v>
          </cell>
          <cell r="DQ733">
            <v>0</v>
          </cell>
          <cell r="DR733">
            <v>0</v>
          </cell>
          <cell r="DS733">
            <v>0</v>
          </cell>
          <cell r="DT733">
            <v>0</v>
          </cell>
          <cell r="DU733">
            <v>0</v>
          </cell>
          <cell r="DV733">
            <v>0</v>
          </cell>
          <cell r="DW733">
            <v>0</v>
          </cell>
          <cell r="DX733">
            <v>0</v>
          </cell>
          <cell r="DY733">
            <v>0</v>
          </cell>
          <cell r="DZ733">
            <v>0</v>
          </cell>
          <cell r="EA733">
            <v>0</v>
          </cell>
          <cell r="EB733">
            <v>0</v>
          </cell>
          <cell r="EC733">
            <v>0</v>
          </cell>
          <cell r="ED733">
            <v>0</v>
          </cell>
        </row>
        <row r="734"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E734">
            <v>0</v>
          </cell>
          <cell r="BF734">
            <v>0</v>
          </cell>
          <cell r="BG734">
            <v>0</v>
          </cell>
          <cell r="BH734">
            <v>0</v>
          </cell>
          <cell r="BI734">
            <v>0</v>
          </cell>
          <cell r="BJ734">
            <v>0</v>
          </cell>
          <cell r="BK734">
            <v>0</v>
          </cell>
          <cell r="BL734">
            <v>0</v>
          </cell>
          <cell r="BM734">
            <v>0</v>
          </cell>
          <cell r="BN734">
            <v>0</v>
          </cell>
          <cell r="BO734">
            <v>0</v>
          </cell>
          <cell r="BP734">
            <v>0</v>
          </cell>
          <cell r="BQ734">
            <v>0</v>
          </cell>
          <cell r="BR734">
            <v>0</v>
          </cell>
          <cell r="BS734">
            <v>0</v>
          </cell>
          <cell r="BT734">
            <v>0</v>
          </cell>
          <cell r="BU734">
            <v>0</v>
          </cell>
          <cell r="BV734">
            <v>0</v>
          </cell>
          <cell r="BW734">
            <v>0</v>
          </cell>
          <cell r="BX734">
            <v>0</v>
          </cell>
          <cell r="BY734">
            <v>0</v>
          </cell>
          <cell r="BZ734">
            <v>0</v>
          </cell>
          <cell r="CA734">
            <v>0</v>
          </cell>
          <cell r="CB734">
            <v>0</v>
          </cell>
          <cell r="CC734">
            <v>0</v>
          </cell>
          <cell r="CD734">
            <v>0</v>
          </cell>
          <cell r="CE734">
            <v>0</v>
          </cell>
          <cell r="CF734">
            <v>0</v>
          </cell>
          <cell r="CG734">
            <v>0</v>
          </cell>
          <cell r="CH734">
            <v>0</v>
          </cell>
          <cell r="CI734">
            <v>0</v>
          </cell>
          <cell r="CJ734">
            <v>0</v>
          </cell>
          <cell r="CK734">
            <v>0</v>
          </cell>
          <cell r="CL734">
            <v>0</v>
          </cell>
          <cell r="CM734">
            <v>0</v>
          </cell>
          <cell r="CN734">
            <v>0</v>
          </cell>
          <cell r="CO734">
            <v>0</v>
          </cell>
          <cell r="CP734">
            <v>0</v>
          </cell>
          <cell r="CQ734">
            <v>0</v>
          </cell>
          <cell r="CR734">
            <v>0</v>
          </cell>
          <cell r="CS734">
            <v>0</v>
          </cell>
          <cell r="CT734">
            <v>0</v>
          </cell>
          <cell r="CU734">
            <v>0</v>
          </cell>
          <cell r="CV734">
            <v>0</v>
          </cell>
          <cell r="CW734">
            <v>0</v>
          </cell>
          <cell r="CX734">
            <v>0</v>
          </cell>
          <cell r="CY734">
            <v>0</v>
          </cell>
          <cell r="CZ734">
            <v>0</v>
          </cell>
          <cell r="DA734">
            <v>0</v>
          </cell>
          <cell r="DB734">
            <v>0</v>
          </cell>
          <cell r="DC734">
            <v>0</v>
          </cell>
          <cell r="DD734">
            <v>0</v>
          </cell>
          <cell r="DE734">
            <v>0</v>
          </cell>
          <cell r="DF734">
            <v>0</v>
          </cell>
          <cell r="DG734">
            <v>0</v>
          </cell>
          <cell r="DH734">
            <v>0</v>
          </cell>
          <cell r="DI734">
            <v>0</v>
          </cell>
          <cell r="DJ734">
            <v>0</v>
          </cell>
          <cell r="DK734">
            <v>0</v>
          </cell>
          <cell r="DL734">
            <v>0</v>
          </cell>
          <cell r="DM734">
            <v>0</v>
          </cell>
          <cell r="DN734">
            <v>0</v>
          </cell>
          <cell r="DO734">
            <v>0</v>
          </cell>
          <cell r="DP734">
            <v>0</v>
          </cell>
          <cell r="DQ734">
            <v>0</v>
          </cell>
          <cell r="DR734">
            <v>0</v>
          </cell>
          <cell r="DS734">
            <v>0</v>
          </cell>
          <cell r="DT734">
            <v>0</v>
          </cell>
          <cell r="DU734">
            <v>0</v>
          </cell>
          <cell r="DV734">
            <v>0</v>
          </cell>
          <cell r="DW734">
            <v>0</v>
          </cell>
          <cell r="DX734">
            <v>0</v>
          </cell>
          <cell r="DY734">
            <v>0</v>
          </cell>
          <cell r="DZ734">
            <v>0</v>
          </cell>
          <cell r="EA734">
            <v>0</v>
          </cell>
          <cell r="EB734">
            <v>0</v>
          </cell>
          <cell r="EC734">
            <v>0</v>
          </cell>
          <cell r="ED734">
            <v>0</v>
          </cell>
        </row>
        <row r="735"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0</v>
          </cell>
          <cell r="BD735">
            <v>0</v>
          </cell>
          <cell r="BE735">
            <v>0</v>
          </cell>
          <cell r="BF735">
            <v>0</v>
          </cell>
          <cell r="BG735">
            <v>0</v>
          </cell>
          <cell r="BH735">
            <v>0</v>
          </cell>
          <cell r="BI735">
            <v>0</v>
          </cell>
          <cell r="BJ735">
            <v>0</v>
          </cell>
          <cell r="BK735">
            <v>0</v>
          </cell>
          <cell r="BL735">
            <v>0</v>
          </cell>
          <cell r="BM735">
            <v>0</v>
          </cell>
          <cell r="BN735">
            <v>0</v>
          </cell>
          <cell r="BO735">
            <v>0</v>
          </cell>
          <cell r="BP735">
            <v>0</v>
          </cell>
          <cell r="BQ735">
            <v>0</v>
          </cell>
          <cell r="BR735">
            <v>0</v>
          </cell>
          <cell r="BS735">
            <v>0</v>
          </cell>
          <cell r="BT735">
            <v>0</v>
          </cell>
          <cell r="BU735">
            <v>0</v>
          </cell>
          <cell r="BV735">
            <v>0</v>
          </cell>
          <cell r="BW735">
            <v>0</v>
          </cell>
          <cell r="BX735">
            <v>0</v>
          </cell>
          <cell r="BY735">
            <v>0</v>
          </cell>
          <cell r="BZ735">
            <v>0</v>
          </cell>
          <cell r="CA735">
            <v>0</v>
          </cell>
          <cell r="CB735">
            <v>0</v>
          </cell>
          <cell r="CC735">
            <v>0</v>
          </cell>
          <cell r="CD735">
            <v>0</v>
          </cell>
          <cell r="CE735">
            <v>0</v>
          </cell>
          <cell r="CF735">
            <v>0</v>
          </cell>
          <cell r="CG735">
            <v>0</v>
          </cell>
          <cell r="CH735">
            <v>0</v>
          </cell>
          <cell r="CI735">
            <v>0</v>
          </cell>
          <cell r="CJ735">
            <v>0</v>
          </cell>
          <cell r="CK735">
            <v>0</v>
          </cell>
          <cell r="CL735">
            <v>0</v>
          </cell>
          <cell r="CM735">
            <v>0</v>
          </cell>
          <cell r="CN735">
            <v>0</v>
          </cell>
          <cell r="CO735">
            <v>0</v>
          </cell>
          <cell r="CP735">
            <v>0</v>
          </cell>
          <cell r="CQ735">
            <v>0</v>
          </cell>
          <cell r="CR735">
            <v>0</v>
          </cell>
          <cell r="CS735">
            <v>0</v>
          </cell>
          <cell r="CT735">
            <v>0</v>
          </cell>
          <cell r="CU735">
            <v>0</v>
          </cell>
          <cell r="CV735">
            <v>0</v>
          </cell>
          <cell r="CW735">
            <v>0</v>
          </cell>
          <cell r="CX735">
            <v>0</v>
          </cell>
          <cell r="CY735">
            <v>0</v>
          </cell>
          <cell r="CZ735">
            <v>0</v>
          </cell>
          <cell r="DA735">
            <v>0</v>
          </cell>
          <cell r="DB735">
            <v>0</v>
          </cell>
          <cell r="DC735">
            <v>0</v>
          </cell>
          <cell r="DD735">
            <v>0</v>
          </cell>
          <cell r="DE735">
            <v>0</v>
          </cell>
          <cell r="DF735">
            <v>0</v>
          </cell>
          <cell r="DG735">
            <v>0</v>
          </cell>
          <cell r="DH735">
            <v>0</v>
          </cell>
          <cell r="DI735">
            <v>0</v>
          </cell>
          <cell r="DJ735">
            <v>0</v>
          </cell>
          <cell r="DK735">
            <v>0</v>
          </cell>
          <cell r="DL735">
            <v>0</v>
          </cell>
          <cell r="DM735">
            <v>0</v>
          </cell>
          <cell r="DN735">
            <v>0</v>
          </cell>
          <cell r="DO735">
            <v>0</v>
          </cell>
          <cell r="DP735">
            <v>0</v>
          </cell>
          <cell r="DQ735">
            <v>0</v>
          </cell>
          <cell r="DR735">
            <v>0</v>
          </cell>
          <cell r="DS735">
            <v>0</v>
          </cell>
          <cell r="DT735">
            <v>0</v>
          </cell>
          <cell r="DU735">
            <v>0</v>
          </cell>
          <cell r="DV735">
            <v>0</v>
          </cell>
          <cell r="DW735">
            <v>0</v>
          </cell>
          <cell r="DX735">
            <v>0</v>
          </cell>
          <cell r="DY735">
            <v>0</v>
          </cell>
          <cell r="DZ735">
            <v>0</v>
          </cell>
          <cell r="EA735">
            <v>0</v>
          </cell>
          <cell r="EB735">
            <v>0</v>
          </cell>
          <cell r="EC735">
            <v>0</v>
          </cell>
          <cell r="ED735">
            <v>0</v>
          </cell>
        </row>
        <row r="736"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  <cell r="BE736">
            <v>0</v>
          </cell>
          <cell r="BF736">
            <v>0</v>
          </cell>
          <cell r="BG736">
            <v>0</v>
          </cell>
          <cell r="BH736">
            <v>0</v>
          </cell>
          <cell r="BI736">
            <v>0</v>
          </cell>
          <cell r="BJ736">
            <v>0</v>
          </cell>
          <cell r="BK736">
            <v>0</v>
          </cell>
          <cell r="BL736">
            <v>0</v>
          </cell>
          <cell r="BM736">
            <v>0</v>
          </cell>
          <cell r="BN736">
            <v>0</v>
          </cell>
          <cell r="BO736">
            <v>0</v>
          </cell>
          <cell r="BP736">
            <v>0</v>
          </cell>
          <cell r="BQ736">
            <v>0</v>
          </cell>
          <cell r="BR736">
            <v>0</v>
          </cell>
          <cell r="BS736">
            <v>0</v>
          </cell>
          <cell r="BT736">
            <v>0</v>
          </cell>
          <cell r="BU736">
            <v>0</v>
          </cell>
          <cell r="BV736">
            <v>0</v>
          </cell>
          <cell r="BW736">
            <v>0</v>
          </cell>
          <cell r="BX736">
            <v>0</v>
          </cell>
          <cell r="BY736">
            <v>0</v>
          </cell>
          <cell r="BZ736">
            <v>0</v>
          </cell>
          <cell r="CA736">
            <v>0</v>
          </cell>
          <cell r="CB736">
            <v>0</v>
          </cell>
          <cell r="CC736">
            <v>0</v>
          </cell>
          <cell r="CD736">
            <v>0</v>
          </cell>
          <cell r="CE736">
            <v>0</v>
          </cell>
          <cell r="CF736">
            <v>0</v>
          </cell>
          <cell r="CG736">
            <v>0</v>
          </cell>
          <cell r="CH736">
            <v>0</v>
          </cell>
          <cell r="CI736">
            <v>0</v>
          </cell>
          <cell r="CJ736">
            <v>0</v>
          </cell>
          <cell r="CK736">
            <v>0</v>
          </cell>
          <cell r="CL736">
            <v>0</v>
          </cell>
          <cell r="CM736">
            <v>0</v>
          </cell>
          <cell r="CN736">
            <v>0</v>
          </cell>
          <cell r="CO736">
            <v>0</v>
          </cell>
          <cell r="CP736">
            <v>0</v>
          </cell>
          <cell r="CQ736">
            <v>0</v>
          </cell>
          <cell r="CR736">
            <v>0</v>
          </cell>
          <cell r="CS736">
            <v>0</v>
          </cell>
          <cell r="CT736">
            <v>0</v>
          </cell>
          <cell r="CU736">
            <v>0</v>
          </cell>
          <cell r="CV736">
            <v>0</v>
          </cell>
          <cell r="CW736">
            <v>0</v>
          </cell>
          <cell r="CX736">
            <v>0</v>
          </cell>
          <cell r="CY736">
            <v>0</v>
          </cell>
          <cell r="CZ736">
            <v>0</v>
          </cell>
          <cell r="DA736">
            <v>0</v>
          </cell>
          <cell r="DB736">
            <v>0</v>
          </cell>
          <cell r="DC736">
            <v>0</v>
          </cell>
          <cell r="DD736">
            <v>0</v>
          </cell>
          <cell r="DE736">
            <v>0</v>
          </cell>
          <cell r="DF736">
            <v>0</v>
          </cell>
          <cell r="DG736">
            <v>0</v>
          </cell>
          <cell r="DH736">
            <v>0</v>
          </cell>
          <cell r="DI736">
            <v>0</v>
          </cell>
          <cell r="DJ736">
            <v>0</v>
          </cell>
          <cell r="DK736">
            <v>0</v>
          </cell>
          <cell r="DL736">
            <v>0</v>
          </cell>
          <cell r="DM736">
            <v>0</v>
          </cell>
          <cell r="DN736">
            <v>0</v>
          </cell>
          <cell r="DO736">
            <v>0</v>
          </cell>
          <cell r="DP736">
            <v>0</v>
          </cell>
          <cell r="DQ736">
            <v>0</v>
          </cell>
          <cell r="DR736">
            <v>0</v>
          </cell>
          <cell r="DS736">
            <v>0</v>
          </cell>
          <cell r="DT736">
            <v>0</v>
          </cell>
          <cell r="DU736">
            <v>0</v>
          </cell>
          <cell r="DV736">
            <v>0</v>
          </cell>
          <cell r="DW736">
            <v>0</v>
          </cell>
          <cell r="DX736">
            <v>0</v>
          </cell>
          <cell r="DY736">
            <v>0</v>
          </cell>
          <cell r="DZ736">
            <v>0</v>
          </cell>
          <cell r="EA736">
            <v>0</v>
          </cell>
          <cell r="EB736">
            <v>0</v>
          </cell>
          <cell r="EC736">
            <v>0</v>
          </cell>
          <cell r="ED736">
            <v>0</v>
          </cell>
        </row>
        <row r="737"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0</v>
          </cell>
          <cell r="BD737">
            <v>0</v>
          </cell>
          <cell r="BE737">
            <v>0</v>
          </cell>
          <cell r="BF737">
            <v>0</v>
          </cell>
          <cell r="BG737">
            <v>0</v>
          </cell>
          <cell r="BH737">
            <v>0</v>
          </cell>
          <cell r="BI737">
            <v>0</v>
          </cell>
          <cell r="BJ737">
            <v>0</v>
          </cell>
          <cell r="BK737">
            <v>0</v>
          </cell>
          <cell r="BL737">
            <v>0</v>
          </cell>
          <cell r="BM737">
            <v>0</v>
          </cell>
          <cell r="BN737">
            <v>0</v>
          </cell>
          <cell r="BO737">
            <v>0</v>
          </cell>
          <cell r="BP737">
            <v>0</v>
          </cell>
          <cell r="BQ737">
            <v>0</v>
          </cell>
          <cell r="BR737">
            <v>0</v>
          </cell>
          <cell r="BS737">
            <v>0</v>
          </cell>
          <cell r="BT737">
            <v>0</v>
          </cell>
          <cell r="BU737">
            <v>0</v>
          </cell>
          <cell r="BV737">
            <v>0</v>
          </cell>
          <cell r="BW737">
            <v>0</v>
          </cell>
          <cell r="BX737">
            <v>0</v>
          </cell>
          <cell r="BY737">
            <v>0</v>
          </cell>
          <cell r="BZ737">
            <v>0</v>
          </cell>
          <cell r="CA737">
            <v>0</v>
          </cell>
          <cell r="CB737">
            <v>0</v>
          </cell>
          <cell r="CC737">
            <v>0</v>
          </cell>
          <cell r="CD737">
            <v>0</v>
          </cell>
          <cell r="CE737">
            <v>0</v>
          </cell>
          <cell r="CF737">
            <v>0</v>
          </cell>
          <cell r="CG737">
            <v>0</v>
          </cell>
          <cell r="CH737">
            <v>0</v>
          </cell>
          <cell r="CI737">
            <v>0</v>
          </cell>
          <cell r="CJ737">
            <v>0</v>
          </cell>
          <cell r="CK737">
            <v>0</v>
          </cell>
          <cell r="CL737">
            <v>0</v>
          </cell>
          <cell r="CM737">
            <v>0</v>
          </cell>
          <cell r="CN737">
            <v>0</v>
          </cell>
          <cell r="CO737">
            <v>0</v>
          </cell>
          <cell r="CP737">
            <v>0</v>
          </cell>
          <cell r="CQ737">
            <v>0</v>
          </cell>
          <cell r="CR737">
            <v>0</v>
          </cell>
          <cell r="CS737">
            <v>0</v>
          </cell>
          <cell r="CT737">
            <v>0</v>
          </cell>
          <cell r="CU737">
            <v>0</v>
          </cell>
          <cell r="CV737">
            <v>0</v>
          </cell>
          <cell r="CW737">
            <v>0</v>
          </cell>
          <cell r="CX737">
            <v>0</v>
          </cell>
          <cell r="CY737">
            <v>0</v>
          </cell>
          <cell r="CZ737">
            <v>0</v>
          </cell>
          <cell r="DA737">
            <v>0</v>
          </cell>
          <cell r="DB737">
            <v>0</v>
          </cell>
          <cell r="DC737">
            <v>0</v>
          </cell>
          <cell r="DD737">
            <v>0</v>
          </cell>
          <cell r="DE737">
            <v>0</v>
          </cell>
          <cell r="DF737">
            <v>0</v>
          </cell>
          <cell r="DG737">
            <v>0</v>
          </cell>
          <cell r="DH737">
            <v>0</v>
          </cell>
          <cell r="DI737">
            <v>0</v>
          </cell>
          <cell r="DJ737">
            <v>0</v>
          </cell>
          <cell r="DK737">
            <v>0</v>
          </cell>
          <cell r="DL737">
            <v>0</v>
          </cell>
          <cell r="DM737">
            <v>0</v>
          </cell>
          <cell r="DN737">
            <v>0</v>
          </cell>
          <cell r="DO737">
            <v>0</v>
          </cell>
          <cell r="DP737">
            <v>0</v>
          </cell>
          <cell r="DQ737">
            <v>0</v>
          </cell>
          <cell r="DR737">
            <v>0</v>
          </cell>
          <cell r="DS737">
            <v>0</v>
          </cell>
          <cell r="DT737">
            <v>0</v>
          </cell>
          <cell r="DU737">
            <v>0</v>
          </cell>
          <cell r="DV737">
            <v>0</v>
          </cell>
          <cell r="DW737">
            <v>0</v>
          </cell>
          <cell r="DX737">
            <v>0</v>
          </cell>
          <cell r="DY737">
            <v>0</v>
          </cell>
          <cell r="DZ737">
            <v>0</v>
          </cell>
          <cell r="EA737">
            <v>0</v>
          </cell>
          <cell r="EB737">
            <v>0</v>
          </cell>
          <cell r="EC737">
            <v>0</v>
          </cell>
          <cell r="ED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  <cell r="BE738">
            <v>0</v>
          </cell>
          <cell r="BF738">
            <v>0</v>
          </cell>
          <cell r="BG738">
            <v>0</v>
          </cell>
          <cell r="BH738">
            <v>0</v>
          </cell>
          <cell r="BI738">
            <v>0</v>
          </cell>
          <cell r="BJ738">
            <v>0</v>
          </cell>
          <cell r="BK738">
            <v>0</v>
          </cell>
          <cell r="BL738">
            <v>0</v>
          </cell>
          <cell r="BM738">
            <v>0</v>
          </cell>
          <cell r="BN738">
            <v>0</v>
          </cell>
          <cell r="BO738">
            <v>0</v>
          </cell>
          <cell r="BP738">
            <v>0</v>
          </cell>
          <cell r="BQ738">
            <v>0</v>
          </cell>
          <cell r="BR738">
            <v>0</v>
          </cell>
          <cell r="BS738">
            <v>0</v>
          </cell>
          <cell r="BT738">
            <v>0</v>
          </cell>
          <cell r="BU738">
            <v>0</v>
          </cell>
          <cell r="BV738">
            <v>0</v>
          </cell>
          <cell r="BW738">
            <v>0</v>
          </cell>
          <cell r="BX738">
            <v>0</v>
          </cell>
          <cell r="BY738">
            <v>0</v>
          </cell>
          <cell r="BZ738">
            <v>0</v>
          </cell>
          <cell r="CA738">
            <v>0</v>
          </cell>
          <cell r="CB738">
            <v>0</v>
          </cell>
          <cell r="CC738">
            <v>0</v>
          </cell>
          <cell r="CD738">
            <v>0</v>
          </cell>
          <cell r="CE738">
            <v>0</v>
          </cell>
          <cell r="CF738">
            <v>0</v>
          </cell>
          <cell r="CG738">
            <v>0</v>
          </cell>
          <cell r="CH738">
            <v>0</v>
          </cell>
          <cell r="CI738">
            <v>0</v>
          </cell>
          <cell r="CJ738">
            <v>0</v>
          </cell>
          <cell r="CK738">
            <v>0</v>
          </cell>
          <cell r="CL738">
            <v>0</v>
          </cell>
          <cell r="CM738">
            <v>0</v>
          </cell>
          <cell r="CN738">
            <v>0</v>
          </cell>
          <cell r="CO738">
            <v>0</v>
          </cell>
          <cell r="CP738">
            <v>0</v>
          </cell>
          <cell r="CQ738">
            <v>0</v>
          </cell>
          <cell r="CR738">
            <v>0</v>
          </cell>
          <cell r="CS738">
            <v>0</v>
          </cell>
          <cell r="CT738">
            <v>0</v>
          </cell>
          <cell r="CU738">
            <v>0</v>
          </cell>
          <cell r="CV738">
            <v>0</v>
          </cell>
          <cell r="CW738">
            <v>0</v>
          </cell>
          <cell r="CX738">
            <v>0</v>
          </cell>
          <cell r="CY738">
            <v>0</v>
          </cell>
          <cell r="CZ738">
            <v>0</v>
          </cell>
          <cell r="DA738">
            <v>0</v>
          </cell>
          <cell r="DB738">
            <v>0</v>
          </cell>
          <cell r="DC738">
            <v>0</v>
          </cell>
          <cell r="DD738">
            <v>0</v>
          </cell>
          <cell r="DE738">
            <v>0</v>
          </cell>
          <cell r="DF738">
            <v>0</v>
          </cell>
          <cell r="DG738">
            <v>0</v>
          </cell>
          <cell r="DH738">
            <v>0</v>
          </cell>
          <cell r="DI738">
            <v>0</v>
          </cell>
          <cell r="DJ738">
            <v>0</v>
          </cell>
          <cell r="DK738">
            <v>0</v>
          </cell>
          <cell r="DL738">
            <v>0</v>
          </cell>
          <cell r="DM738">
            <v>0</v>
          </cell>
          <cell r="DN738">
            <v>0</v>
          </cell>
          <cell r="DO738">
            <v>0</v>
          </cell>
          <cell r="DP738">
            <v>0</v>
          </cell>
          <cell r="DQ738">
            <v>0</v>
          </cell>
          <cell r="DR738">
            <v>0</v>
          </cell>
          <cell r="DS738">
            <v>0</v>
          </cell>
          <cell r="DT738">
            <v>0</v>
          </cell>
          <cell r="DU738">
            <v>0</v>
          </cell>
          <cell r="DV738">
            <v>0</v>
          </cell>
          <cell r="DW738">
            <v>0</v>
          </cell>
          <cell r="DX738">
            <v>0</v>
          </cell>
          <cell r="DY738">
            <v>0</v>
          </cell>
          <cell r="DZ738">
            <v>0</v>
          </cell>
          <cell r="EA738">
            <v>0</v>
          </cell>
          <cell r="EB738">
            <v>0</v>
          </cell>
          <cell r="EC738">
            <v>0</v>
          </cell>
          <cell r="ED738">
            <v>0</v>
          </cell>
        </row>
        <row r="739"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0</v>
          </cell>
          <cell r="BD739">
            <v>0</v>
          </cell>
          <cell r="BE739">
            <v>0</v>
          </cell>
          <cell r="BF739">
            <v>0</v>
          </cell>
          <cell r="BG739">
            <v>0</v>
          </cell>
          <cell r="BH739">
            <v>0</v>
          </cell>
          <cell r="BI739">
            <v>0</v>
          </cell>
          <cell r="BJ739">
            <v>0</v>
          </cell>
          <cell r="BK739">
            <v>0</v>
          </cell>
          <cell r="BL739">
            <v>0</v>
          </cell>
          <cell r="BM739">
            <v>0</v>
          </cell>
          <cell r="BN739">
            <v>0</v>
          </cell>
          <cell r="BO739">
            <v>0</v>
          </cell>
          <cell r="BP739">
            <v>0</v>
          </cell>
          <cell r="BQ739">
            <v>0</v>
          </cell>
          <cell r="BR739">
            <v>0</v>
          </cell>
          <cell r="BS739">
            <v>0</v>
          </cell>
          <cell r="BT739">
            <v>0</v>
          </cell>
          <cell r="BU739">
            <v>0</v>
          </cell>
          <cell r="BV739">
            <v>0</v>
          </cell>
          <cell r="BW739">
            <v>0</v>
          </cell>
          <cell r="BX739">
            <v>0</v>
          </cell>
          <cell r="BY739">
            <v>0</v>
          </cell>
          <cell r="BZ739">
            <v>0</v>
          </cell>
          <cell r="CA739">
            <v>0</v>
          </cell>
          <cell r="CB739">
            <v>0</v>
          </cell>
          <cell r="CC739">
            <v>0</v>
          </cell>
          <cell r="CD739">
            <v>0</v>
          </cell>
          <cell r="CE739">
            <v>0</v>
          </cell>
          <cell r="CF739">
            <v>0</v>
          </cell>
          <cell r="CG739">
            <v>0</v>
          </cell>
          <cell r="CH739">
            <v>0</v>
          </cell>
          <cell r="CI739">
            <v>0</v>
          </cell>
          <cell r="CJ739">
            <v>0</v>
          </cell>
          <cell r="CK739">
            <v>0</v>
          </cell>
          <cell r="CL739">
            <v>0</v>
          </cell>
          <cell r="CM739">
            <v>0</v>
          </cell>
          <cell r="CN739">
            <v>0</v>
          </cell>
          <cell r="CO739">
            <v>0</v>
          </cell>
          <cell r="CP739">
            <v>0</v>
          </cell>
          <cell r="CQ739">
            <v>0</v>
          </cell>
          <cell r="CR739">
            <v>0</v>
          </cell>
          <cell r="CS739">
            <v>0</v>
          </cell>
          <cell r="CT739">
            <v>0</v>
          </cell>
          <cell r="CU739">
            <v>0</v>
          </cell>
          <cell r="CV739">
            <v>0</v>
          </cell>
          <cell r="CW739">
            <v>0</v>
          </cell>
          <cell r="CX739">
            <v>0</v>
          </cell>
          <cell r="CY739">
            <v>0</v>
          </cell>
          <cell r="CZ739">
            <v>0</v>
          </cell>
          <cell r="DA739">
            <v>0</v>
          </cell>
          <cell r="DB739">
            <v>0</v>
          </cell>
          <cell r="DC739">
            <v>0</v>
          </cell>
          <cell r="DD739">
            <v>0</v>
          </cell>
          <cell r="DE739">
            <v>0</v>
          </cell>
          <cell r="DF739">
            <v>0</v>
          </cell>
          <cell r="DG739">
            <v>0</v>
          </cell>
          <cell r="DH739">
            <v>0</v>
          </cell>
          <cell r="DI739">
            <v>0</v>
          </cell>
          <cell r="DJ739">
            <v>0</v>
          </cell>
          <cell r="DK739">
            <v>0</v>
          </cell>
          <cell r="DL739">
            <v>0</v>
          </cell>
          <cell r="DM739">
            <v>0</v>
          </cell>
          <cell r="DN739">
            <v>0</v>
          </cell>
          <cell r="DO739">
            <v>0</v>
          </cell>
          <cell r="DP739">
            <v>0</v>
          </cell>
          <cell r="DQ739">
            <v>0</v>
          </cell>
          <cell r="DR739">
            <v>0</v>
          </cell>
          <cell r="DS739">
            <v>0</v>
          </cell>
          <cell r="DT739">
            <v>0</v>
          </cell>
          <cell r="DU739">
            <v>0</v>
          </cell>
          <cell r="DV739">
            <v>0</v>
          </cell>
          <cell r="DW739">
            <v>0</v>
          </cell>
          <cell r="DX739">
            <v>0</v>
          </cell>
          <cell r="DY739">
            <v>0</v>
          </cell>
          <cell r="DZ739">
            <v>0</v>
          </cell>
          <cell r="EA739">
            <v>0</v>
          </cell>
          <cell r="EB739">
            <v>0</v>
          </cell>
          <cell r="EC739">
            <v>0</v>
          </cell>
          <cell r="ED739">
            <v>0</v>
          </cell>
        </row>
        <row r="740"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0</v>
          </cell>
          <cell r="BD740">
            <v>0</v>
          </cell>
          <cell r="BE740">
            <v>0</v>
          </cell>
          <cell r="BF740">
            <v>0</v>
          </cell>
          <cell r="BG740">
            <v>0</v>
          </cell>
          <cell r="BH740">
            <v>0</v>
          </cell>
          <cell r="BI740">
            <v>0</v>
          </cell>
          <cell r="BJ740">
            <v>0</v>
          </cell>
          <cell r="BK740">
            <v>0</v>
          </cell>
          <cell r="BL740">
            <v>0</v>
          </cell>
          <cell r="BM740">
            <v>0</v>
          </cell>
          <cell r="BN740">
            <v>0</v>
          </cell>
          <cell r="BO740">
            <v>0</v>
          </cell>
          <cell r="BP740">
            <v>0</v>
          </cell>
          <cell r="BQ740">
            <v>0</v>
          </cell>
          <cell r="BR740">
            <v>0</v>
          </cell>
          <cell r="BS740">
            <v>0</v>
          </cell>
          <cell r="BT740">
            <v>0</v>
          </cell>
          <cell r="BU740">
            <v>0</v>
          </cell>
          <cell r="BV740">
            <v>0</v>
          </cell>
          <cell r="BW740">
            <v>0</v>
          </cell>
          <cell r="BX740">
            <v>0</v>
          </cell>
          <cell r="BY740">
            <v>0</v>
          </cell>
          <cell r="BZ740">
            <v>0</v>
          </cell>
          <cell r="CA740">
            <v>0</v>
          </cell>
          <cell r="CB740">
            <v>0</v>
          </cell>
          <cell r="CC740">
            <v>0</v>
          </cell>
          <cell r="CD740">
            <v>0</v>
          </cell>
          <cell r="CE740">
            <v>0</v>
          </cell>
          <cell r="CF740">
            <v>0</v>
          </cell>
          <cell r="CG740">
            <v>0</v>
          </cell>
          <cell r="CH740">
            <v>0</v>
          </cell>
          <cell r="CI740">
            <v>0</v>
          </cell>
          <cell r="CJ740">
            <v>0</v>
          </cell>
          <cell r="CK740">
            <v>0</v>
          </cell>
          <cell r="CL740">
            <v>0</v>
          </cell>
          <cell r="CM740">
            <v>0</v>
          </cell>
          <cell r="CN740">
            <v>0</v>
          </cell>
          <cell r="CO740">
            <v>0</v>
          </cell>
          <cell r="CP740">
            <v>0</v>
          </cell>
          <cell r="CQ740">
            <v>0</v>
          </cell>
          <cell r="CR740">
            <v>0</v>
          </cell>
          <cell r="CS740">
            <v>0</v>
          </cell>
          <cell r="CT740">
            <v>0</v>
          </cell>
          <cell r="CU740">
            <v>0</v>
          </cell>
          <cell r="CV740">
            <v>0</v>
          </cell>
          <cell r="CW740">
            <v>0</v>
          </cell>
          <cell r="CX740">
            <v>0</v>
          </cell>
          <cell r="CY740">
            <v>0</v>
          </cell>
          <cell r="CZ740">
            <v>0</v>
          </cell>
          <cell r="DA740">
            <v>0</v>
          </cell>
          <cell r="DB740">
            <v>0</v>
          </cell>
          <cell r="DC740">
            <v>0</v>
          </cell>
          <cell r="DD740">
            <v>0</v>
          </cell>
          <cell r="DE740">
            <v>0</v>
          </cell>
          <cell r="DF740">
            <v>0</v>
          </cell>
          <cell r="DG740">
            <v>0</v>
          </cell>
          <cell r="DH740">
            <v>0</v>
          </cell>
          <cell r="DI740">
            <v>0</v>
          </cell>
          <cell r="DJ740">
            <v>0</v>
          </cell>
          <cell r="DK740">
            <v>0</v>
          </cell>
          <cell r="DL740">
            <v>0</v>
          </cell>
          <cell r="DM740">
            <v>0</v>
          </cell>
          <cell r="DN740">
            <v>0</v>
          </cell>
          <cell r="DO740">
            <v>0</v>
          </cell>
          <cell r="DP740">
            <v>0</v>
          </cell>
          <cell r="DQ740">
            <v>0</v>
          </cell>
          <cell r="DR740">
            <v>0</v>
          </cell>
          <cell r="DS740">
            <v>0</v>
          </cell>
          <cell r="DT740">
            <v>0</v>
          </cell>
          <cell r="DU740">
            <v>0</v>
          </cell>
          <cell r="DV740">
            <v>0</v>
          </cell>
          <cell r="DW740">
            <v>0</v>
          </cell>
          <cell r="DX740">
            <v>0</v>
          </cell>
          <cell r="DY740">
            <v>0</v>
          </cell>
          <cell r="DZ740">
            <v>0</v>
          </cell>
          <cell r="EA740">
            <v>0</v>
          </cell>
          <cell r="EB740">
            <v>0</v>
          </cell>
          <cell r="EC740">
            <v>0</v>
          </cell>
          <cell r="ED740">
            <v>0</v>
          </cell>
        </row>
        <row r="741"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E741">
            <v>0</v>
          </cell>
          <cell r="BF741">
            <v>0</v>
          </cell>
          <cell r="BG741">
            <v>0</v>
          </cell>
          <cell r="BH741">
            <v>0</v>
          </cell>
          <cell r="BI741">
            <v>0</v>
          </cell>
          <cell r="BJ741">
            <v>0</v>
          </cell>
          <cell r="BK741">
            <v>0</v>
          </cell>
          <cell r="BL741">
            <v>0</v>
          </cell>
          <cell r="BM741">
            <v>0</v>
          </cell>
          <cell r="BN741">
            <v>0</v>
          </cell>
          <cell r="BO741">
            <v>0</v>
          </cell>
          <cell r="BP741">
            <v>0</v>
          </cell>
          <cell r="BQ741">
            <v>0</v>
          </cell>
          <cell r="BR741">
            <v>0</v>
          </cell>
          <cell r="BS741">
            <v>0</v>
          </cell>
          <cell r="BT741">
            <v>0</v>
          </cell>
          <cell r="BU741">
            <v>0</v>
          </cell>
          <cell r="BV741">
            <v>0</v>
          </cell>
          <cell r="BW741">
            <v>0</v>
          </cell>
          <cell r="BX741">
            <v>0</v>
          </cell>
          <cell r="BY741">
            <v>0</v>
          </cell>
          <cell r="BZ741">
            <v>0</v>
          </cell>
          <cell r="CA741">
            <v>0</v>
          </cell>
          <cell r="CB741">
            <v>0</v>
          </cell>
          <cell r="CC741">
            <v>0</v>
          </cell>
          <cell r="CD741">
            <v>0</v>
          </cell>
          <cell r="CE741">
            <v>0</v>
          </cell>
          <cell r="CF741">
            <v>0</v>
          </cell>
          <cell r="CG741">
            <v>0</v>
          </cell>
          <cell r="CH741">
            <v>0</v>
          </cell>
          <cell r="CI741">
            <v>0</v>
          </cell>
          <cell r="CJ741">
            <v>0</v>
          </cell>
          <cell r="CK741">
            <v>0</v>
          </cell>
          <cell r="CL741">
            <v>0</v>
          </cell>
          <cell r="CM741">
            <v>0</v>
          </cell>
          <cell r="CN741">
            <v>0</v>
          </cell>
          <cell r="CO741">
            <v>0</v>
          </cell>
          <cell r="CP741">
            <v>0</v>
          </cell>
          <cell r="CQ741">
            <v>0</v>
          </cell>
          <cell r="CR741">
            <v>0</v>
          </cell>
          <cell r="CS741">
            <v>0</v>
          </cell>
          <cell r="CT741">
            <v>0</v>
          </cell>
          <cell r="CU741">
            <v>0</v>
          </cell>
          <cell r="CV741">
            <v>0</v>
          </cell>
          <cell r="CW741">
            <v>0</v>
          </cell>
          <cell r="CX741">
            <v>0</v>
          </cell>
          <cell r="CY741">
            <v>0</v>
          </cell>
          <cell r="CZ741">
            <v>0</v>
          </cell>
          <cell r="DA741">
            <v>0</v>
          </cell>
          <cell r="DB741">
            <v>0</v>
          </cell>
          <cell r="DC741">
            <v>0</v>
          </cell>
          <cell r="DD741">
            <v>0</v>
          </cell>
          <cell r="DE741">
            <v>0</v>
          </cell>
          <cell r="DF741">
            <v>0</v>
          </cell>
          <cell r="DG741">
            <v>0</v>
          </cell>
          <cell r="DH741">
            <v>0</v>
          </cell>
          <cell r="DI741">
            <v>0</v>
          </cell>
          <cell r="DJ741">
            <v>0</v>
          </cell>
          <cell r="DK741">
            <v>0</v>
          </cell>
          <cell r="DL741">
            <v>0</v>
          </cell>
          <cell r="DM741">
            <v>0</v>
          </cell>
          <cell r="DN741">
            <v>0</v>
          </cell>
          <cell r="DO741">
            <v>0</v>
          </cell>
          <cell r="DP741">
            <v>0</v>
          </cell>
          <cell r="DQ741">
            <v>0</v>
          </cell>
          <cell r="DR741">
            <v>0</v>
          </cell>
          <cell r="DS741">
            <v>0</v>
          </cell>
          <cell r="DT741">
            <v>0</v>
          </cell>
          <cell r="DU741">
            <v>0</v>
          </cell>
          <cell r="DV741">
            <v>0</v>
          </cell>
          <cell r="DW741">
            <v>0</v>
          </cell>
          <cell r="DX741">
            <v>0</v>
          </cell>
          <cell r="DY741">
            <v>0</v>
          </cell>
          <cell r="DZ741">
            <v>0</v>
          </cell>
          <cell r="EA741">
            <v>0</v>
          </cell>
          <cell r="EB741">
            <v>0</v>
          </cell>
          <cell r="EC741">
            <v>0</v>
          </cell>
          <cell r="ED741">
            <v>0</v>
          </cell>
        </row>
        <row r="742"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E742">
            <v>0</v>
          </cell>
          <cell r="BF742">
            <v>0</v>
          </cell>
          <cell r="BG742">
            <v>0</v>
          </cell>
          <cell r="BH742">
            <v>0</v>
          </cell>
          <cell r="BI742">
            <v>0</v>
          </cell>
          <cell r="BJ742">
            <v>0</v>
          </cell>
          <cell r="BK742">
            <v>0</v>
          </cell>
          <cell r="BL742">
            <v>0</v>
          </cell>
          <cell r="BM742">
            <v>0</v>
          </cell>
          <cell r="BN742">
            <v>0</v>
          </cell>
          <cell r="BO742">
            <v>0</v>
          </cell>
          <cell r="BP742">
            <v>0</v>
          </cell>
          <cell r="BQ742">
            <v>0</v>
          </cell>
          <cell r="BR742">
            <v>0</v>
          </cell>
          <cell r="BS742">
            <v>0</v>
          </cell>
          <cell r="BT742">
            <v>0</v>
          </cell>
          <cell r="BU742">
            <v>0</v>
          </cell>
          <cell r="BV742">
            <v>0</v>
          </cell>
          <cell r="BW742">
            <v>0</v>
          </cell>
          <cell r="BX742">
            <v>0</v>
          </cell>
          <cell r="BY742">
            <v>0</v>
          </cell>
          <cell r="BZ742">
            <v>0</v>
          </cell>
          <cell r="CA742">
            <v>0</v>
          </cell>
          <cell r="CB742">
            <v>0</v>
          </cell>
          <cell r="CC742">
            <v>0</v>
          </cell>
          <cell r="CD742">
            <v>0</v>
          </cell>
          <cell r="CE742">
            <v>0</v>
          </cell>
          <cell r="CF742">
            <v>0</v>
          </cell>
          <cell r="CG742">
            <v>0</v>
          </cell>
          <cell r="CH742">
            <v>0</v>
          </cell>
          <cell r="CI742">
            <v>0</v>
          </cell>
          <cell r="CJ742">
            <v>0</v>
          </cell>
          <cell r="CK742">
            <v>0</v>
          </cell>
          <cell r="CL742">
            <v>0</v>
          </cell>
          <cell r="CM742">
            <v>0</v>
          </cell>
          <cell r="CN742">
            <v>0</v>
          </cell>
          <cell r="CO742">
            <v>0</v>
          </cell>
          <cell r="CP742">
            <v>0</v>
          </cell>
          <cell r="CQ742">
            <v>0</v>
          </cell>
          <cell r="CR742">
            <v>0</v>
          </cell>
          <cell r="CS742">
            <v>0</v>
          </cell>
          <cell r="CT742">
            <v>0</v>
          </cell>
          <cell r="CU742">
            <v>0</v>
          </cell>
          <cell r="CV742">
            <v>0</v>
          </cell>
          <cell r="CW742">
            <v>0</v>
          </cell>
          <cell r="CX742">
            <v>0</v>
          </cell>
          <cell r="CY742">
            <v>0</v>
          </cell>
          <cell r="CZ742">
            <v>0</v>
          </cell>
          <cell r="DA742">
            <v>0</v>
          </cell>
          <cell r="DB742">
            <v>0</v>
          </cell>
          <cell r="DC742">
            <v>0</v>
          </cell>
          <cell r="DD742">
            <v>0</v>
          </cell>
          <cell r="DE742">
            <v>0</v>
          </cell>
          <cell r="DF742">
            <v>0</v>
          </cell>
          <cell r="DG742">
            <v>0</v>
          </cell>
          <cell r="DH742">
            <v>0</v>
          </cell>
          <cell r="DI742">
            <v>0</v>
          </cell>
          <cell r="DJ742">
            <v>0</v>
          </cell>
          <cell r="DK742">
            <v>0</v>
          </cell>
          <cell r="DL742">
            <v>0</v>
          </cell>
          <cell r="DM742">
            <v>0</v>
          </cell>
          <cell r="DN742">
            <v>0</v>
          </cell>
          <cell r="DO742">
            <v>0</v>
          </cell>
          <cell r="DP742">
            <v>0</v>
          </cell>
          <cell r="DQ742">
            <v>0</v>
          </cell>
          <cell r="DR742">
            <v>0</v>
          </cell>
          <cell r="DS742">
            <v>0</v>
          </cell>
          <cell r="DT742">
            <v>0</v>
          </cell>
          <cell r="DU742">
            <v>0</v>
          </cell>
          <cell r="DV742">
            <v>0</v>
          </cell>
          <cell r="DW742">
            <v>0</v>
          </cell>
          <cell r="DX742">
            <v>0</v>
          </cell>
          <cell r="DY742">
            <v>0</v>
          </cell>
          <cell r="DZ742">
            <v>0</v>
          </cell>
          <cell r="EA742">
            <v>0</v>
          </cell>
          <cell r="EB742">
            <v>0</v>
          </cell>
          <cell r="EC742">
            <v>0</v>
          </cell>
          <cell r="ED742">
            <v>0</v>
          </cell>
        </row>
        <row r="743"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E743">
            <v>0</v>
          </cell>
          <cell r="BF743">
            <v>0</v>
          </cell>
          <cell r="BG743">
            <v>0</v>
          </cell>
          <cell r="BH743">
            <v>0</v>
          </cell>
          <cell r="BI743">
            <v>0</v>
          </cell>
          <cell r="BJ743">
            <v>0</v>
          </cell>
          <cell r="BK743">
            <v>0</v>
          </cell>
          <cell r="BL743">
            <v>0</v>
          </cell>
          <cell r="BM743">
            <v>0</v>
          </cell>
          <cell r="BN743">
            <v>0</v>
          </cell>
          <cell r="BO743">
            <v>0</v>
          </cell>
          <cell r="BP743">
            <v>0</v>
          </cell>
          <cell r="BQ743">
            <v>0</v>
          </cell>
          <cell r="BR743">
            <v>0</v>
          </cell>
          <cell r="BS743">
            <v>0</v>
          </cell>
          <cell r="BT743">
            <v>0</v>
          </cell>
          <cell r="BU743">
            <v>0</v>
          </cell>
          <cell r="BV743">
            <v>0</v>
          </cell>
          <cell r="BW743">
            <v>0</v>
          </cell>
          <cell r="BX743">
            <v>0</v>
          </cell>
          <cell r="BY743">
            <v>0</v>
          </cell>
          <cell r="BZ743">
            <v>0</v>
          </cell>
          <cell r="CA743">
            <v>0</v>
          </cell>
          <cell r="CB743">
            <v>0</v>
          </cell>
          <cell r="CC743">
            <v>0</v>
          </cell>
          <cell r="CD743">
            <v>0</v>
          </cell>
          <cell r="CE743">
            <v>0</v>
          </cell>
          <cell r="CF743">
            <v>0</v>
          </cell>
          <cell r="CG743">
            <v>0</v>
          </cell>
          <cell r="CH743">
            <v>0</v>
          </cell>
          <cell r="CI743">
            <v>0</v>
          </cell>
          <cell r="CJ743">
            <v>0</v>
          </cell>
          <cell r="CK743">
            <v>0</v>
          </cell>
          <cell r="CL743">
            <v>0</v>
          </cell>
          <cell r="CM743">
            <v>0</v>
          </cell>
          <cell r="CN743">
            <v>0</v>
          </cell>
          <cell r="CO743">
            <v>0</v>
          </cell>
          <cell r="CP743">
            <v>0</v>
          </cell>
          <cell r="CQ743">
            <v>0</v>
          </cell>
          <cell r="CR743">
            <v>0</v>
          </cell>
          <cell r="CS743">
            <v>0</v>
          </cell>
          <cell r="CT743">
            <v>0</v>
          </cell>
          <cell r="CU743">
            <v>0</v>
          </cell>
          <cell r="CV743">
            <v>0</v>
          </cell>
          <cell r="CW743">
            <v>0</v>
          </cell>
          <cell r="CX743">
            <v>0</v>
          </cell>
          <cell r="CY743">
            <v>0</v>
          </cell>
          <cell r="CZ743">
            <v>0</v>
          </cell>
          <cell r="DA743">
            <v>0</v>
          </cell>
          <cell r="DB743">
            <v>0</v>
          </cell>
          <cell r="DC743">
            <v>0</v>
          </cell>
          <cell r="DD743">
            <v>0</v>
          </cell>
          <cell r="DE743">
            <v>0</v>
          </cell>
          <cell r="DF743">
            <v>0</v>
          </cell>
          <cell r="DG743">
            <v>0</v>
          </cell>
          <cell r="DH743">
            <v>0</v>
          </cell>
          <cell r="DI743">
            <v>0</v>
          </cell>
          <cell r="DJ743">
            <v>0</v>
          </cell>
          <cell r="DK743">
            <v>0</v>
          </cell>
          <cell r="DL743">
            <v>0</v>
          </cell>
          <cell r="DM743">
            <v>0</v>
          </cell>
          <cell r="DN743">
            <v>0</v>
          </cell>
          <cell r="DO743">
            <v>0</v>
          </cell>
          <cell r="DP743">
            <v>0</v>
          </cell>
          <cell r="DQ743">
            <v>0</v>
          </cell>
          <cell r="DR743">
            <v>0</v>
          </cell>
          <cell r="DS743">
            <v>0</v>
          </cell>
          <cell r="DT743">
            <v>0</v>
          </cell>
          <cell r="DU743">
            <v>0</v>
          </cell>
          <cell r="DV743">
            <v>0</v>
          </cell>
          <cell r="DW743">
            <v>0</v>
          </cell>
          <cell r="DX743">
            <v>0</v>
          </cell>
          <cell r="DY743">
            <v>0</v>
          </cell>
          <cell r="DZ743">
            <v>0</v>
          </cell>
          <cell r="EA743">
            <v>0</v>
          </cell>
          <cell r="EB743">
            <v>0</v>
          </cell>
          <cell r="EC743">
            <v>0</v>
          </cell>
          <cell r="ED743">
            <v>0</v>
          </cell>
        </row>
        <row r="744"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P744">
            <v>0</v>
          </cell>
          <cell r="AQ744">
            <v>0</v>
          </cell>
          <cell r="AR744">
            <v>0</v>
          </cell>
          <cell r="AS744">
            <v>0</v>
          </cell>
          <cell r="AT744">
            <v>0</v>
          </cell>
          <cell r="AU744">
            <v>0</v>
          </cell>
          <cell r="AV744">
            <v>0</v>
          </cell>
          <cell r="AW744">
            <v>0</v>
          </cell>
          <cell r="AX744">
            <v>0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E744">
            <v>0</v>
          </cell>
          <cell r="BF744">
            <v>0</v>
          </cell>
          <cell r="BG744">
            <v>0</v>
          </cell>
          <cell r="BH744">
            <v>0</v>
          </cell>
          <cell r="BI744">
            <v>0</v>
          </cell>
          <cell r="BJ744">
            <v>0</v>
          </cell>
          <cell r="BK744">
            <v>0</v>
          </cell>
          <cell r="BL744">
            <v>0</v>
          </cell>
          <cell r="BM744">
            <v>0</v>
          </cell>
          <cell r="BN744">
            <v>0</v>
          </cell>
          <cell r="BO744">
            <v>0</v>
          </cell>
          <cell r="BP744">
            <v>0</v>
          </cell>
          <cell r="BQ744">
            <v>0</v>
          </cell>
          <cell r="BR744">
            <v>0</v>
          </cell>
          <cell r="BS744">
            <v>0</v>
          </cell>
          <cell r="BT744">
            <v>0</v>
          </cell>
          <cell r="BU744">
            <v>0</v>
          </cell>
          <cell r="BV744">
            <v>0</v>
          </cell>
          <cell r="BW744">
            <v>0</v>
          </cell>
          <cell r="BX744">
            <v>0</v>
          </cell>
          <cell r="BY744">
            <v>0</v>
          </cell>
          <cell r="BZ744">
            <v>0</v>
          </cell>
          <cell r="CA744">
            <v>0</v>
          </cell>
          <cell r="CB744">
            <v>0</v>
          </cell>
          <cell r="CC744">
            <v>0</v>
          </cell>
          <cell r="CD744">
            <v>0</v>
          </cell>
          <cell r="CE744">
            <v>0</v>
          </cell>
          <cell r="CF744">
            <v>0</v>
          </cell>
          <cell r="CG744">
            <v>0</v>
          </cell>
          <cell r="CH744">
            <v>0</v>
          </cell>
          <cell r="CI744">
            <v>0</v>
          </cell>
          <cell r="CJ744">
            <v>0</v>
          </cell>
          <cell r="CK744">
            <v>0</v>
          </cell>
          <cell r="CL744">
            <v>0</v>
          </cell>
          <cell r="CM744">
            <v>0</v>
          </cell>
          <cell r="CN744">
            <v>0</v>
          </cell>
          <cell r="CO744">
            <v>0</v>
          </cell>
          <cell r="CP744">
            <v>0</v>
          </cell>
          <cell r="CQ744">
            <v>0</v>
          </cell>
          <cell r="CR744">
            <v>0</v>
          </cell>
          <cell r="CS744">
            <v>0</v>
          </cell>
          <cell r="CT744">
            <v>0</v>
          </cell>
          <cell r="CU744">
            <v>0</v>
          </cell>
          <cell r="CV744">
            <v>0</v>
          </cell>
          <cell r="CW744">
            <v>0</v>
          </cell>
          <cell r="CX744">
            <v>0</v>
          </cell>
          <cell r="CY744">
            <v>0</v>
          </cell>
          <cell r="CZ744">
            <v>0</v>
          </cell>
          <cell r="DA744">
            <v>0</v>
          </cell>
          <cell r="DB744">
            <v>0</v>
          </cell>
          <cell r="DC744">
            <v>0</v>
          </cell>
          <cell r="DD744">
            <v>0</v>
          </cell>
          <cell r="DE744">
            <v>0</v>
          </cell>
          <cell r="DF744">
            <v>0</v>
          </cell>
          <cell r="DG744">
            <v>0</v>
          </cell>
          <cell r="DH744">
            <v>0</v>
          </cell>
          <cell r="DI744">
            <v>0</v>
          </cell>
          <cell r="DJ744">
            <v>0</v>
          </cell>
          <cell r="DK744">
            <v>0</v>
          </cell>
          <cell r="DL744">
            <v>0</v>
          </cell>
          <cell r="DM744">
            <v>0</v>
          </cell>
          <cell r="DN744">
            <v>0</v>
          </cell>
          <cell r="DO744">
            <v>0</v>
          </cell>
          <cell r="DP744">
            <v>0</v>
          </cell>
          <cell r="DQ744">
            <v>0</v>
          </cell>
          <cell r="DR744">
            <v>0</v>
          </cell>
          <cell r="DS744">
            <v>0</v>
          </cell>
          <cell r="DT744">
            <v>0</v>
          </cell>
          <cell r="DU744">
            <v>0</v>
          </cell>
          <cell r="DV744">
            <v>0</v>
          </cell>
          <cell r="DW744">
            <v>0</v>
          </cell>
          <cell r="DX744">
            <v>0</v>
          </cell>
          <cell r="DY744">
            <v>0</v>
          </cell>
          <cell r="DZ744">
            <v>0</v>
          </cell>
          <cell r="EA744">
            <v>0</v>
          </cell>
          <cell r="EB744">
            <v>0</v>
          </cell>
          <cell r="EC744">
            <v>0</v>
          </cell>
          <cell r="ED744">
            <v>0</v>
          </cell>
        </row>
        <row r="745"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E745">
            <v>0</v>
          </cell>
          <cell r="BF745">
            <v>0</v>
          </cell>
          <cell r="BG745">
            <v>0</v>
          </cell>
          <cell r="BH745">
            <v>0</v>
          </cell>
          <cell r="BI745">
            <v>0</v>
          </cell>
          <cell r="BJ745">
            <v>0</v>
          </cell>
          <cell r="BK745">
            <v>0</v>
          </cell>
          <cell r="BL745">
            <v>0</v>
          </cell>
          <cell r="BM745">
            <v>0</v>
          </cell>
          <cell r="BN745">
            <v>0</v>
          </cell>
          <cell r="BO745">
            <v>0</v>
          </cell>
          <cell r="BP745">
            <v>0</v>
          </cell>
          <cell r="BQ745">
            <v>0</v>
          </cell>
          <cell r="BR745">
            <v>0</v>
          </cell>
          <cell r="BS745">
            <v>0</v>
          </cell>
          <cell r="BT745">
            <v>0</v>
          </cell>
          <cell r="BU745">
            <v>0</v>
          </cell>
          <cell r="BV745">
            <v>0</v>
          </cell>
          <cell r="BW745">
            <v>0</v>
          </cell>
          <cell r="BX745">
            <v>0</v>
          </cell>
          <cell r="BY745">
            <v>0</v>
          </cell>
          <cell r="BZ745">
            <v>0</v>
          </cell>
          <cell r="CA745">
            <v>0</v>
          </cell>
          <cell r="CB745">
            <v>0</v>
          </cell>
          <cell r="CC745">
            <v>0</v>
          </cell>
          <cell r="CD745">
            <v>0</v>
          </cell>
          <cell r="CE745">
            <v>0</v>
          </cell>
          <cell r="CF745">
            <v>0</v>
          </cell>
          <cell r="CG745">
            <v>0</v>
          </cell>
          <cell r="CH745">
            <v>0</v>
          </cell>
          <cell r="CI745">
            <v>0</v>
          </cell>
          <cell r="CJ745">
            <v>0</v>
          </cell>
          <cell r="CK745">
            <v>0</v>
          </cell>
          <cell r="CL745">
            <v>0</v>
          </cell>
          <cell r="CM745">
            <v>0</v>
          </cell>
          <cell r="CN745">
            <v>0</v>
          </cell>
          <cell r="CO745">
            <v>0</v>
          </cell>
          <cell r="CP745">
            <v>0</v>
          </cell>
          <cell r="CQ745">
            <v>0</v>
          </cell>
          <cell r="CR745">
            <v>0</v>
          </cell>
          <cell r="CS745">
            <v>0</v>
          </cell>
          <cell r="CT745">
            <v>0</v>
          </cell>
          <cell r="CU745">
            <v>0</v>
          </cell>
          <cell r="CV745">
            <v>0</v>
          </cell>
          <cell r="CW745">
            <v>0</v>
          </cell>
          <cell r="CX745">
            <v>0</v>
          </cell>
          <cell r="CY745">
            <v>0</v>
          </cell>
          <cell r="CZ745">
            <v>0</v>
          </cell>
          <cell r="DA745">
            <v>0</v>
          </cell>
          <cell r="DB745">
            <v>0</v>
          </cell>
          <cell r="DC745">
            <v>0</v>
          </cell>
          <cell r="DD745">
            <v>0</v>
          </cell>
          <cell r="DE745">
            <v>0</v>
          </cell>
          <cell r="DF745">
            <v>0</v>
          </cell>
          <cell r="DG745">
            <v>0</v>
          </cell>
          <cell r="DH745">
            <v>0</v>
          </cell>
          <cell r="DI745">
            <v>0</v>
          </cell>
          <cell r="DJ745">
            <v>0</v>
          </cell>
          <cell r="DK745">
            <v>0</v>
          </cell>
          <cell r="DL745">
            <v>0</v>
          </cell>
          <cell r="DM745">
            <v>0</v>
          </cell>
          <cell r="DN745">
            <v>0</v>
          </cell>
          <cell r="DO745">
            <v>0</v>
          </cell>
          <cell r="DP745">
            <v>0</v>
          </cell>
          <cell r="DQ745">
            <v>0</v>
          </cell>
          <cell r="DR745">
            <v>0</v>
          </cell>
          <cell r="DS745">
            <v>0</v>
          </cell>
          <cell r="DT745">
            <v>0</v>
          </cell>
          <cell r="DU745">
            <v>0</v>
          </cell>
          <cell r="DV745">
            <v>0</v>
          </cell>
          <cell r="DW745">
            <v>0</v>
          </cell>
          <cell r="DX745">
            <v>0</v>
          </cell>
          <cell r="DY745">
            <v>0</v>
          </cell>
          <cell r="DZ745">
            <v>0</v>
          </cell>
          <cell r="EA745">
            <v>0</v>
          </cell>
          <cell r="EB745">
            <v>0</v>
          </cell>
          <cell r="EC745">
            <v>0</v>
          </cell>
          <cell r="ED745">
            <v>0</v>
          </cell>
        </row>
        <row r="746"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E746">
            <v>0</v>
          </cell>
          <cell r="BF746">
            <v>0</v>
          </cell>
          <cell r="BG746">
            <v>0</v>
          </cell>
          <cell r="BH746">
            <v>0</v>
          </cell>
          <cell r="BI746">
            <v>0</v>
          </cell>
          <cell r="BJ746">
            <v>0</v>
          </cell>
          <cell r="BK746">
            <v>0</v>
          </cell>
          <cell r="BL746">
            <v>0</v>
          </cell>
          <cell r="BM746">
            <v>0</v>
          </cell>
          <cell r="BN746">
            <v>0</v>
          </cell>
          <cell r="BO746">
            <v>0</v>
          </cell>
          <cell r="BP746">
            <v>0</v>
          </cell>
          <cell r="BQ746">
            <v>0</v>
          </cell>
          <cell r="BR746">
            <v>0</v>
          </cell>
          <cell r="BS746">
            <v>0</v>
          </cell>
          <cell r="BT746">
            <v>0</v>
          </cell>
          <cell r="BU746">
            <v>0</v>
          </cell>
          <cell r="BV746">
            <v>0</v>
          </cell>
          <cell r="BW746">
            <v>0</v>
          </cell>
          <cell r="BX746">
            <v>0</v>
          </cell>
          <cell r="BY746">
            <v>0</v>
          </cell>
          <cell r="BZ746">
            <v>0</v>
          </cell>
          <cell r="CA746">
            <v>0</v>
          </cell>
          <cell r="CB746">
            <v>0</v>
          </cell>
          <cell r="CC746">
            <v>0</v>
          </cell>
          <cell r="CD746">
            <v>0</v>
          </cell>
          <cell r="CE746">
            <v>0</v>
          </cell>
          <cell r="CF746">
            <v>0</v>
          </cell>
          <cell r="CG746">
            <v>0</v>
          </cell>
          <cell r="CH746">
            <v>0</v>
          </cell>
          <cell r="CI746">
            <v>0</v>
          </cell>
          <cell r="CJ746">
            <v>0</v>
          </cell>
          <cell r="CK746">
            <v>0</v>
          </cell>
          <cell r="CL746">
            <v>0</v>
          </cell>
          <cell r="CM746">
            <v>0</v>
          </cell>
          <cell r="CN746">
            <v>0</v>
          </cell>
          <cell r="CO746">
            <v>0</v>
          </cell>
          <cell r="CP746">
            <v>0</v>
          </cell>
          <cell r="CQ746">
            <v>0</v>
          </cell>
          <cell r="CR746">
            <v>0</v>
          </cell>
          <cell r="CS746">
            <v>0</v>
          </cell>
          <cell r="CT746">
            <v>0</v>
          </cell>
          <cell r="CU746">
            <v>0</v>
          </cell>
          <cell r="CV746">
            <v>0</v>
          </cell>
          <cell r="CW746">
            <v>0</v>
          </cell>
          <cell r="CX746">
            <v>0</v>
          </cell>
          <cell r="CY746">
            <v>0</v>
          </cell>
          <cell r="CZ746">
            <v>0</v>
          </cell>
          <cell r="DA746">
            <v>0</v>
          </cell>
          <cell r="DB746">
            <v>0</v>
          </cell>
          <cell r="DC746">
            <v>0</v>
          </cell>
          <cell r="DD746">
            <v>0</v>
          </cell>
          <cell r="DE746">
            <v>0</v>
          </cell>
          <cell r="DF746">
            <v>0</v>
          </cell>
          <cell r="DG746">
            <v>0</v>
          </cell>
          <cell r="DH746">
            <v>0</v>
          </cell>
          <cell r="DI746">
            <v>0</v>
          </cell>
          <cell r="DJ746">
            <v>0</v>
          </cell>
          <cell r="DK746">
            <v>0</v>
          </cell>
          <cell r="DL746">
            <v>0</v>
          </cell>
          <cell r="DM746">
            <v>0</v>
          </cell>
          <cell r="DN746">
            <v>0</v>
          </cell>
          <cell r="DO746">
            <v>0</v>
          </cell>
          <cell r="DP746">
            <v>0</v>
          </cell>
          <cell r="DQ746">
            <v>0</v>
          </cell>
          <cell r="DR746">
            <v>0</v>
          </cell>
          <cell r="DS746">
            <v>0</v>
          </cell>
          <cell r="DT746">
            <v>0</v>
          </cell>
          <cell r="DU746">
            <v>0</v>
          </cell>
          <cell r="DV746">
            <v>0</v>
          </cell>
          <cell r="DW746">
            <v>0</v>
          </cell>
          <cell r="DX746">
            <v>0</v>
          </cell>
          <cell r="DY746">
            <v>0</v>
          </cell>
          <cell r="DZ746">
            <v>0</v>
          </cell>
          <cell r="EA746">
            <v>0</v>
          </cell>
          <cell r="EB746">
            <v>0</v>
          </cell>
          <cell r="EC746">
            <v>0</v>
          </cell>
          <cell r="ED746">
            <v>0</v>
          </cell>
        </row>
        <row r="747"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0</v>
          </cell>
          <cell r="BD747">
            <v>0</v>
          </cell>
          <cell r="BE747">
            <v>0</v>
          </cell>
          <cell r="BF747">
            <v>0</v>
          </cell>
          <cell r="BG747">
            <v>0</v>
          </cell>
          <cell r="BH747">
            <v>0</v>
          </cell>
          <cell r="BI747">
            <v>0</v>
          </cell>
          <cell r="BJ747">
            <v>0</v>
          </cell>
          <cell r="BK747">
            <v>0</v>
          </cell>
          <cell r="BL747">
            <v>0</v>
          </cell>
          <cell r="BM747">
            <v>0</v>
          </cell>
          <cell r="BN747">
            <v>0</v>
          </cell>
          <cell r="BO747">
            <v>0</v>
          </cell>
          <cell r="BP747">
            <v>0</v>
          </cell>
          <cell r="BQ747">
            <v>0</v>
          </cell>
          <cell r="BR747">
            <v>0</v>
          </cell>
          <cell r="BS747">
            <v>0</v>
          </cell>
          <cell r="BT747">
            <v>0</v>
          </cell>
          <cell r="BU747">
            <v>0</v>
          </cell>
          <cell r="BV747">
            <v>0</v>
          </cell>
          <cell r="BW747">
            <v>0</v>
          </cell>
          <cell r="BX747">
            <v>0</v>
          </cell>
          <cell r="BY747">
            <v>0</v>
          </cell>
          <cell r="BZ747">
            <v>0</v>
          </cell>
          <cell r="CA747">
            <v>0</v>
          </cell>
          <cell r="CB747">
            <v>0</v>
          </cell>
          <cell r="CC747">
            <v>0</v>
          </cell>
          <cell r="CD747">
            <v>0</v>
          </cell>
          <cell r="CE747">
            <v>0</v>
          </cell>
          <cell r="CF747">
            <v>0</v>
          </cell>
          <cell r="CG747">
            <v>0</v>
          </cell>
          <cell r="CH747">
            <v>0</v>
          </cell>
          <cell r="CI747">
            <v>0</v>
          </cell>
          <cell r="CJ747">
            <v>0</v>
          </cell>
          <cell r="CK747">
            <v>0</v>
          </cell>
          <cell r="CL747">
            <v>0</v>
          </cell>
          <cell r="CM747">
            <v>0</v>
          </cell>
          <cell r="CN747">
            <v>0</v>
          </cell>
          <cell r="CO747">
            <v>0</v>
          </cell>
          <cell r="CP747">
            <v>0</v>
          </cell>
          <cell r="CQ747">
            <v>0</v>
          </cell>
          <cell r="CR747">
            <v>0</v>
          </cell>
          <cell r="CS747">
            <v>0</v>
          </cell>
          <cell r="CT747">
            <v>0</v>
          </cell>
          <cell r="CU747">
            <v>0</v>
          </cell>
          <cell r="CV747">
            <v>0</v>
          </cell>
          <cell r="CW747">
            <v>0</v>
          </cell>
          <cell r="CX747">
            <v>0</v>
          </cell>
          <cell r="CY747">
            <v>0</v>
          </cell>
          <cell r="CZ747">
            <v>0</v>
          </cell>
          <cell r="DA747">
            <v>0</v>
          </cell>
          <cell r="DB747">
            <v>0</v>
          </cell>
          <cell r="DC747">
            <v>0</v>
          </cell>
          <cell r="DD747">
            <v>0</v>
          </cell>
          <cell r="DE747">
            <v>0</v>
          </cell>
          <cell r="DF747">
            <v>0</v>
          </cell>
          <cell r="DG747">
            <v>0</v>
          </cell>
          <cell r="DH747">
            <v>0</v>
          </cell>
          <cell r="DI747">
            <v>0</v>
          </cell>
          <cell r="DJ747">
            <v>0</v>
          </cell>
          <cell r="DK747">
            <v>0</v>
          </cell>
          <cell r="DL747">
            <v>0</v>
          </cell>
          <cell r="DM747">
            <v>0</v>
          </cell>
          <cell r="DN747">
            <v>0</v>
          </cell>
          <cell r="DO747">
            <v>0</v>
          </cell>
          <cell r="DP747">
            <v>0</v>
          </cell>
          <cell r="DQ747">
            <v>0</v>
          </cell>
          <cell r="DR747">
            <v>0</v>
          </cell>
          <cell r="DS747">
            <v>0</v>
          </cell>
          <cell r="DT747">
            <v>0</v>
          </cell>
          <cell r="DU747">
            <v>0</v>
          </cell>
          <cell r="DV747">
            <v>0</v>
          </cell>
          <cell r="DW747">
            <v>0</v>
          </cell>
          <cell r="DX747">
            <v>0</v>
          </cell>
          <cell r="DY747">
            <v>0</v>
          </cell>
          <cell r="DZ747">
            <v>0</v>
          </cell>
          <cell r="EA747">
            <v>0</v>
          </cell>
          <cell r="EB747">
            <v>0</v>
          </cell>
          <cell r="EC747">
            <v>0</v>
          </cell>
          <cell r="ED747">
            <v>0</v>
          </cell>
        </row>
        <row r="748"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O748">
            <v>0</v>
          </cell>
          <cell r="AP748">
            <v>0</v>
          </cell>
          <cell r="AQ748">
            <v>0</v>
          </cell>
          <cell r="AR748">
            <v>0</v>
          </cell>
          <cell r="AS748">
            <v>0</v>
          </cell>
          <cell r="AT748">
            <v>0</v>
          </cell>
          <cell r="AU748">
            <v>0</v>
          </cell>
          <cell r="AV748">
            <v>0</v>
          </cell>
          <cell r="AW748">
            <v>0</v>
          </cell>
          <cell r="AX748">
            <v>0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E748">
            <v>0</v>
          </cell>
          <cell r="BF748">
            <v>0</v>
          </cell>
          <cell r="BG748">
            <v>0</v>
          </cell>
          <cell r="BH748">
            <v>0</v>
          </cell>
          <cell r="BI748">
            <v>0</v>
          </cell>
          <cell r="BJ748">
            <v>0</v>
          </cell>
          <cell r="BK748">
            <v>0</v>
          </cell>
          <cell r="BL748">
            <v>0</v>
          </cell>
          <cell r="BM748">
            <v>0</v>
          </cell>
          <cell r="BN748">
            <v>0</v>
          </cell>
          <cell r="BO748">
            <v>0</v>
          </cell>
          <cell r="BP748">
            <v>0</v>
          </cell>
          <cell r="BQ748">
            <v>0</v>
          </cell>
          <cell r="BR748">
            <v>0</v>
          </cell>
          <cell r="BS748">
            <v>0</v>
          </cell>
          <cell r="BT748">
            <v>0</v>
          </cell>
          <cell r="BU748">
            <v>0</v>
          </cell>
          <cell r="BV748">
            <v>0</v>
          </cell>
          <cell r="BW748">
            <v>0</v>
          </cell>
          <cell r="BX748">
            <v>0</v>
          </cell>
          <cell r="BY748">
            <v>0</v>
          </cell>
          <cell r="BZ748">
            <v>0</v>
          </cell>
          <cell r="CA748">
            <v>0</v>
          </cell>
          <cell r="CB748">
            <v>0</v>
          </cell>
          <cell r="CC748">
            <v>0</v>
          </cell>
          <cell r="CD748">
            <v>0</v>
          </cell>
          <cell r="CE748">
            <v>0</v>
          </cell>
          <cell r="CF748">
            <v>0</v>
          </cell>
          <cell r="CG748">
            <v>0</v>
          </cell>
          <cell r="CH748">
            <v>0</v>
          </cell>
          <cell r="CI748">
            <v>0</v>
          </cell>
          <cell r="CJ748">
            <v>0</v>
          </cell>
          <cell r="CK748">
            <v>0</v>
          </cell>
          <cell r="CL748">
            <v>0</v>
          </cell>
          <cell r="CM748">
            <v>0</v>
          </cell>
          <cell r="CN748">
            <v>0</v>
          </cell>
          <cell r="CO748">
            <v>0</v>
          </cell>
          <cell r="CP748">
            <v>0</v>
          </cell>
          <cell r="CQ748">
            <v>0</v>
          </cell>
          <cell r="CR748">
            <v>0</v>
          </cell>
          <cell r="CS748">
            <v>0</v>
          </cell>
          <cell r="CT748">
            <v>0</v>
          </cell>
          <cell r="CU748">
            <v>0</v>
          </cell>
          <cell r="CV748">
            <v>0</v>
          </cell>
          <cell r="CW748">
            <v>0</v>
          </cell>
          <cell r="CX748">
            <v>0</v>
          </cell>
          <cell r="CY748">
            <v>0</v>
          </cell>
          <cell r="CZ748">
            <v>0</v>
          </cell>
          <cell r="DA748">
            <v>0</v>
          </cell>
          <cell r="DB748">
            <v>0</v>
          </cell>
          <cell r="DC748">
            <v>0</v>
          </cell>
          <cell r="DD748">
            <v>0</v>
          </cell>
          <cell r="DE748">
            <v>0</v>
          </cell>
          <cell r="DF748">
            <v>0</v>
          </cell>
          <cell r="DG748">
            <v>0</v>
          </cell>
          <cell r="DH748">
            <v>0</v>
          </cell>
          <cell r="DI748">
            <v>0</v>
          </cell>
          <cell r="DJ748">
            <v>0</v>
          </cell>
          <cell r="DK748">
            <v>0</v>
          </cell>
          <cell r="DL748">
            <v>0</v>
          </cell>
          <cell r="DM748">
            <v>0</v>
          </cell>
          <cell r="DN748">
            <v>0</v>
          </cell>
          <cell r="DO748">
            <v>0</v>
          </cell>
          <cell r="DP748">
            <v>0</v>
          </cell>
          <cell r="DQ748">
            <v>0</v>
          </cell>
          <cell r="DR748">
            <v>0</v>
          </cell>
          <cell r="DS748">
            <v>0</v>
          </cell>
          <cell r="DT748">
            <v>0</v>
          </cell>
          <cell r="DU748">
            <v>0</v>
          </cell>
          <cell r="DV748">
            <v>0</v>
          </cell>
          <cell r="DW748">
            <v>0</v>
          </cell>
          <cell r="DX748">
            <v>0</v>
          </cell>
          <cell r="DY748">
            <v>0</v>
          </cell>
          <cell r="DZ748">
            <v>0</v>
          </cell>
          <cell r="EA748">
            <v>0</v>
          </cell>
          <cell r="EB748">
            <v>0</v>
          </cell>
          <cell r="EC748">
            <v>0</v>
          </cell>
          <cell r="ED748">
            <v>0</v>
          </cell>
        </row>
        <row r="749"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0</v>
          </cell>
          <cell r="AE749">
            <v>0</v>
          </cell>
          <cell r="AF749">
            <v>0</v>
          </cell>
          <cell r="AG749">
            <v>0</v>
          </cell>
          <cell r="AH749">
            <v>0</v>
          </cell>
          <cell r="AI749">
            <v>0</v>
          </cell>
          <cell r="AJ749">
            <v>0</v>
          </cell>
          <cell r="AK749">
            <v>0</v>
          </cell>
          <cell r="AL749">
            <v>0</v>
          </cell>
          <cell r="AM749">
            <v>0</v>
          </cell>
          <cell r="AN749">
            <v>0</v>
          </cell>
          <cell r="AO749">
            <v>0</v>
          </cell>
          <cell r="AP749">
            <v>0</v>
          </cell>
          <cell r="AQ749">
            <v>0</v>
          </cell>
          <cell r="AR749">
            <v>0</v>
          </cell>
          <cell r="AS749">
            <v>0</v>
          </cell>
          <cell r="AT749">
            <v>0</v>
          </cell>
          <cell r="AU749">
            <v>0</v>
          </cell>
          <cell r="AV749">
            <v>0</v>
          </cell>
          <cell r="AW749">
            <v>0</v>
          </cell>
          <cell r="AX749">
            <v>0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0</v>
          </cell>
          <cell r="BD749">
            <v>0</v>
          </cell>
          <cell r="BE749">
            <v>0</v>
          </cell>
          <cell r="BF749">
            <v>0</v>
          </cell>
          <cell r="BG749">
            <v>0</v>
          </cell>
          <cell r="BH749">
            <v>0</v>
          </cell>
          <cell r="BI749">
            <v>0</v>
          </cell>
          <cell r="BJ749">
            <v>0</v>
          </cell>
          <cell r="BK749">
            <v>0</v>
          </cell>
          <cell r="BL749">
            <v>0</v>
          </cell>
          <cell r="BM749">
            <v>0</v>
          </cell>
          <cell r="BN749">
            <v>0</v>
          </cell>
          <cell r="BO749">
            <v>0</v>
          </cell>
          <cell r="BP749">
            <v>0</v>
          </cell>
          <cell r="BQ749">
            <v>0</v>
          </cell>
          <cell r="BR749">
            <v>0</v>
          </cell>
          <cell r="BS749">
            <v>0</v>
          </cell>
          <cell r="BT749">
            <v>0</v>
          </cell>
          <cell r="BU749">
            <v>0</v>
          </cell>
          <cell r="BV749">
            <v>0</v>
          </cell>
          <cell r="BW749">
            <v>0</v>
          </cell>
          <cell r="BX749">
            <v>0</v>
          </cell>
          <cell r="BY749">
            <v>0</v>
          </cell>
          <cell r="BZ749">
            <v>0</v>
          </cell>
          <cell r="CA749">
            <v>0</v>
          </cell>
          <cell r="CB749">
            <v>0</v>
          </cell>
          <cell r="CC749">
            <v>0</v>
          </cell>
          <cell r="CD749">
            <v>0</v>
          </cell>
          <cell r="CE749">
            <v>0</v>
          </cell>
          <cell r="CF749">
            <v>0</v>
          </cell>
          <cell r="CG749">
            <v>0</v>
          </cell>
          <cell r="CH749">
            <v>0</v>
          </cell>
          <cell r="CI749">
            <v>0</v>
          </cell>
          <cell r="CJ749">
            <v>0</v>
          </cell>
          <cell r="CK749">
            <v>0</v>
          </cell>
          <cell r="CL749">
            <v>0</v>
          </cell>
          <cell r="CM749">
            <v>0</v>
          </cell>
          <cell r="CN749">
            <v>0</v>
          </cell>
          <cell r="CO749">
            <v>0</v>
          </cell>
          <cell r="CP749">
            <v>0</v>
          </cell>
          <cell r="CQ749">
            <v>0</v>
          </cell>
          <cell r="CR749">
            <v>0</v>
          </cell>
          <cell r="CS749">
            <v>0</v>
          </cell>
          <cell r="CT749">
            <v>0</v>
          </cell>
          <cell r="CU749">
            <v>0</v>
          </cell>
          <cell r="CV749">
            <v>0</v>
          </cell>
          <cell r="CW749">
            <v>0</v>
          </cell>
          <cell r="CX749">
            <v>0</v>
          </cell>
          <cell r="CY749">
            <v>0</v>
          </cell>
          <cell r="CZ749">
            <v>0</v>
          </cell>
          <cell r="DA749">
            <v>0</v>
          </cell>
          <cell r="DB749">
            <v>0</v>
          </cell>
          <cell r="DC749">
            <v>0</v>
          </cell>
          <cell r="DD749">
            <v>0</v>
          </cell>
          <cell r="DE749">
            <v>0</v>
          </cell>
          <cell r="DF749">
            <v>0</v>
          </cell>
          <cell r="DG749">
            <v>0</v>
          </cell>
          <cell r="DH749">
            <v>0</v>
          </cell>
          <cell r="DI749">
            <v>0</v>
          </cell>
          <cell r="DJ749">
            <v>0</v>
          </cell>
          <cell r="DK749">
            <v>0</v>
          </cell>
          <cell r="DL749">
            <v>0</v>
          </cell>
          <cell r="DM749">
            <v>0</v>
          </cell>
          <cell r="DN749">
            <v>0</v>
          </cell>
          <cell r="DO749">
            <v>0</v>
          </cell>
          <cell r="DP749">
            <v>0</v>
          </cell>
          <cell r="DQ749">
            <v>0</v>
          </cell>
          <cell r="DR749">
            <v>0</v>
          </cell>
          <cell r="DS749">
            <v>0</v>
          </cell>
          <cell r="DT749">
            <v>0</v>
          </cell>
          <cell r="DU749">
            <v>0</v>
          </cell>
          <cell r="DV749">
            <v>0</v>
          </cell>
          <cell r="DW749">
            <v>0</v>
          </cell>
          <cell r="DX749">
            <v>0</v>
          </cell>
          <cell r="DY749">
            <v>0</v>
          </cell>
          <cell r="DZ749">
            <v>0</v>
          </cell>
          <cell r="EA749">
            <v>0</v>
          </cell>
          <cell r="EB749">
            <v>0</v>
          </cell>
          <cell r="EC749">
            <v>0</v>
          </cell>
          <cell r="ED749">
            <v>0</v>
          </cell>
        </row>
        <row r="750"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E750">
            <v>0</v>
          </cell>
          <cell r="BF750">
            <v>0</v>
          </cell>
          <cell r="BG750">
            <v>0</v>
          </cell>
          <cell r="BH750">
            <v>0</v>
          </cell>
          <cell r="BI750">
            <v>0</v>
          </cell>
          <cell r="BJ750">
            <v>0</v>
          </cell>
          <cell r="BK750">
            <v>0</v>
          </cell>
          <cell r="BL750">
            <v>0</v>
          </cell>
          <cell r="BM750">
            <v>0</v>
          </cell>
          <cell r="BN750">
            <v>0</v>
          </cell>
          <cell r="BO750">
            <v>0</v>
          </cell>
          <cell r="BP750">
            <v>0</v>
          </cell>
          <cell r="BQ750">
            <v>0</v>
          </cell>
          <cell r="BR750">
            <v>0</v>
          </cell>
          <cell r="BS750">
            <v>0</v>
          </cell>
          <cell r="BT750">
            <v>0</v>
          </cell>
          <cell r="BU750">
            <v>0</v>
          </cell>
          <cell r="BV750">
            <v>0</v>
          </cell>
          <cell r="BW750">
            <v>0</v>
          </cell>
          <cell r="BX750">
            <v>0</v>
          </cell>
          <cell r="BY750">
            <v>0</v>
          </cell>
          <cell r="BZ750">
            <v>0</v>
          </cell>
          <cell r="CA750">
            <v>0</v>
          </cell>
          <cell r="CB750">
            <v>0</v>
          </cell>
          <cell r="CC750">
            <v>0</v>
          </cell>
          <cell r="CD750">
            <v>0</v>
          </cell>
          <cell r="CE750">
            <v>0</v>
          </cell>
          <cell r="CF750">
            <v>0</v>
          </cell>
          <cell r="CG750">
            <v>0</v>
          </cell>
          <cell r="CH750">
            <v>0</v>
          </cell>
          <cell r="CI750">
            <v>0</v>
          </cell>
          <cell r="CJ750">
            <v>0</v>
          </cell>
          <cell r="CK750">
            <v>0</v>
          </cell>
          <cell r="CL750">
            <v>0</v>
          </cell>
          <cell r="CM750">
            <v>0</v>
          </cell>
          <cell r="CN750">
            <v>0</v>
          </cell>
          <cell r="CO750">
            <v>0</v>
          </cell>
          <cell r="CP750">
            <v>0</v>
          </cell>
          <cell r="CQ750">
            <v>0</v>
          </cell>
          <cell r="CR750">
            <v>0</v>
          </cell>
          <cell r="CS750">
            <v>0</v>
          </cell>
          <cell r="CT750">
            <v>0</v>
          </cell>
          <cell r="CU750">
            <v>0</v>
          </cell>
          <cell r="CV750">
            <v>0</v>
          </cell>
          <cell r="CW750">
            <v>0</v>
          </cell>
          <cell r="CX750">
            <v>0</v>
          </cell>
          <cell r="CY750">
            <v>0</v>
          </cell>
          <cell r="CZ750">
            <v>0</v>
          </cell>
          <cell r="DA750">
            <v>0</v>
          </cell>
          <cell r="DB750">
            <v>0</v>
          </cell>
          <cell r="DC750">
            <v>0</v>
          </cell>
          <cell r="DD750">
            <v>0</v>
          </cell>
          <cell r="DE750">
            <v>0</v>
          </cell>
          <cell r="DF750">
            <v>0</v>
          </cell>
          <cell r="DG750">
            <v>0</v>
          </cell>
          <cell r="DH750">
            <v>0</v>
          </cell>
          <cell r="DI750">
            <v>0</v>
          </cell>
          <cell r="DJ750">
            <v>0</v>
          </cell>
          <cell r="DK750">
            <v>0</v>
          </cell>
          <cell r="DL750">
            <v>0</v>
          </cell>
          <cell r="DM750">
            <v>0</v>
          </cell>
          <cell r="DN750">
            <v>0</v>
          </cell>
          <cell r="DO750">
            <v>0</v>
          </cell>
          <cell r="DP750">
            <v>0</v>
          </cell>
          <cell r="DQ750">
            <v>0</v>
          </cell>
          <cell r="DR750">
            <v>0</v>
          </cell>
          <cell r="DS750">
            <v>0</v>
          </cell>
          <cell r="DT750">
            <v>0</v>
          </cell>
          <cell r="DU750">
            <v>0</v>
          </cell>
          <cell r="DV750">
            <v>0</v>
          </cell>
          <cell r="DW750">
            <v>0</v>
          </cell>
          <cell r="DX750">
            <v>0</v>
          </cell>
          <cell r="DY750">
            <v>0</v>
          </cell>
          <cell r="DZ750">
            <v>0</v>
          </cell>
          <cell r="EA750">
            <v>0</v>
          </cell>
          <cell r="EB750">
            <v>0</v>
          </cell>
          <cell r="EC750">
            <v>0</v>
          </cell>
          <cell r="ED750">
            <v>0</v>
          </cell>
        </row>
        <row r="751"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E751">
            <v>0</v>
          </cell>
          <cell r="BF751">
            <v>0</v>
          </cell>
          <cell r="BG751">
            <v>0</v>
          </cell>
          <cell r="BH751">
            <v>0</v>
          </cell>
          <cell r="BI751">
            <v>0</v>
          </cell>
          <cell r="BJ751">
            <v>0</v>
          </cell>
          <cell r="BK751">
            <v>0</v>
          </cell>
          <cell r="BL751">
            <v>0</v>
          </cell>
          <cell r="BM751">
            <v>0</v>
          </cell>
          <cell r="BN751">
            <v>0</v>
          </cell>
          <cell r="BO751">
            <v>0</v>
          </cell>
          <cell r="BP751">
            <v>0</v>
          </cell>
          <cell r="BQ751">
            <v>0</v>
          </cell>
          <cell r="BR751">
            <v>0</v>
          </cell>
          <cell r="BS751">
            <v>0</v>
          </cell>
          <cell r="BT751">
            <v>0</v>
          </cell>
          <cell r="BU751">
            <v>0</v>
          </cell>
          <cell r="BV751">
            <v>0</v>
          </cell>
          <cell r="BW751">
            <v>0</v>
          </cell>
          <cell r="BX751">
            <v>0</v>
          </cell>
          <cell r="BY751">
            <v>0</v>
          </cell>
          <cell r="BZ751">
            <v>0</v>
          </cell>
          <cell r="CA751">
            <v>0</v>
          </cell>
          <cell r="CB751">
            <v>0</v>
          </cell>
          <cell r="CC751">
            <v>0</v>
          </cell>
          <cell r="CD751">
            <v>0</v>
          </cell>
          <cell r="CE751">
            <v>0</v>
          </cell>
          <cell r="CF751">
            <v>0</v>
          </cell>
          <cell r="CG751">
            <v>0</v>
          </cell>
          <cell r="CH751">
            <v>0</v>
          </cell>
          <cell r="CI751">
            <v>0</v>
          </cell>
          <cell r="CJ751">
            <v>0</v>
          </cell>
          <cell r="CK751">
            <v>0</v>
          </cell>
          <cell r="CL751">
            <v>0</v>
          </cell>
          <cell r="CM751">
            <v>0</v>
          </cell>
          <cell r="CN751">
            <v>0</v>
          </cell>
          <cell r="CO751">
            <v>0</v>
          </cell>
          <cell r="CP751">
            <v>0</v>
          </cell>
          <cell r="CQ751">
            <v>0</v>
          </cell>
          <cell r="CR751">
            <v>0</v>
          </cell>
          <cell r="CS751">
            <v>0</v>
          </cell>
          <cell r="CT751">
            <v>0</v>
          </cell>
          <cell r="CU751">
            <v>0</v>
          </cell>
          <cell r="CV751">
            <v>0</v>
          </cell>
          <cell r="CW751">
            <v>0</v>
          </cell>
          <cell r="CX751">
            <v>0</v>
          </cell>
          <cell r="CY751">
            <v>0</v>
          </cell>
          <cell r="CZ751">
            <v>0</v>
          </cell>
          <cell r="DA751">
            <v>0</v>
          </cell>
          <cell r="DB751">
            <v>0</v>
          </cell>
          <cell r="DC751">
            <v>0</v>
          </cell>
          <cell r="DD751">
            <v>0</v>
          </cell>
          <cell r="DE751">
            <v>0</v>
          </cell>
          <cell r="DF751">
            <v>0</v>
          </cell>
          <cell r="DG751">
            <v>0</v>
          </cell>
          <cell r="DH751">
            <v>0</v>
          </cell>
          <cell r="DI751">
            <v>0</v>
          </cell>
          <cell r="DJ751">
            <v>0</v>
          </cell>
          <cell r="DK751">
            <v>0</v>
          </cell>
          <cell r="DL751">
            <v>0</v>
          </cell>
          <cell r="DM751">
            <v>0</v>
          </cell>
          <cell r="DN751">
            <v>0</v>
          </cell>
          <cell r="DO751">
            <v>0</v>
          </cell>
          <cell r="DP751">
            <v>0</v>
          </cell>
          <cell r="DQ751">
            <v>0</v>
          </cell>
          <cell r="DR751">
            <v>0</v>
          </cell>
          <cell r="DS751">
            <v>0</v>
          </cell>
          <cell r="DT751">
            <v>0</v>
          </cell>
          <cell r="DU751">
            <v>0</v>
          </cell>
          <cell r="DV751">
            <v>0</v>
          </cell>
          <cell r="DW751">
            <v>0</v>
          </cell>
          <cell r="DX751">
            <v>0</v>
          </cell>
          <cell r="DY751">
            <v>0</v>
          </cell>
          <cell r="DZ751">
            <v>0</v>
          </cell>
          <cell r="EA751">
            <v>0</v>
          </cell>
          <cell r="EB751">
            <v>0</v>
          </cell>
          <cell r="EC751">
            <v>0</v>
          </cell>
          <cell r="ED751">
            <v>0</v>
          </cell>
        </row>
        <row r="752"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  <cell r="BF752">
            <v>0</v>
          </cell>
          <cell r="BG752">
            <v>0</v>
          </cell>
          <cell r="BH752">
            <v>0</v>
          </cell>
          <cell r="BI752">
            <v>0</v>
          </cell>
          <cell r="BJ752">
            <v>0</v>
          </cell>
          <cell r="BK752">
            <v>0</v>
          </cell>
          <cell r="BL752">
            <v>0</v>
          </cell>
          <cell r="BM752">
            <v>0</v>
          </cell>
          <cell r="BN752">
            <v>0</v>
          </cell>
          <cell r="BO752">
            <v>0</v>
          </cell>
          <cell r="BP752">
            <v>0</v>
          </cell>
          <cell r="BQ752">
            <v>0</v>
          </cell>
          <cell r="BR752">
            <v>0</v>
          </cell>
          <cell r="BS752">
            <v>0</v>
          </cell>
          <cell r="BT752">
            <v>0</v>
          </cell>
          <cell r="BU752">
            <v>0</v>
          </cell>
          <cell r="BV752">
            <v>0</v>
          </cell>
          <cell r="BW752">
            <v>0</v>
          </cell>
          <cell r="BX752">
            <v>0</v>
          </cell>
          <cell r="BY752">
            <v>0</v>
          </cell>
          <cell r="BZ752">
            <v>0</v>
          </cell>
          <cell r="CA752">
            <v>0</v>
          </cell>
          <cell r="CB752">
            <v>0</v>
          </cell>
          <cell r="CC752">
            <v>0</v>
          </cell>
          <cell r="CD752">
            <v>0</v>
          </cell>
          <cell r="CE752">
            <v>0</v>
          </cell>
          <cell r="CF752">
            <v>0</v>
          </cell>
          <cell r="CG752">
            <v>0</v>
          </cell>
          <cell r="CH752">
            <v>0</v>
          </cell>
          <cell r="CI752">
            <v>0</v>
          </cell>
          <cell r="CJ752">
            <v>0</v>
          </cell>
          <cell r="CK752">
            <v>0</v>
          </cell>
          <cell r="CL752">
            <v>0</v>
          </cell>
          <cell r="CM752">
            <v>0</v>
          </cell>
          <cell r="CN752">
            <v>0</v>
          </cell>
          <cell r="CO752">
            <v>0</v>
          </cell>
          <cell r="CP752">
            <v>0</v>
          </cell>
          <cell r="CQ752">
            <v>0</v>
          </cell>
          <cell r="CR752">
            <v>0</v>
          </cell>
          <cell r="CS752">
            <v>0</v>
          </cell>
          <cell r="CT752">
            <v>0</v>
          </cell>
          <cell r="CU752">
            <v>0</v>
          </cell>
          <cell r="CV752">
            <v>0</v>
          </cell>
          <cell r="CW752">
            <v>0</v>
          </cell>
          <cell r="CX752">
            <v>0</v>
          </cell>
          <cell r="CY752">
            <v>0</v>
          </cell>
          <cell r="CZ752">
            <v>0</v>
          </cell>
          <cell r="DA752">
            <v>0</v>
          </cell>
          <cell r="DB752">
            <v>0</v>
          </cell>
          <cell r="DC752">
            <v>0</v>
          </cell>
          <cell r="DD752">
            <v>0</v>
          </cell>
          <cell r="DE752">
            <v>0</v>
          </cell>
          <cell r="DF752">
            <v>0</v>
          </cell>
          <cell r="DG752">
            <v>0</v>
          </cell>
          <cell r="DH752">
            <v>0</v>
          </cell>
          <cell r="DI752">
            <v>0</v>
          </cell>
          <cell r="DJ752">
            <v>0</v>
          </cell>
          <cell r="DK752">
            <v>0</v>
          </cell>
          <cell r="DL752">
            <v>0</v>
          </cell>
          <cell r="DM752">
            <v>0</v>
          </cell>
          <cell r="DN752">
            <v>0</v>
          </cell>
          <cell r="DO752">
            <v>0</v>
          </cell>
          <cell r="DP752">
            <v>0</v>
          </cell>
          <cell r="DQ752">
            <v>0</v>
          </cell>
          <cell r="DR752">
            <v>0</v>
          </cell>
          <cell r="DS752">
            <v>0</v>
          </cell>
          <cell r="DT752">
            <v>0</v>
          </cell>
          <cell r="DU752">
            <v>0</v>
          </cell>
          <cell r="DV752">
            <v>0</v>
          </cell>
          <cell r="DW752">
            <v>0</v>
          </cell>
          <cell r="DX752">
            <v>0</v>
          </cell>
          <cell r="DY752">
            <v>0</v>
          </cell>
          <cell r="DZ752">
            <v>0</v>
          </cell>
          <cell r="EA752">
            <v>0</v>
          </cell>
          <cell r="EB752">
            <v>0</v>
          </cell>
          <cell r="EC752">
            <v>0</v>
          </cell>
          <cell r="ED752">
            <v>0</v>
          </cell>
        </row>
        <row r="753"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E753">
            <v>0</v>
          </cell>
          <cell r="BF753">
            <v>0</v>
          </cell>
          <cell r="BG753">
            <v>0</v>
          </cell>
          <cell r="BH753">
            <v>0</v>
          </cell>
          <cell r="BI753">
            <v>0</v>
          </cell>
          <cell r="BJ753">
            <v>0</v>
          </cell>
          <cell r="BK753">
            <v>0</v>
          </cell>
          <cell r="BL753">
            <v>0</v>
          </cell>
          <cell r="BM753">
            <v>0</v>
          </cell>
          <cell r="BN753">
            <v>0</v>
          </cell>
          <cell r="BO753">
            <v>0</v>
          </cell>
          <cell r="BP753">
            <v>0</v>
          </cell>
          <cell r="BQ753">
            <v>0</v>
          </cell>
          <cell r="BR753">
            <v>0</v>
          </cell>
          <cell r="BS753">
            <v>0</v>
          </cell>
          <cell r="BT753">
            <v>0</v>
          </cell>
          <cell r="BU753">
            <v>0</v>
          </cell>
          <cell r="BV753">
            <v>0</v>
          </cell>
          <cell r="BW753">
            <v>0</v>
          </cell>
          <cell r="BX753">
            <v>0</v>
          </cell>
          <cell r="BY753">
            <v>0</v>
          </cell>
          <cell r="BZ753">
            <v>0</v>
          </cell>
          <cell r="CA753">
            <v>0</v>
          </cell>
          <cell r="CB753">
            <v>0</v>
          </cell>
          <cell r="CC753">
            <v>0</v>
          </cell>
          <cell r="CD753">
            <v>0</v>
          </cell>
          <cell r="CE753">
            <v>0</v>
          </cell>
          <cell r="CF753">
            <v>0</v>
          </cell>
          <cell r="CG753">
            <v>0</v>
          </cell>
          <cell r="CH753">
            <v>0</v>
          </cell>
          <cell r="CI753">
            <v>0</v>
          </cell>
          <cell r="CJ753">
            <v>0</v>
          </cell>
          <cell r="CK753">
            <v>0</v>
          </cell>
          <cell r="CL753">
            <v>0</v>
          </cell>
          <cell r="CM753">
            <v>0</v>
          </cell>
          <cell r="CN753">
            <v>0</v>
          </cell>
          <cell r="CO753">
            <v>0</v>
          </cell>
          <cell r="CP753">
            <v>0</v>
          </cell>
          <cell r="CQ753">
            <v>0</v>
          </cell>
          <cell r="CR753">
            <v>0</v>
          </cell>
          <cell r="CS753">
            <v>0</v>
          </cell>
          <cell r="CT753">
            <v>0</v>
          </cell>
          <cell r="CU753">
            <v>0</v>
          </cell>
          <cell r="CV753">
            <v>0</v>
          </cell>
          <cell r="CW753">
            <v>0</v>
          </cell>
          <cell r="CX753">
            <v>0</v>
          </cell>
          <cell r="CY753">
            <v>0</v>
          </cell>
          <cell r="CZ753">
            <v>0</v>
          </cell>
          <cell r="DA753">
            <v>0</v>
          </cell>
          <cell r="DB753">
            <v>0</v>
          </cell>
          <cell r="DC753">
            <v>0</v>
          </cell>
          <cell r="DD753">
            <v>0</v>
          </cell>
          <cell r="DE753">
            <v>0</v>
          </cell>
          <cell r="DF753">
            <v>0</v>
          </cell>
          <cell r="DG753">
            <v>0</v>
          </cell>
          <cell r="DH753">
            <v>0</v>
          </cell>
          <cell r="DI753">
            <v>0</v>
          </cell>
          <cell r="DJ753">
            <v>0</v>
          </cell>
          <cell r="DK753">
            <v>0</v>
          </cell>
          <cell r="DL753">
            <v>0</v>
          </cell>
          <cell r="DM753">
            <v>0</v>
          </cell>
          <cell r="DN753">
            <v>0</v>
          </cell>
          <cell r="DO753">
            <v>0</v>
          </cell>
          <cell r="DP753">
            <v>0</v>
          </cell>
          <cell r="DQ753">
            <v>0</v>
          </cell>
          <cell r="DR753">
            <v>0</v>
          </cell>
          <cell r="DS753">
            <v>0</v>
          </cell>
          <cell r="DT753">
            <v>0</v>
          </cell>
          <cell r="DU753">
            <v>0</v>
          </cell>
          <cell r="DV753">
            <v>0</v>
          </cell>
          <cell r="DW753">
            <v>0</v>
          </cell>
          <cell r="DX753">
            <v>0</v>
          </cell>
          <cell r="DY753">
            <v>0</v>
          </cell>
          <cell r="DZ753">
            <v>0</v>
          </cell>
          <cell r="EA753">
            <v>0</v>
          </cell>
          <cell r="EB753">
            <v>0</v>
          </cell>
          <cell r="EC753">
            <v>0</v>
          </cell>
          <cell r="ED753">
            <v>0</v>
          </cell>
        </row>
        <row r="754"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O754">
            <v>0</v>
          </cell>
          <cell r="AP754">
            <v>0</v>
          </cell>
          <cell r="AQ754">
            <v>0</v>
          </cell>
          <cell r="AR754">
            <v>0</v>
          </cell>
          <cell r="AS754">
            <v>0</v>
          </cell>
          <cell r="AT754">
            <v>0</v>
          </cell>
          <cell r="AU754">
            <v>0</v>
          </cell>
          <cell r="AV754">
            <v>0</v>
          </cell>
          <cell r="AW754">
            <v>0</v>
          </cell>
          <cell r="AX754">
            <v>0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E754">
            <v>0</v>
          </cell>
          <cell r="BF754">
            <v>0</v>
          </cell>
          <cell r="BG754">
            <v>0</v>
          </cell>
          <cell r="BH754">
            <v>0</v>
          </cell>
          <cell r="BI754">
            <v>0</v>
          </cell>
          <cell r="BJ754">
            <v>0</v>
          </cell>
          <cell r="BK754">
            <v>0</v>
          </cell>
          <cell r="BL754">
            <v>0</v>
          </cell>
          <cell r="BM754">
            <v>0</v>
          </cell>
          <cell r="BN754">
            <v>0</v>
          </cell>
          <cell r="BO754">
            <v>0</v>
          </cell>
          <cell r="BP754">
            <v>0</v>
          </cell>
          <cell r="BQ754">
            <v>0</v>
          </cell>
          <cell r="BR754">
            <v>0</v>
          </cell>
          <cell r="BS754">
            <v>0</v>
          </cell>
          <cell r="BT754">
            <v>0</v>
          </cell>
          <cell r="BU754">
            <v>0</v>
          </cell>
          <cell r="BV754">
            <v>0</v>
          </cell>
          <cell r="BW754">
            <v>0</v>
          </cell>
          <cell r="BX754">
            <v>0</v>
          </cell>
          <cell r="BY754">
            <v>0</v>
          </cell>
          <cell r="BZ754">
            <v>0</v>
          </cell>
          <cell r="CA754">
            <v>0</v>
          </cell>
          <cell r="CB754">
            <v>0</v>
          </cell>
          <cell r="CC754">
            <v>0</v>
          </cell>
          <cell r="CD754">
            <v>0</v>
          </cell>
          <cell r="CE754">
            <v>0</v>
          </cell>
          <cell r="CF754">
            <v>0</v>
          </cell>
          <cell r="CG754">
            <v>0</v>
          </cell>
          <cell r="CH754">
            <v>0</v>
          </cell>
          <cell r="CI754">
            <v>0</v>
          </cell>
          <cell r="CJ754">
            <v>0</v>
          </cell>
          <cell r="CK754">
            <v>0</v>
          </cell>
          <cell r="CL754">
            <v>0</v>
          </cell>
          <cell r="CM754">
            <v>0</v>
          </cell>
          <cell r="CN754">
            <v>0</v>
          </cell>
          <cell r="CO754">
            <v>0</v>
          </cell>
          <cell r="CP754">
            <v>0</v>
          </cell>
          <cell r="CQ754">
            <v>0</v>
          </cell>
          <cell r="CR754">
            <v>0</v>
          </cell>
          <cell r="CS754">
            <v>0</v>
          </cell>
          <cell r="CT754">
            <v>0</v>
          </cell>
          <cell r="CU754">
            <v>0</v>
          </cell>
          <cell r="CV754">
            <v>0</v>
          </cell>
          <cell r="CW754">
            <v>0</v>
          </cell>
          <cell r="CX754">
            <v>0</v>
          </cell>
          <cell r="CY754">
            <v>0</v>
          </cell>
          <cell r="CZ754">
            <v>0</v>
          </cell>
          <cell r="DA754">
            <v>0</v>
          </cell>
          <cell r="DB754">
            <v>0</v>
          </cell>
          <cell r="DC754">
            <v>0</v>
          </cell>
          <cell r="DD754">
            <v>0</v>
          </cell>
          <cell r="DE754">
            <v>0</v>
          </cell>
          <cell r="DF754">
            <v>0</v>
          </cell>
          <cell r="DG754">
            <v>0</v>
          </cell>
          <cell r="DH754">
            <v>0</v>
          </cell>
          <cell r="DI754">
            <v>0</v>
          </cell>
          <cell r="DJ754">
            <v>0</v>
          </cell>
          <cell r="DK754">
            <v>0</v>
          </cell>
          <cell r="DL754">
            <v>0</v>
          </cell>
          <cell r="DM754">
            <v>0</v>
          </cell>
          <cell r="DN754">
            <v>0</v>
          </cell>
          <cell r="DO754">
            <v>0</v>
          </cell>
          <cell r="DP754">
            <v>0</v>
          </cell>
          <cell r="DQ754">
            <v>0</v>
          </cell>
          <cell r="DR754">
            <v>0</v>
          </cell>
          <cell r="DS754">
            <v>0</v>
          </cell>
          <cell r="DT754">
            <v>0</v>
          </cell>
          <cell r="DU754">
            <v>0</v>
          </cell>
          <cell r="DV754">
            <v>0</v>
          </cell>
          <cell r="DW754">
            <v>0</v>
          </cell>
          <cell r="DX754">
            <v>0</v>
          </cell>
          <cell r="DY754">
            <v>0</v>
          </cell>
          <cell r="DZ754">
            <v>0</v>
          </cell>
          <cell r="EA754">
            <v>0</v>
          </cell>
          <cell r="EB754">
            <v>0</v>
          </cell>
          <cell r="EC754">
            <v>0</v>
          </cell>
          <cell r="ED754">
            <v>0</v>
          </cell>
        </row>
        <row r="755"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O755">
            <v>0</v>
          </cell>
          <cell r="AP755">
            <v>0</v>
          </cell>
          <cell r="AQ755">
            <v>0</v>
          </cell>
          <cell r="AR755">
            <v>0</v>
          </cell>
          <cell r="AS755">
            <v>0</v>
          </cell>
          <cell r="AT755">
            <v>0</v>
          </cell>
          <cell r="AU755">
            <v>0</v>
          </cell>
          <cell r="AV755">
            <v>0</v>
          </cell>
          <cell r="AW755">
            <v>0</v>
          </cell>
          <cell r="AX755">
            <v>0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E755">
            <v>0</v>
          </cell>
          <cell r="BF755">
            <v>0</v>
          </cell>
          <cell r="BG755">
            <v>0</v>
          </cell>
          <cell r="BH755">
            <v>0</v>
          </cell>
          <cell r="BI755">
            <v>0</v>
          </cell>
          <cell r="BJ755">
            <v>0</v>
          </cell>
          <cell r="BK755">
            <v>0</v>
          </cell>
          <cell r="BL755">
            <v>0</v>
          </cell>
          <cell r="BM755">
            <v>0</v>
          </cell>
          <cell r="BN755">
            <v>0</v>
          </cell>
          <cell r="BO755">
            <v>0</v>
          </cell>
          <cell r="BP755">
            <v>0</v>
          </cell>
          <cell r="BQ755">
            <v>0</v>
          </cell>
          <cell r="BR755">
            <v>0</v>
          </cell>
          <cell r="BS755">
            <v>0</v>
          </cell>
          <cell r="BT755">
            <v>0</v>
          </cell>
          <cell r="BU755">
            <v>0</v>
          </cell>
          <cell r="BV755">
            <v>0</v>
          </cell>
          <cell r="BW755">
            <v>0</v>
          </cell>
          <cell r="BX755">
            <v>0</v>
          </cell>
          <cell r="BY755">
            <v>0</v>
          </cell>
          <cell r="BZ755">
            <v>0</v>
          </cell>
          <cell r="CA755">
            <v>0</v>
          </cell>
          <cell r="CB755">
            <v>0</v>
          </cell>
          <cell r="CC755">
            <v>0</v>
          </cell>
          <cell r="CD755">
            <v>0</v>
          </cell>
          <cell r="CE755">
            <v>0</v>
          </cell>
          <cell r="CF755">
            <v>0</v>
          </cell>
          <cell r="CG755">
            <v>0</v>
          </cell>
          <cell r="CH755">
            <v>0</v>
          </cell>
          <cell r="CI755">
            <v>0</v>
          </cell>
          <cell r="CJ755">
            <v>0</v>
          </cell>
          <cell r="CK755">
            <v>0</v>
          </cell>
          <cell r="CL755">
            <v>0</v>
          </cell>
          <cell r="CM755">
            <v>0</v>
          </cell>
          <cell r="CN755">
            <v>0</v>
          </cell>
          <cell r="CO755">
            <v>0</v>
          </cell>
          <cell r="CP755">
            <v>0</v>
          </cell>
          <cell r="CQ755">
            <v>0</v>
          </cell>
          <cell r="CR755">
            <v>0</v>
          </cell>
          <cell r="CS755">
            <v>0</v>
          </cell>
          <cell r="CT755">
            <v>0</v>
          </cell>
          <cell r="CU755">
            <v>0</v>
          </cell>
          <cell r="CV755">
            <v>0</v>
          </cell>
          <cell r="CW755">
            <v>0</v>
          </cell>
          <cell r="CX755">
            <v>0</v>
          </cell>
          <cell r="CY755">
            <v>0</v>
          </cell>
          <cell r="CZ755">
            <v>0</v>
          </cell>
          <cell r="DA755">
            <v>0</v>
          </cell>
          <cell r="DB755">
            <v>0</v>
          </cell>
          <cell r="DC755">
            <v>0</v>
          </cell>
          <cell r="DD755">
            <v>0</v>
          </cell>
          <cell r="DE755">
            <v>0</v>
          </cell>
          <cell r="DF755">
            <v>0</v>
          </cell>
          <cell r="DG755">
            <v>0</v>
          </cell>
          <cell r="DH755">
            <v>0</v>
          </cell>
          <cell r="DI755">
            <v>0</v>
          </cell>
          <cell r="DJ755">
            <v>0</v>
          </cell>
          <cell r="DK755">
            <v>0</v>
          </cell>
          <cell r="DL755">
            <v>0</v>
          </cell>
          <cell r="DM755">
            <v>0</v>
          </cell>
          <cell r="DN755">
            <v>0</v>
          </cell>
          <cell r="DO755">
            <v>0</v>
          </cell>
          <cell r="DP755">
            <v>0</v>
          </cell>
          <cell r="DQ755">
            <v>0</v>
          </cell>
          <cell r="DR755">
            <v>0</v>
          </cell>
          <cell r="DS755">
            <v>0</v>
          </cell>
          <cell r="DT755">
            <v>0</v>
          </cell>
          <cell r="DU755">
            <v>0</v>
          </cell>
          <cell r="DV755">
            <v>0</v>
          </cell>
          <cell r="DW755">
            <v>0</v>
          </cell>
          <cell r="DX755">
            <v>0</v>
          </cell>
          <cell r="DY755">
            <v>0</v>
          </cell>
          <cell r="DZ755">
            <v>0</v>
          </cell>
          <cell r="EA755">
            <v>0</v>
          </cell>
          <cell r="EB755">
            <v>0</v>
          </cell>
          <cell r="EC755">
            <v>0</v>
          </cell>
          <cell r="ED755">
            <v>0</v>
          </cell>
        </row>
        <row r="756"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E756">
            <v>0</v>
          </cell>
          <cell r="BF756">
            <v>0</v>
          </cell>
          <cell r="BG756">
            <v>0</v>
          </cell>
          <cell r="BH756">
            <v>0</v>
          </cell>
          <cell r="BI756">
            <v>0</v>
          </cell>
          <cell r="BJ756">
            <v>0</v>
          </cell>
          <cell r="BK756">
            <v>0</v>
          </cell>
          <cell r="BL756">
            <v>0</v>
          </cell>
          <cell r="BM756">
            <v>0</v>
          </cell>
          <cell r="BN756">
            <v>0</v>
          </cell>
          <cell r="BO756">
            <v>0</v>
          </cell>
          <cell r="BP756">
            <v>0</v>
          </cell>
          <cell r="BQ756">
            <v>0</v>
          </cell>
          <cell r="BR756">
            <v>0</v>
          </cell>
          <cell r="BS756">
            <v>0</v>
          </cell>
          <cell r="BT756">
            <v>0</v>
          </cell>
          <cell r="BU756">
            <v>0</v>
          </cell>
          <cell r="BV756">
            <v>0</v>
          </cell>
          <cell r="BW756">
            <v>0</v>
          </cell>
          <cell r="BX756">
            <v>0</v>
          </cell>
          <cell r="BY756">
            <v>0</v>
          </cell>
          <cell r="BZ756">
            <v>0</v>
          </cell>
          <cell r="CA756">
            <v>0</v>
          </cell>
          <cell r="CB756">
            <v>0</v>
          </cell>
          <cell r="CC756">
            <v>0</v>
          </cell>
          <cell r="CD756">
            <v>0</v>
          </cell>
          <cell r="CE756">
            <v>0</v>
          </cell>
          <cell r="CF756">
            <v>0</v>
          </cell>
          <cell r="CG756">
            <v>0</v>
          </cell>
          <cell r="CH756">
            <v>0</v>
          </cell>
          <cell r="CI756">
            <v>0</v>
          </cell>
          <cell r="CJ756">
            <v>0</v>
          </cell>
          <cell r="CK756">
            <v>0</v>
          </cell>
          <cell r="CL756">
            <v>0</v>
          </cell>
          <cell r="CM756">
            <v>0</v>
          </cell>
          <cell r="CN756">
            <v>0</v>
          </cell>
          <cell r="CO756">
            <v>0</v>
          </cell>
          <cell r="CP756">
            <v>0</v>
          </cell>
          <cell r="CQ756">
            <v>0</v>
          </cell>
          <cell r="CR756">
            <v>0</v>
          </cell>
          <cell r="CS756">
            <v>0</v>
          </cell>
          <cell r="CT756">
            <v>0</v>
          </cell>
          <cell r="CU756">
            <v>0</v>
          </cell>
          <cell r="CV756">
            <v>0</v>
          </cell>
          <cell r="CW756">
            <v>0</v>
          </cell>
          <cell r="CX756">
            <v>0</v>
          </cell>
          <cell r="CY756">
            <v>0</v>
          </cell>
          <cell r="CZ756">
            <v>0</v>
          </cell>
          <cell r="DA756">
            <v>0</v>
          </cell>
          <cell r="DB756">
            <v>0</v>
          </cell>
          <cell r="DC756">
            <v>0</v>
          </cell>
          <cell r="DD756">
            <v>0</v>
          </cell>
          <cell r="DE756">
            <v>0</v>
          </cell>
          <cell r="DF756">
            <v>0</v>
          </cell>
          <cell r="DG756">
            <v>0</v>
          </cell>
          <cell r="DH756">
            <v>0</v>
          </cell>
          <cell r="DI756">
            <v>0</v>
          </cell>
          <cell r="DJ756">
            <v>0</v>
          </cell>
          <cell r="DK756">
            <v>0</v>
          </cell>
          <cell r="DL756">
            <v>0</v>
          </cell>
          <cell r="DM756">
            <v>0</v>
          </cell>
          <cell r="DN756">
            <v>0</v>
          </cell>
          <cell r="DO756">
            <v>0</v>
          </cell>
          <cell r="DP756">
            <v>0</v>
          </cell>
          <cell r="DQ756">
            <v>0</v>
          </cell>
          <cell r="DR756">
            <v>0</v>
          </cell>
          <cell r="DS756">
            <v>0</v>
          </cell>
          <cell r="DT756">
            <v>0</v>
          </cell>
          <cell r="DU756">
            <v>0</v>
          </cell>
          <cell r="DV756">
            <v>0</v>
          </cell>
          <cell r="DW756">
            <v>0</v>
          </cell>
          <cell r="DX756">
            <v>0</v>
          </cell>
          <cell r="DY756">
            <v>0</v>
          </cell>
          <cell r="DZ756">
            <v>0</v>
          </cell>
          <cell r="EA756">
            <v>0</v>
          </cell>
          <cell r="EB756">
            <v>0</v>
          </cell>
          <cell r="EC756">
            <v>0</v>
          </cell>
          <cell r="ED756">
            <v>0</v>
          </cell>
        </row>
        <row r="757"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  <cell r="BE757">
            <v>0</v>
          </cell>
          <cell r="BF757">
            <v>0</v>
          </cell>
          <cell r="BG757">
            <v>0</v>
          </cell>
          <cell r="BH757">
            <v>0</v>
          </cell>
          <cell r="BI757">
            <v>0</v>
          </cell>
          <cell r="BJ757">
            <v>0</v>
          </cell>
          <cell r="BK757">
            <v>0</v>
          </cell>
          <cell r="BL757">
            <v>0</v>
          </cell>
          <cell r="BM757">
            <v>0</v>
          </cell>
          <cell r="BN757">
            <v>0</v>
          </cell>
          <cell r="BO757">
            <v>0</v>
          </cell>
          <cell r="BP757">
            <v>0</v>
          </cell>
          <cell r="BQ757">
            <v>0</v>
          </cell>
          <cell r="BR757">
            <v>0</v>
          </cell>
          <cell r="BS757">
            <v>0</v>
          </cell>
          <cell r="BT757">
            <v>0</v>
          </cell>
          <cell r="BU757">
            <v>0</v>
          </cell>
          <cell r="BV757">
            <v>0</v>
          </cell>
          <cell r="BW757">
            <v>0</v>
          </cell>
          <cell r="BX757">
            <v>0</v>
          </cell>
          <cell r="BY757">
            <v>0</v>
          </cell>
          <cell r="BZ757">
            <v>0</v>
          </cell>
          <cell r="CA757">
            <v>0</v>
          </cell>
          <cell r="CB757">
            <v>0</v>
          </cell>
          <cell r="CC757">
            <v>0</v>
          </cell>
          <cell r="CD757">
            <v>0</v>
          </cell>
          <cell r="CE757">
            <v>0</v>
          </cell>
          <cell r="CF757">
            <v>0</v>
          </cell>
          <cell r="CG757">
            <v>0</v>
          </cell>
          <cell r="CH757">
            <v>0</v>
          </cell>
          <cell r="CI757">
            <v>0</v>
          </cell>
          <cell r="CJ757">
            <v>0</v>
          </cell>
          <cell r="CK757">
            <v>0</v>
          </cell>
          <cell r="CL757">
            <v>0</v>
          </cell>
          <cell r="CM757">
            <v>0</v>
          </cell>
          <cell r="CN757">
            <v>0</v>
          </cell>
          <cell r="CO757">
            <v>0</v>
          </cell>
          <cell r="CP757">
            <v>0</v>
          </cell>
          <cell r="CQ757">
            <v>0</v>
          </cell>
          <cell r="CR757">
            <v>0</v>
          </cell>
          <cell r="CS757">
            <v>0</v>
          </cell>
          <cell r="CT757">
            <v>0</v>
          </cell>
          <cell r="CU757">
            <v>0</v>
          </cell>
          <cell r="CV757">
            <v>0</v>
          </cell>
          <cell r="CW757">
            <v>0</v>
          </cell>
          <cell r="CX757">
            <v>0</v>
          </cell>
          <cell r="CY757">
            <v>0</v>
          </cell>
          <cell r="CZ757">
            <v>0</v>
          </cell>
          <cell r="DA757">
            <v>0</v>
          </cell>
          <cell r="DB757">
            <v>0</v>
          </cell>
          <cell r="DC757">
            <v>0</v>
          </cell>
          <cell r="DD757">
            <v>0</v>
          </cell>
          <cell r="DE757">
            <v>0</v>
          </cell>
          <cell r="DF757">
            <v>0</v>
          </cell>
          <cell r="DG757">
            <v>0</v>
          </cell>
          <cell r="DH757">
            <v>0</v>
          </cell>
          <cell r="DI757">
            <v>0</v>
          </cell>
          <cell r="DJ757">
            <v>0</v>
          </cell>
          <cell r="DK757">
            <v>0</v>
          </cell>
          <cell r="DL757">
            <v>0</v>
          </cell>
          <cell r="DM757">
            <v>0</v>
          </cell>
          <cell r="DN757">
            <v>0</v>
          </cell>
          <cell r="DO757">
            <v>0</v>
          </cell>
          <cell r="DP757">
            <v>0</v>
          </cell>
          <cell r="DQ757">
            <v>0</v>
          </cell>
          <cell r="DR757">
            <v>0</v>
          </cell>
          <cell r="DS757">
            <v>0</v>
          </cell>
          <cell r="DT757">
            <v>0</v>
          </cell>
          <cell r="DU757">
            <v>0</v>
          </cell>
          <cell r="DV757">
            <v>0</v>
          </cell>
          <cell r="DW757">
            <v>0</v>
          </cell>
          <cell r="DX757">
            <v>0</v>
          </cell>
          <cell r="DY757">
            <v>0</v>
          </cell>
          <cell r="DZ757">
            <v>0</v>
          </cell>
          <cell r="EA757">
            <v>0</v>
          </cell>
          <cell r="EB757">
            <v>0</v>
          </cell>
          <cell r="EC757">
            <v>0</v>
          </cell>
          <cell r="ED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E758">
            <v>0</v>
          </cell>
          <cell r="BF758">
            <v>0</v>
          </cell>
          <cell r="BG758">
            <v>0</v>
          </cell>
          <cell r="BH758">
            <v>0</v>
          </cell>
          <cell r="BI758">
            <v>0</v>
          </cell>
          <cell r="BJ758">
            <v>0</v>
          </cell>
          <cell r="BK758">
            <v>0</v>
          </cell>
          <cell r="BL758">
            <v>0</v>
          </cell>
          <cell r="BM758">
            <v>0</v>
          </cell>
          <cell r="BN758">
            <v>0</v>
          </cell>
          <cell r="BO758">
            <v>0</v>
          </cell>
          <cell r="BP758">
            <v>0</v>
          </cell>
          <cell r="BQ758">
            <v>0</v>
          </cell>
          <cell r="BR758">
            <v>0</v>
          </cell>
          <cell r="BS758">
            <v>0</v>
          </cell>
          <cell r="BT758">
            <v>0</v>
          </cell>
          <cell r="BU758">
            <v>0</v>
          </cell>
          <cell r="BV758">
            <v>0</v>
          </cell>
          <cell r="BW758">
            <v>0</v>
          </cell>
          <cell r="BX758">
            <v>0</v>
          </cell>
          <cell r="BY758">
            <v>0</v>
          </cell>
          <cell r="BZ758">
            <v>0</v>
          </cell>
          <cell r="CA758">
            <v>0</v>
          </cell>
          <cell r="CB758">
            <v>0</v>
          </cell>
          <cell r="CC758">
            <v>0</v>
          </cell>
          <cell r="CD758">
            <v>0</v>
          </cell>
          <cell r="CE758">
            <v>0</v>
          </cell>
          <cell r="CF758">
            <v>0</v>
          </cell>
          <cell r="CG758">
            <v>0</v>
          </cell>
          <cell r="CH758">
            <v>0</v>
          </cell>
          <cell r="CI758">
            <v>0</v>
          </cell>
          <cell r="CJ758">
            <v>0</v>
          </cell>
          <cell r="CK758">
            <v>0</v>
          </cell>
          <cell r="CL758">
            <v>0</v>
          </cell>
          <cell r="CM758">
            <v>0</v>
          </cell>
          <cell r="CN758">
            <v>0</v>
          </cell>
          <cell r="CO758">
            <v>0</v>
          </cell>
          <cell r="CP758">
            <v>0</v>
          </cell>
          <cell r="CQ758">
            <v>0</v>
          </cell>
          <cell r="CR758">
            <v>0</v>
          </cell>
          <cell r="CS758">
            <v>0</v>
          </cell>
          <cell r="CT758">
            <v>0</v>
          </cell>
          <cell r="CU758">
            <v>0</v>
          </cell>
          <cell r="CV758">
            <v>0</v>
          </cell>
          <cell r="CW758">
            <v>0</v>
          </cell>
          <cell r="CX758">
            <v>0</v>
          </cell>
          <cell r="CY758">
            <v>0</v>
          </cell>
          <cell r="CZ758">
            <v>0</v>
          </cell>
          <cell r="DA758">
            <v>0</v>
          </cell>
          <cell r="DB758">
            <v>0</v>
          </cell>
          <cell r="DC758">
            <v>0</v>
          </cell>
          <cell r="DD758">
            <v>0</v>
          </cell>
          <cell r="DE758">
            <v>0</v>
          </cell>
          <cell r="DF758">
            <v>0</v>
          </cell>
          <cell r="DG758">
            <v>0</v>
          </cell>
          <cell r="DH758">
            <v>0</v>
          </cell>
          <cell r="DI758">
            <v>0</v>
          </cell>
          <cell r="DJ758">
            <v>0</v>
          </cell>
          <cell r="DK758">
            <v>0</v>
          </cell>
          <cell r="DL758">
            <v>0</v>
          </cell>
          <cell r="DM758">
            <v>0</v>
          </cell>
          <cell r="DN758">
            <v>0</v>
          </cell>
          <cell r="DO758">
            <v>0</v>
          </cell>
          <cell r="DP758">
            <v>0</v>
          </cell>
          <cell r="DQ758">
            <v>0</v>
          </cell>
          <cell r="DR758">
            <v>0</v>
          </cell>
          <cell r="DS758">
            <v>0</v>
          </cell>
          <cell r="DT758">
            <v>0</v>
          </cell>
          <cell r="DU758">
            <v>0</v>
          </cell>
          <cell r="DV758">
            <v>0</v>
          </cell>
          <cell r="DW758">
            <v>0</v>
          </cell>
          <cell r="DX758">
            <v>0</v>
          </cell>
          <cell r="DY758">
            <v>0</v>
          </cell>
          <cell r="DZ758">
            <v>0</v>
          </cell>
          <cell r="EA758">
            <v>0</v>
          </cell>
          <cell r="EB758">
            <v>0</v>
          </cell>
          <cell r="EC758">
            <v>0</v>
          </cell>
          <cell r="ED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E759">
            <v>0</v>
          </cell>
          <cell r="BF759">
            <v>0</v>
          </cell>
          <cell r="BG759">
            <v>0</v>
          </cell>
          <cell r="BH759">
            <v>0</v>
          </cell>
          <cell r="BI759">
            <v>0</v>
          </cell>
          <cell r="BJ759">
            <v>0</v>
          </cell>
          <cell r="BK759">
            <v>0</v>
          </cell>
          <cell r="BL759">
            <v>0</v>
          </cell>
          <cell r="BM759">
            <v>0</v>
          </cell>
          <cell r="BN759">
            <v>0</v>
          </cell>
          <cell r="BO759">
            <v>0</v>
          </cell>
          <cell r="BP759">
            <v>0</v>
          </cell>
          <cell r="BQ759">
            <v>0</v>
          </cell>
          <cell r="BR759">
            <v>0</v>
          </cell>
          <cell r="BS759">
            <v>0</v>
          </cell>
          <cell r="BT759">
            <v>0</v>
          </cell>
          <cell r="BU759">
            <v>0</v>
          </cell>
          <cell r="BV759">
            <v>0</v>
          </cell>
          <cell r="BW759">
            <v>0</v>
          </cell>
          <cell r="BX759">
            <v>0</v>
          </cell>
          <cell r="BY759">
            <v>0</v>
          </cell>
          <cell r="BZ759">
            <v>0</v>
          </cell>
          <cell r="CA759">
            <v>0</v>
          </cell>
          <cell r="CB759">
            <v>0</v>
          </cell>
          <cell r="CC759">
            <v>0</v>
          </cell>
          <cell r="CD759">
            <v>0</v>
          </cell>
          <cell r="CE759">
            <v>0</v>
          </cell>
          <cell r="CF759">
            <v>0</v>
          </cell>
          <cell r="CG759">
            <v>0</v>
          </cell>
          <cell r="CH759">
            <v>0</v>
          </cell>
          <cell r="CI759">
            <v>0</v>
          </cell>
          <cell r="CJ759">
            <v>0</v>
          </cell>
          <cell r="CK759">
            <v>0</v>
          </cell>
          <cell r="CL759">
            <v>0</v>
          </cell>
          <cell r="CM759">
            <v>0</v>
          </cell>
          <cell r="CN759">
            <v>0</v>
          </cell>
          <cell r="CO759">
            <v>0</v>
          </cell>
          <cell r="CP759">
            <v>0</v>
          </cell>
          <cell r="CQ759">
            <v>0</v>
          </cell>
          <cell r="CR759">
            <v>0</v>
          </cell>
          <cell r="CS759">
            <v>0</v>
          </cell>
          <cell r="CT759">
            <v>0</v>
          </cell>
          <cell r="CU759">
            <v>0</v>
          </cell>
          <cell r="CV759">
            <v>0</v>
          </cell>
          <cell r="CW759">
            <v>0</v>
          </cell>
          <cell r="CX759">
            <v>0</v>
          </cell>
          <cell r="CY759">
            <v>0</v>
          </cell>
          <cell r="CZ759">
            <v>0</v>
          </cell>
          <cell r="DA759">
            <v>0</v>
          </cell>
          <cell r="DB759">
            <v>0</v>
          </cell>
          <cell r="DC759">
            <v>0</v>
          </cell>
          <cell r="DD759">
            <v>0</v>
          </cell>
          <cell r="DE759">
            <v>0</v>
          </cell>
          <cell r="DF759">
            <v>0</v>
          </cell>
          <cell r="DG759">
            <v>0</v>
          </cell>
          <cell r="DH759">
            <v>0</v>
          </cell>
          <cell r="DI759">
            <v>0</v>
          </cell>
          <cell r="DJ759">
            <v>0</v>
          </cell>
          <cell r="DK759">
            <v>0</v>
          </cell>
          <cell r="DL759">
            <v>0</v>
          </cell>
          <cell r="DM759">
            <v>0</v>
          </cell>
          <cell r="DN759">
            <v>0</v>
          </cell>
          <cell r="DO759">
            <v>0</v>
          </cell>
          <cell r="DP759">
            <v>0</v>
          </cell>
          <cell r="DQ759">
            <v>0</v>
          </cell>
          <cell r="DR759">
            <v>0</v>
          </cell>
          <cell r="DS759">
            <v>0</v>
          </cell>
          <cell r="DT759">
            <v>0</v>
          </cell>
          <cell r="DU759">
            <v>0</v>
          </cell>
          <cell r="DV759">
            <v>0</v>
          </cell>
          <cell r="DW759">
            <v>0</v>
          </cell>
          <cell r="DX759">
            <v>0</v>
          </cell>
          <cell r="DY759">
            <v>0</v>
          </cell>
          <cell r="DZ759">
            <v>0</v>
          </cell>
          <cell r="EA759">
            <v>0</v>
          </cell>
          <cell r="EB759">
            <v>0</v>
          </cell>
          <cell r="EC759">
            <v>0</v>
          </cell>
          <cell r="ED759">
            <v>0</v>
          </cell>
        </row>
        <row r="760"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O760">
            <v>0</v>
          </cell>
          <cell r="AP760">
            <v>0</v>
          </cell>
          <cell r="AQ760">
            <v>0</v>
          </cell>
          <cell r="AR760">
            <v>0</v>
          </cell>
          <cell r="AS760">
            <v>0</v>
          </cell>
          <cell r="AT760">
            <v>0</v>
          </cell>
          <cell r="AU760">
            <v>0</v>
          </cell>
          <cell r="AV760">
            <v>0</v>
          </cell>
          <cell r="AW760">
            <v>0</v>
          </cell>
          <cell r="AX760">
            <v>0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0</v>
          </cell>
          <cell r="BD760">
            <v>0</v>
          </cell>
          <cell r="BE760">
            <v>0</v>
          </cell>
          <cell r="BF760">
            <v>0</v>
          </cell>
          <cell r="BG760">
            <v>0</v>
          </cell>
          <cell r="BH760">
            <v>0</v>
          </cell>
          <cell r="BI760">
            <v>0</v>
          </cell>
          <cell r="BJ760">
            <v>0</v>
          </cell>
          <cell r="BK760">
            <v>0</v>
          </cell>
          <cell r="BL760">
            <v>0</v>
          </cell>
          <cell r="BM760">
            <v>0</v>
          </cell>
          <cell r="BN760">
            <v>0</v>
          </cell>
          <cell r="BO760">
            <v>0</v>
          </cell>
          <cell r="BP760">
            <v>0</v>
          </cell>
          <cell r="BQ760">
            <v>0</v>
          </cell>
          <cell r="BR760">
            <v>0</v>
          </cell>
          <cell r="BS760">
            <v>0</v>
          </cell>
          <cell r="BT760">
            <v>0</v>
          </cell>
          <cell r="BU760">
            <v>0</v>
          </cell>
          <cell r="BV760">
            <v>0</v>
          </cell>
          <cell r="BW760">
            <v>0</v>
          </cell>
          <cell r="BX760">
            <v>0</v>
          </cell>
          <cell r="BY760">
            <v>0</v>
          </cell>
          <cell r="BZ760">
            <v>0</v>
          </cell>
          <cell r="CA760">
            <v>0</v>
          </cell>
          <cell r="CB760">
            <v>0</v>
          </cell>
          <cell r="CC760">
            <v>0</v>
          </cell>
          <cell r="CD760">
            <v>0</v>
          </cell>
          <cell r="CE760">
            <v>0</v>
          </cell>
          <cell r="CF760">
            <v>0</v>
          </cell>
          <cell r="CG760">
            <v>0</v>
          </cell>
          <cell r="CH760">
            <v>0</v>
          </cell>
          <cell r="CI760">
            <v>0</v>
          </cell>
          <cell r="CJ760">
            <v>0</v>
          </cell>
          <cell r="CK760">
            <v>0</v>
          </cell>
          <cell r="CL760">
            <v>0</v>
          </cell>
          <cell r="CM760">
            <v>0</v>
          </cell>
          <cell r="CN760">
            <v>0</v>
          </cell>
          <cell r="CO760">
            <v>0</v>
          </cell>
          <cell r="CP760">
            <v>0</v>
          </cell>
          <cell r="CQ760">
            <v>0</v>
          </cell>
          <cell r="CR760">
            <v>0</v>
          </cell>
          <cell r="CS760">
            <v>0</v>
          </cell>
          <cell r="CT760">
            <v>0</v>
          </cell>
          <cell r="CU760">
            <v>0</v>
          </cell>
          <cell r="CV760">
            <v>0</v>
          </cell>
          <cell r="CW760">
            <v>0</v>
          </cell>
          <cell r="CX760">
            <v>0</v>
          </cell>
          <cell r="CY760">
            <v>0</v>
          </cell>
          <cell r="CZ760">
            <v>0</v>
          </cell>
          <cell r="DA760">
            <v>0</v>
          </cell>
          <cell r="DB760">
            <v>0</v>
          </cell>
          <cell r="DC760">
            <v>0</v>
          </cell>
          <cell r="DD760">
            <v>0</v>
          </cell>
          <cell r="DE760">
            <v>0</v>
          </cell>
          <cell r="DF760">
            <v>0</v>
          </cell>
          <cell r="DG760">
            <v>0</v>
          </cell>
          <cell r="DH760">
            <v>0</v>
          </cell>
          <cell r="DI760">
            <v>0</v>
          </cell>
          <cell r="DJ760">
            <v>0</v>
          </cell>
          <cell r="DK760">
            <v>0</v>
          </cell>
          <cell r="DL760">
            <v>0</v>
          </cell>
          <cell r="DM760">
            <v>0</v>
          </cell>
          <cell r="DN760">
            <v>0</v>
          </cell>
          <cell r="DO760">
            <v>0</v>
          </cell>
          <cell r="DP760">
            <v>0</v>
          </cell>
          <cell r="DQ760">
            <v>0</v>
          </cell>
          <cell r="DR760">
            <v>0</v>
          </cell>
          <cell r="DS760">
            <v>0</v>
          </cell>
          <cell r="DT760">
            <v>0</v>
          </cell>
          <cell r="DU760">
            <v>0</v>
          </cell>
          <cell r="DV760">
            <v>0</v>
          </cell>
          <cell r="DW760">
            <v>0</v>
          </cell>
          <cell r="DX760">
            <v>0</v>
          </cell>
          <cell r="DY760">
            <v>0</v>
          </cell>
          <cell r="DZ760">
            <v>0</v>
          </cell>
          <cell r="EA760">
            <v>0</v>
          </cell>
          <cell r="EB760">
            <v>0</v>
          </cell>
          <cell r="EC760">
            <v>0</v>
          </cell>
          <cell r="ED760">
            <v>0</v>
          </cell>
        </row>
        <row r="761"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O761">
            <v>0</v>
          </cell>
          <cell r="AP761">
            <v>0</v>
          </cell>
          <cell r="AQ761">
            <v>0</v>
          </cell>
          <cell r="AR761">
            <v>0</v>
          </cell>
          <cell r="AS761">
            <v>0</v>
          </cell>
          <cell r="AT761">
            <v>0</v>
          </cell>
          <cell r="AU761">
            <v>0</v>
          </cell>
          <cell r="AV761">
            <v>0</v>
          </cell>
          <cell r="AW761">
            <v>0</v>
          </cell>
          <cell r="AX761">
            <v>0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E761">
            <v>0</v>
          </cell>
          <cell r="BF761">
            <v>0</v>
          </cell>
          <cell r="BG761">
            <v>0</v>
          </cell>
          <cell r="BH761">
            <v>0</v>
          </cell>
          <cell r="BI761">
            <v>0</v>
          </cell>
          <cell r="BJ761">
            <v>0</v>
          </cell>
          <cell r="BK761">
            <v>0</v>
          </cell>
          <cell r="BL761">
            <v>0</v>
          </cell>
          <cell r="BM761">
            <v>0</v>
          </cell>
          <cell r="BN761">
            <v>0</v>
          </cell>
          <cell r="BO761">
            <v>0</v>
          </cell>
          <cell r="BP761">
            <v>0</v>
          </cell>
          <cell r="BQ761">
            <v>0</v>
          </cell>
          <cell r="BR761">
            <v>0</v>
          </cell>
          <cell r="BS761">
            <v>0</v>
          </cell>
          <cell r="BT761">
            <v>0</v>
          </cell>
          <cell r="BU761">
            <v>0</v>
          </cell>
          <cell r="BV761">
            <v>0</v>
          </cell>
          <cell r="BW761">
            <v>0</v>
          </cell>
          <cell r="BX761">
            <v>0</v>
          </cell>
          <cell r="BY761">
            <v>0</v>
          </cell>
          <cell r="BZ761">
            <v>0</v>
          </cell>
          <cell r="CA761">
            <v>0</v>
          </cell>
          <cell r="CB761">
            <v>0</v>
          </cell>
          <cell r="CC761">
            <v>0</v>
          </cell>
          <cell r="CD761">
            <v>0</v>
          </cell>
          <cell r="CE761">
            <v>0</v>
          </cell>
          <cell r="CF761">
            <v>0</v>
          </cell>
          <cell r="CG761">
            <v>0</v>
          </cell>
          <cell r="CH761">
            <v>0</v>
          </cell>
          <cell r="CI761">
            <v>0</v>
          </cell>
          <cell r="CJ761">
            <v>0</v>
          </cell>
          <cell r="CK761">
            <v>0</v>
          </cell>
          <cell r="CL761">
            <v>0</v>
          </cell>
          <cell r="CM761">
            <v>0</v>
          </cell>
          <cell r="CN761">
            <v>0</v>
          </cell>
          <cell r="CO761">
            <v>0</v>
          </cell>
          <cell r="CP761">
            <v>0</v>
          </cell>
          <cell r="CQ761">
            <v>0</v>
          </cell>
          <cell r="CR761">
            <v>0</v>
          </cell>
          <cell r="CS761">
            <v>0</v>
          </cell>
          <cell r="CT761">
            <v>0</v>
          </cell>
          <cell r="CU761">
            <v>0</v>
          </cell>
          <cell r="CV761">
            <v>0</v>
          </cell>
          <cell r="CW761">
            <v>0</v>
          </cell>
          <cell r="CX761">
            <v>0</v>
          </cell>
          <cell r="CY761">
            <v>0</v>
          </cell>
          <cell r="CZ761">
            <v>0</v>
          </cell>
          <cell r="DA761">
            <v>0</v>
          </cell>
          <cell r="DB761">
            <v>0</v>
          </cell>
          <cell r="DC761">
            <v>0</v>
          </cell>
          <cell r="DD761">
            <v>0</v>
          </cell>
          <cell r="DE761">
            <v>0</v>
          </cell>
          <cell r="DF761">
            <v>0</v>
          </cell>
          <cell r="DG761">
            <v>0</v>
          </cell>
          <cell r="DH761">
            <v>0</v>
          </cell>
          <cell r="DI761">
            <v>0</v>
          </cell>
          <cell r="DJ761">
            <v>0</v>
          </cell>
          <cell r="DK761">
            <v>0</v>
          </cell>
          <cell r="DL761">
            <v>0</v>
          </cell>
          <cell r="DM761">
            <v>0</v>
          </cell>
          <cell r="DN761">
            <v>0</v>
          </cell>
          <cell r="DO761">
            <v>0</v>
          </cell>
          <cell r="DP761">
            <v>0</v>
          </cell>
          <cell r="DQ761">
            <v>0</v>
          </cell>
          <cell r="DR761">
            <v>0</v>
          </cell>
          <cell r="DS761">
            <v>0</v>
          </cell>
          <cell r="DT761">
            <v>0</v>
          </cell>
          <cell r="DU761">
            <v>0</v>
          </cell>
          <cell r="DV761">
            <v>0</v>
          </cell>
          <cell r="DW761">
            <v>0</v>
          </cell>
          <cell r="DX761">
            <v>0</v>
          </cell>
          <cell r="DY761">
            <v>0</v>
          </cell>
          <cell r="DZ761">
            <v>0</v>
          </cell>
          <cell r="EA761">
            <v>0</v>
          </cell>
          <cell r="EB761">
            <v>0</v>
          </cell>
          <cell r="EC761">
            <v>0</v>
          </cell>
          <cell r="ED761">
            <v>0</v>
          </cell>
        </row>
        <row r="763">
          <cell r="A763" t="str">
            <v>Total IRP Resources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0</v>
          </cell>
          <cell r="BD763">
            <v>0</v>
          </cell>
          <cell r="BE763">
            <v>0</v>
          </cell>
          <cell r="BF763">
            <v>0</v>
          </cell>
          <cell r="BG763">
            <v>0</v>
          </cell>
          <cell r="BH763">
            <v>0</v>
          </cell>
          <cell r="BI763">
            <v>0</v>
          </cell>
          <cell r="BJ763">
            <v>0</v>
          </cell>
          <cell r="BK763">
            <v>0</v>
          </cell>
          <cell r="BL763">
            <v>0</v>
          </cell>
          <cell r="BM763">
            <v>0</v>
          </cell>
          <cell r="BN763">
            <v>0</v>
          </cell>
          <cell r="BO763">
            <v>0</v>
          </cell>
          <cell r="BP763">
            <v>0</v>
          </cell>
          <cell r="BQ763">
            <v>0</v>
          </cell>
          <cell r="BR763">
            <v>0</v>
          </cell>
          <cell r="BS763">
            <v>0</v>
          </cell>
          <cell r="BT763">
            <v>0</v>
          </cell>
          <cell r="BU763">
            <v>0</v>
          </cell>
          <cell r="BV763">
            <v>0</v>
          </cell>
          <cell r="BW763">
            <v>0</v>
          </cell>
          <cell r="BX763">
            <v>0</v>
          </cell>
          <cell r="BY763">
            <v>0</v>
          </cell>
          <cell r="BZ763">
            <v>0</v>
          </cell>
          <cell r="CA763">
            <v>0</v>
          </cell>
          <cell r="CB763">
            <v>0</v>
          </cell>
          <cell r="CC763">
            <v>0</v>
          </cell>
          <cell r="CD763">
            <v>0</v>
          </cell>
          <cell r="CE763">
            <v>0</v>
          </cell>
          <cell r="CF763">
            <v>0</v>
          </cell>
          <cell r="CG763">
            <v>0</v>
          </cell>
          <cell r="CH763">
            <v>0</v>
          </cell>
          <cell r="CI763">
            <v>0</v>
          </cell>
          <cell r="CJ763">
            <v>0</v>
          </cell>
          <cell r="CK763">
            <v>0</v>
          </cell>
          <cell r="CL763">
            <v>0</v>
          </cell>
          <cell r="CM763">
            <v>0</v>
          </cell>
          <cell r="CN763">
            <v>0</v>
          </cell>
          <cell r="CO763">
            <v>0</v>
          </cell>
          <cell r="CP763">
            <v>0</v>
          </cell>
          <cell r="CQ763">
            <v>0</v>
          </cell>
          <cell r="CR763">
            <v>0</v>
          </cell>
          <cell r="CS763">
            <v>0</v>
          </cell>
          <cell r="CT763">
            <v>0</v>
          </cell>
          <cell r="CU763">
            <v>0</v>
          </cell>
          <cell r="CV763">
            <v>0</v>
          </cell>
          <cell r="CW763">
            <v>0</v>
          </cell>
          <cell r="CX763">
            <v>0</v>
          </cell>
          <cell r="CY763">
            <v>0</v>
          </cell>
          <cell r="CZ763">
            <v>0</v>
          </cell>
          <cell r="DA763">
            <v>0</v>
          </cell>
          <cell r="DB763">
            <v>0</v>
          </cell>
          <cell r="DC763">
            <v>0</v>
          </cell>
          <cell r="DD763">
            <v>0</v>
          </cell>
          <cell r="DE763">
            <v>0</v>
          </cell>
          <cell r="DF763">
            <v>0</v>
          </cell>
          <cell r="DG763">
            <v>0</v>
          </cell>
          <cell r="DH763">
            <v>0</v>
          </cell>
          <cell r="DI763">
            <v>0</v>
          </cell>
          <cell r="DJ763">
            <v>0</v>
          </cell>
          <cell r="DK763">
            <v>0</v>
          </cell>
          <cell r="DL763">
            <v>0</v>
          </cell>
          <cell r="DM763">
            <v>0</v>
          </cell>
          <cell r="DN763">
            <v>0</v>
          </cell>
          <cell r="DO763">
            <v>0</v>
          </cell>
          <cell r="DP763">
            <v>0</v>
          </cell>
          <cell r="DQ763">
            <v>0</v>
          </cell>
          <cell r="DR763">
            <v>0</v>
          </cell>
          <cell r="DS763">
            <v>0</v>
          </cell>
          <cell r="DT763">
            <v>0</v>
          </cell>
          <cell r="DU763">
            <v>0</v>
          </cell>
          <cell r="DV763">
            <v>0</v>
          </cell>
          <cell r="DW763">
            <v>0</v>
          </cell>
          <cell r="DX763">
            <v>0</v>
          </cell>
          <cell r="DY763">
            <v>0</v>
          </cell>
          <cell r="DZ763">
            <v>0</v>
          </cell>
          <cell r="EA763">
            <v>0</v>
          </cell>
          <cell r="EB763">
            <v>0</v>
          </cell>
          <cell r="EC763">
            <v>0</v>
          </cell>
          <cell r="ED763">
            <v>0</v>
          </cell>
        </row>
        <row r="765">
          <cell r="A765" t="str">
            <v>Growth Station Resources</v>
          </cell>
        </row>
        <row r="766"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O766">
            <v>0</v>
          </cell>
          <cell r="AP766">
            <v>0</v>
          </cell>
          <cell r="AQ766">
            <v>0</v>
          </cell>
          <cell r="AR766">
            <v>0</v>
          </cell>
          <cell r="AS766">
            <v>0</v>
          </cell>
          <cell r="AT766">
            <v>0</v>
          </cell>
          <cell r="AU766">
            <v>0</v>
          </cell>
          <cell r="AV766">
            <v>0</v>
          </cell>
          <cell r="AW766">
            <v>0</v>
          </cell>
          <cell r="AX766">
            <v>0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E766">
            <v>0</v>
          </cell>
          <cell r="BF766">
            <v>0</v>
          </cell>
          <cell r="BG766">
            <v>0</v>
          </cell>
          <cell r="BH766">
            <v>0</v>
          </cell>
          <cell r="BI766">
            <v>0</v>
          </cell>
          <cell r="BJ766">
            <v>0</v>
          </cell>
          <cell r="BK766">
            <v>0</v>
          </cell>
          <cell r="BL766">
            <v>0</v>
          </cell>
          <cell r="BM766">
            <v>0</v>
          </cell>
          <cell r="BN766">
            <v>0</v>
          </cell>
          <cell r="BO766">
            <v>0</v>
          </cell>
          <cell r="BP766">
            <v>0</v>
          </cell>
          <cell r="BQ766">
            <v>0</v>
          </cell>
          <cell r="BR766">
            <v>0</v>
          </cell>
          <cell r="BS766">
            <v>0</v>
          </cell>
          <cell r="BT766">
            <v>0</v>
          </cell>
          <cell r="BU766">
            <v>0</v>
          </cell>
          <cell r="BV766">
            <v>0</v>
          </cell>
          <cell r="BW766">
            <v>0</v>
          </cell>
          <cell r="BX766">
            <v>0</v>
          </cell>
          <cell r="BY766">
            <v>0</v>
          </cell>
          <cell r="BZ766">
            <v>0</v>
          </cell>
          <cell r="CA766">
            <v>0</v>
          </cell>
          <cell r="CB766">
            <v>0</v>
          </cell>
          <cell r="CC766">
            <v>0</v>
          </cell>
          <cell r="CD766">
            <v>0</v>
          </cell>
          <cell r="CE766">
            <v>0</v>
          </cell>
          <cell r="CF766">
            <v>0</v>
          </cell>
          <cell r="CG766">
            <v>0</v>
          </cell>
          <cell r="CH766">
            <v>0</v>
          </cell>
          <cell r="CI766">
            <v>0</v>
          </cell>
          <cell r="CJ766">
            <v>0</v>
          </cell>
          <cell r="CK766">
            <v>0</v>
          </cell>
          <cell r="CL766">
            <v>0</v>
          </cell>
          <cell r="CM766">
            <v>0</v>
          </cell>
          <cell r="CN766">
            <v>0</v>
          </cell>
          <cell r="CO766">
            <v>0</v>
          </cell>
          <cell r="CP766">
            <v>0</v>
          </cell>
          <cell r="CQ766">
            <v>0</v>
          </cell>
          <cell r="CR766">
            <v>0</v>
          </cell>
          <cell r="CS766">
            <v>0</v>
          </cell>
          <cell r="CT766">
            <v>0</v>
          </cell>
          <cell r="CU766">
            <v>0</v>
          </cell>
          <cell r="CV766">
            <v>0</v>
          </cell>
          <cell r="CW766">
            <v>0</v>
          </cell>
          <cell r="CX766">
            <v>0</v>
          </cell>
          <cell r="CY766">
            <v>0</v>
          </cell>
          <cell r="CZ766">
            <v>0</v>
          </cell>
          <cell r="DA766">
            <v>0</v>
          </cell>
          <cell r="DB766">
            <v>0</v>
          </cell>
          <cell r="DC766">
            <v>0</v>
          </cell>
          <cell r="DD766">
            <v>0</v>
          </cell>
          <cell r="DE766">
            <v>0</v>
          </cell>
          <cell r="DF766">
            <v>0</v>
          </cell>
          <cell r="DG766">
            <v>0</v>
          </cell>
          <cell r="DH766">
            <v>0</v>
          </cell>
          <cell r="DI766">
            <v>0</v>
          </cell>
          <cell r="DJ766">
            <v>0</v>
          </cell>
          <cell r="DK766">
            <v>0</v>
          </cell>
          <cell r="DL766">
            <v>0</v>
          </cell>
          <cell r="DM766">
            <v>0</v>
          </cell>
          <cell r="DN766">
            <v>0</v>
          </cell>
          <cell r="DO766">
            <v>0</v>
          </cell>
          <cell r="DP766">
            <v>0</v>
          </cell>
          <cell r="DQ766">
            <v>0</v>
          </cell>
          <cell r="DR766">
            <v>0</v>
          </cell>
          <cell r="DS766">
            <v>0</v>
          </cell>
          <cell r="DT766">
            <v>0</v>
          </cell>
          <cell r="DU766">
            <v>0</v>
          </cell>
          <cell r="DV766">
            <v>0</v>
          </cell>
          <cell r="DW766">
            <v>0</v>
          </cell>
          <cell r="DX766">
            <v>0</v>
          </cell>
          <cell r="DY766">
            <v>0</v>
          </cell>
          <cell r="DZ766">
            <v>0</v>
          </cell>
          <cell r="EA766">
            <v>0</v>
          </cell>
          <cell r="EB766">
            <v>0</v>
          </cell>
          <cell r="EC766">
            <v>0</v>
          </cell>
          <cell r="ED766">
            <v>0</v>
          </cell>
        </row>
        <row r="767"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0</v>
          </cell>
          <cell r="AS767">
            <v>0</v>
          </cell>
          <cell r="AT767">
            <v>0</v>
          </cell>
          <cell r="AU767">
            <v>0</v>
          </cell>
          <cell r="AV767">
            <v>0</v>
          </cell>
          <cell r="AW767">
            <v>0</v>
          </cell>
          <cell r="AX767">
            <v>0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E767">
            <v>0</v>
          </cell>
          <cell r="BF767">
            <v>0</v>
          </cell>
          <cell r="BG767">
            <v>0</v>
          </cell>
          <cell r="BH767">
            <v>0</v>
          </cell>
          <cell r="BI767">
            <v>0</v>
          </cell>
          <cell r="BJ767">
            <v>0</v>
          </cell>
          <cell r="BK767">
            <v>0</v>
          </cell>
          <cell r="BL767">
            <v>0</v>
          </cell>
          <cell r="BM767">
            <v>0</v>
          </cell>
          <cell r="BN767">
            <v>0</v>
          </cell>
          <cell r="BO767">
            <v>0</v>
          </cell>
          <cell r="BP767">
            <v>0</v>
          </cell>
          <cell r="BQ767">
            <v>0</v>
          </cell>
          <cell r="BR767">
            <v>0</v>
          </cell>
          <cell r="BS767">
            <v>0</v>
          </cell>
          <cell r="BT767">
            <v>0</v>
          </cell>
          <cell r="BU767">
            <v>0</v>
          </cell>
          <cell r="BV767">
            <v>0</v>
          </cell>
          <cell r="BW767">
            <v>0</v>
          </cell>
          <cell r="BX767">
            <v>0</v>
          </cell>
          <cell r="BY767">
            <v>0</v>
          </cell>
          <cell r="BZ767">
            <v>0</v>
          </cell>
          <cell r="CA767">
            <v>0</v>
          </cell>
          <cell r="CB767">
            <v>0</v>
          </cell>
          <cell r="CC767">
            <v>0</v>
          </cell>
          <cell r="CD767">
            <v>0</v>
          </cell>
          <cell r="CE767">
            <v>0</v>
          </cell>
          <cell r="CF767">
            <v>0</v>
          </cell>
          <cell r="CG767">
            <v>0</v>
          </cell>
          <cell r="CH767">
            <v>0</v>
          </cell>
          <cell r="CI767">
            <v>0</v>
          </cell>
          <cell r="CJ767">
            <v>0</v>
          </cell>
          <cell r="CK767">
            <v>0</v>
          </cell>
          <cell r="CL767">
            <v>0</v>
          </cell>
          <cell r="CM767">
            <v>0</v>
          </cell>
          <cell r="CN767">
            <v>0</v>
          </cell>
          <cell r="CO767">
            <v>0</v>
          </cell>
          <cell r="CP767">
            <v>0</v>
          </cell>
          <cell r="CQ767">
            <v>0</v>
          </cell>
          <cell r="CR767">
            <v>0</v>
          </cell>
          <cell r="CS767">
            <v>0</v>
          </cell>
          <cell r="CT767">
            <v>0</v>
          </cell>
          <cell r="CU767">
            <v>0</v>
          </cell>
          <cell r="CV767">
            <v>0</v>
          </cell>
          <cell r="CW767">
            <v>0</v>
          </cell>
          <cell r="CX767">
            <v>0</v>
          </cell>
          <cell r="CY767">
            <v>0</v>
          </cell>
          <cell r="CZ767">
            <v>0</v>
          </cell>
          <cell r="DA767">
            <v>0</v>
          </cell>
          <cell r="DB767">
            <v>0</v>
          </cell>
          <cell r="DC767">
            <v>0</v>
          </cell>
          <cell r="DD767">
            <v>0</v>
          </cell>
          <cell r="DE767">
            <v>0</v>
          </cell>
          <cell r="DF767">
            <v>0</v>
          </cell>
          <cell r="DG767">
            <v>0</v>
          </cell>
          <cell r="DH767">
            <v>0</v>
          </cell>
          <cell r="DI767">
            <v>0</v>
          </cell>
          <cell r="DJ767">
            <v>0</v>
          </cell>
          <cell r="DK767">
            <v>0</v>
          </cell>
          <cell r="DL767">
            <v>0</v>
          </cell>
          <cell r="DM767">
            <v>0</v>
          </cell>
          <cell r="DN767">
            <v>0</v>
          </cell>
          <cell r="DO767">
            <v>0</v>
          </cell>
          <cell r="DP767">
            <v>0</v>
          </cell>
          <cell r="DQ767">
            <v>0</v>
          </cell>
          <cell r="DR767">
            <v>0</v>
          </cell>
          <cell r="DS767">
            <v>0</v>
          </cell>
          <cell r="DT767">
            <v>0</v>
          </cell>
          <cell r="DU767">
            <v>0</v>
          </cell>
          <cell r="DV767">
            <v>0</v>
          </cell>
          <cell r="DW767">
            <v>0</v>
          </cell>
          <cell r="DX767">
            <v>0</v>
          </cell>
          <cell r="DY767">
            <v>0</v>
          </cell>
          <cell r="DZ767">
            <v>0</v>
          </cell>
          <cell r="EA767">
            <v>0</v>
          </cell>
          <cell r="EB767">
            <v>0</v>
          </cell>
          <cell r="EC767">
            <v>0</v>
          </cell>
          <cell r="ED767">
            <v>0</v>
          </cell>
        </row>
        <row r="768"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E768">
            <v>0</v>
          </cell>
          <cell r="BF768">
            <v>0</v>
          </cell>
          <cell r="BG768">
            <v>0</v>
          </cell>
          <cell r="BH768">
            <v>0</v>
          </cell>
          <cell r="BI768">
            <v>0</v>
          </cell>
          <cell r="BJ768">
            <v>0</v>
          </cell>
          <cell r="BK768">
            <v>0</v>
          </cell>
          <cell r="BL768">
            <v>0</v>
          </cell>
          <cell r="BM768">
            <v>0</v>
          </cell>
          <cell r="BN768">
            <v>0</v>
          </cell>
          <cell r="BO768">
            <v>0</v>
          </cell>
          <cell r="BP768">
            <v>0</v>
          </cell>
          <cell r="BQ768">
            <v>0</v>
          </cell>
          <cell r="BR768">
            <v>0</v>
          </cell>
          <cell r="BS768">
            <v>0</v>
          </cell>
          <cell r="BT768">
            <v>0</v>
          </cell>
          <cell r="BU768">
            <v>0</v>
          </cell>
          <cell r="BV768">
            <v>0</v>
          </cell>
          <cell r="BW768">
            <v>0</v>
          </cell>
          <cell r="BX768">
            <v>0</v>
          </cell>
          <cell r="BY768">
            <v>0</v>
          </cell>
          <cell r="BZ768">
            <v>0</v>
          </cell>
          <cell r="CA768">
            <v>0</v>
          </cell>
          <cell r="CB768">
            <v>0</v>
          </cell>
          <cell r="CC768">
            <v>0</v>
          </cell>
          <cell r="CD768">
            <v>0</v>
          </cell>
          <cell r="CE768">
            <v>0</v>
          </cell>
          <cell r="CF768">
            <v>0</v>
          </cell>
          <cell r="CG768">
            <v>0</v>
          </cell>
          <cell r="CH768">
            <v>0</v>
          </cell>
          <cell r="CI768">
            <v>0</v>
          </cell>
          <cell r="CJ768">
            <v>0</v>
          </cell>
          <cell r="CK768">
            <v>0</v>
          </cell>
          <cell r="CL768">
            <v>0</v>
          </cell>
          <cell r="CM768">
            <v>0</v>
          </cell>
          <cell r="CN768">
            <v>0</v>
          </cell>
          <cell r="CO768">
            <v>0</v>
          </cell>
          <cell r="CP768">
            <v>0</v>
          </cell>
          <cell r="CQ768">
            <v>0</v>
          </cell>
          <cell r="CR768">
            <v>0</v>
          </cell>
          <cell r="CS768">
            <v>0</v>
          </cell>
          <cell r="CT768">
            <v>0</v>
          </cell>
          <cell r="CU768">
            <v>0</v>
          </cell>
          <cell r="CV768">
            <v>0</v>
          </cell>
          <cell r="CW768">
            <v>0</v>
          </cell>
          <cell r="CX768">
            <v>0</v>
          </cell>
          <cell r="CY768">
            <v>0</v>
          </cell>
          <cell r="CZ768">
            <v>0</v>
          </cell>
          <cell r="DA768">
            <v>0</v>
          </cell>
          <cell r="DB768">
            <v>0</v>
          </cell>
          <cell r="DC768">
            <v>0</v>
          </cell>
          <cell r="DD768">
            <v>0</v>
          </cell>
          <cell r="DE768">
            <v>0</v>
          </cell>
          <cell r="DF768">
            <v>0</v>
          </cell>
          <cell r="DG768">
            <v>0</v>
          </cell>
          <cell r="DH768">
            <v>0</v>
          </cell>
          <cell r="DI768">
            <v>0</v>
          </cell>
          <cell r="DJ768">
            <v>0</v>
          </cell>
          <cell r="DK768">
            <v>0</v>
          </cell>
          <cell r="DL768">
            <v>0</v>
          </cell>
          <cell r="DM768">
            <v>0</v>
          </cell>
          <cell r="DN768">
            <v>0</v>
          </cell>
          <cell r="DO768">
            <v>0</v>
          </cell>
          <cell r="DP768">
            <v>0</v>
          </cell>
          <cell r="DQ768">
            <v>0</v>
          </cell>
          <cell r="DR768">
            <v>0</v>
          </cell>
          <cell r="DS768">
            <v>0</v>
          </cell>
          <cell r="DT768">
            <v>0</v>
          </cell>
          <cell r="DU768">
            <v>0</v>
          </cell>
          <cell r="DV768">
            <v>0</v>
          </cell>
          <cell r="DW768">
            <v>0</v>
          </cell>
          <cell r="DX768">
            <v>0</v>
          </cell>
          <cell r="DY768">
            <v>0</v>
          </cell>
          <cell r="DZ768">
            <v>0</v>
          </cell>
          <cell r="EA768">
            <v>0</v>
          </cell>
          <cell r="EB768">
            <v>0</v>
          </cell>
          <cell r="EC768">
            <v>0</v>
          </cell>
          <cell r="ED768">
            <v>0</v>
          </cell>
        </row>
        <row r="769"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E769">
            <v>0</v>
          </cell>
          <cell r="BF769">
            <v>0</v>
          </cell>
          <cell r="BG769">
            <v>0</v>
          </cell>
          <cell r="BH769">
            <v>0</v>
          </cell>
          <cell r="BI769">
            <v>0</v>
          </cell>
          <cell r="BJ769">
            <v>0</v>
          </cell>
          <cell r="BK769">
            <v>0</v>
          </cell>
          <cell r="BL769">
            <v>0</v>
          </cell>
          <cell r="BM769">
            <v>0</v>
          </cell>
          <cell r="BN769">
            <v>0</v>
          </cell>
          <cell r="BO769">
            <v>0</v>
          </cell>
          <cell r="BP769">
            <v>0</v>
          </cell>
          <cell r="BQ769">
            <v>0</v>
          </cell>
          <cell r="BR769">
            <v>0</v>
          </cell>
          <cell r="BS769">
            <v>0</v>
          </cell>
          <cell r="BT769">
            <v>0</v>
          </cell>
          <cell r="BU769">
            <v>0</v>
          </cell>
          <cell r="BV769">
            <v>0</v>
          </cell>
          <cell r="BW769">
            <v>0</v>
          </cell>
          <cell r="BX769">
            <v>0</v>
          </cell>
          <cell r="BY769">
            <v>0</v>
          </cell>
          <cell r="BZ769">
            <v>0</v>
          </cell>
          <cell r="CA769">
            <v>0</v>
          </cell>
          <cell r="CB769">
            <v>0</v>
          </cell>
          <cell r="CC769">
            <v>0</v>
          </cell>
          <cell r="CD769">
            <v>0</v>
          </cell>
          <cell r="CE769">
            <v>0</v>
          </cell>
          <cell r="CF769">
            <v>0</v>
          </cell>
          <cell r="CG769">
            <v>0</v>
          </cell>
          <cell r="CH769">
            <v>0</v>
          </cell>
          <cell r="CI769">
            <v>0</v>
          </cell>
          <cell r="CJ769">
            <v>0</v>
          </cell>
          <cell r="CK769">
            <v>0</v>
          </cell>
          <cell r="CL769">
            <v>0</v>
          </cell>
          <cell r="CM769">
            <v>0</v>
          </cell>
          <cell r="CN769">
            <v>0</v>
          </cell>
          <cell r="CO769">
            <v>0</v>
          </cell>
          <cell r="CP769">
            <v>0</v>
          </cell>
          <cell r="CQ769">
            <v>0</v>
          </cell>
          <cell r="CR769">
            <v>0</v>
          </cell>
          <cell r="CS769">
            <v>0</v>
          </cell>
          <cell r="CT769">
            <v>0</v>
          </cell>
          <cell r="CU769">
            <v>0</v>
          </cell>
          <cell r="CV769">
            <v>0</v>
          </cell>
          <cell r="CW769">
            <v>0</v>
          </cell>
          <cell r="CX769">
            <v>0</v>
          </cell>
          <cell r="CY769">
            <v>0</v>
          </cell>
          <cell r="CZ769">
            <v>0</v>
          </cell>
          <cell r="DA769">
            <v>0</v>
          </cell>
          <cell r="DB769">
            <v>0</v>
          </cell>
          <cell r="DC769">
            <v>0</v>
          </cell>
          <cell r="DD769">
            <v>0</v>
          </cell>
          <cell r="DE769">
            <v>0</v>
          </cell>
          <cell r="DF769">
            <v>0</v>
          </cell>
          <cell r="DG769">
            <v>0</v>
          </cell>
          <cell r="DH769">
            <v>0</v>
          </cell>
          <cell r="DI769">
            <v>0</v>
          </cell>
          <cell r="DJ769">
            <v>0</v>
          </cell>
          <cell r="DK769">
            <v>0</v>
          </cell>
          <cell r="DL769">
            <v>0</v>
          </cell>
          <cell r="DM769">
            <v>0</v>
          </cell>
          <cell r="DN769">
            <v>0</v>
          </cell>
          <cell r="DO769">
            <v>0</v>
          </cell>
          <cell r="DP769">
            <v>0</v>
          </cell>
          <cell r="DQ769">
            <v>0</v>
          </cell>
          <cell r="DR769">
            <v>0</v>
          </cell>
          <cell r="DS769">
            <v>0</v>
          </cell>
          <cell r="DT769">
            <v>0</v>
          </cell>
          <cell r="DU769">
            <v>0</v>
          </cell>
          <cell r="DV769">
            <v>0</v>
          </cell>
          <cell r="DW769">
            <v>0</v>
          </cell>
          <cell r="DX769">
            <v>0</v>
          </cell>
          <cell r="DY769">
            <v>0</v>
          </cell>
          <cell r="DZ769">
            <v>0</v>
          </cell>
          <cell r="EA769">
            <v>0</v>
          </cell>
          <cell r="EB769">
            <v>0</v>
          </cell>
          <cell r="EC769">
            <v>0</v>
          </cell>
          <cell r="ED769">
            <v>0</v>
          </cell>
        </row>
        <row r="770"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-41.881750000000011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E770">
            <v>0</v>
          </cell>
          <cell r="BF770">
            <v>0</v>
          </cell>
          <cell r="BG770">
            <v>0</v>
          </cell>
          <cell r="BH770">
            <v>0</v>
          </cell>
          <cell r="BI770">
            <v>0</v>
          </cell>
          <cell r="BJ770">
            <v>0</v>
          </cell>
          <cell r="BK770">
            <v>0</v>
          </cell>
          <cell r="BL770">
            <v>0</v>
          </cell>
          <cell r="BM770">
            <v>0</v>
          </cell>
          <cell r="BN770">
            <v>0</v>
          </cell>
          <cell r="BO770">
            <v>0</v>
          </cell>
          <cell r="BP770">
            <v>0</v>
          </cell>
          <cell r="BQ770">
            <v>0</v>
          </cell>
          <cell r="BR770">
            <v>0</v>
          </cell>
          <cell r="BS770">
            <v>0</v>
          </cell>
          <cell r="BT770">
            <v>0</v>
          </cell>
          <cell r="BU770">
            <v>0</v>
          </cell>
          <cell r="BV770">
            <v>0</v>
          </cell>
          <cell r="BW770">
            <v>0</v>
          </cell>
          <cell r="BX770">
            <v>0</v>
          </cell>
          <cell r="BY770">
            <v>0</v>
          </cell>
          <cell r="BZ770">
            <v>0</v>
          </cell>
          <cell r="CA770">
            <v>0</v>
          </cell>
          <cell r="CB770">
            <v>0</v>
          </cell>
          <cell r="CC770">
            <v>0</v>
          </cell>
          <cell r="CD770">
            <v>0</v>
          </cell>
          <cell r="CE770">
            <v>0</v>
          </cell>
          <cell r="CF770">
            <v>0</v>
          </cell>
          <cell r="CG770">
            <v>0</v>
          </cell>
          <cell r="CH770">
            <v>0</v>
          </cell>
          <cell r="CI770">
            <v>0</v>
          </cell>
          <cell r="CJ770">
            <v>0</v>
          </cell>
          <cell r="CK770">
            <v>0</v>
          </cell>
          <cell r="CL770">
            <v>0</v>
          </cell>
          <cell r="CM770">
            <v>0</v>
          </cell>
          <cell r="CN770">
            <v>0</v>
          </cell>
          <cell r="CO770">
            <v>0</v>
          </cell>
          <cell r="CP770">
            <v>0</v>
          </cell>
          <cell r="CQ770">
            <v>0</v>
          </cell>
          <cell r="CR770">
            <v>0</v>
          </cell>
          <cell r="CS770">
            <v>0</v>
          </cell>
          <cell r="CT770">
            <v>0</v>
          </cell>
          <cell r="CU770">
            <v>0</v>
          </cell>
          <cell r="CV770">
            <v>0</v>
          </cell>
          <cell r="CW770">
            <v>0</v>
          </cell>
          <cell r="CX770">
            <v>0</v>
          </cell>
          <cell r="CY770">
            <v>0</v>
          </cell>
          <cell r="CZ770">
            <v>0</v>
          </cell>
          <cell r="DA770">
            <v>0</v>
          </cell>
          <cell r="DB770">
            <v>0</v>
          </cell>
          <cell r="DC770">
            <v>0</v>
          </cell>
          <cell r="DD770">
            <v>0</v>
          </cell>
          <cell r="DE770">
            <v>0</v>
          </cell>
          <cell r="DF770">
            <v>0</v>
          </cell>
          <cell r="DG770">
            <v>0</v>
          </cell>
          <cell r="DH770">
            <v>0</v>
          </cell>
          <cell r="DI770">
            <v>0</v>
          </cell>
          <cell r="DJ770">
            <v>0</v>
          </cell>
          <cell r="DK770">
            <v>0</v>
          </cell>
          <cell r="DL770">
            <v>0</v>
          </cell>
          <cell r="DM770">
            <v>0</v>
          </cell>
          <cell r="DN770">
            <v>0</v>
          </cell>
          <cell r="DO770">
            <v>0</v>
          </cell>
          <cell r="DP770">
            <v>0</v>
          </cell>
          <cell r="DQ770">
            <v>0</v>
          </cell>
          <cell r="DR770">
            <v>0</v>
          </cell>
          <cell r="DS770">
            <v>0</v>
          </cell>
          <cell r="DT770">
            <v>0</v>
          </cell>
          <cell r="DU770">
            <v>0</v>
          </cell>
          <cell r="DV770">
            <v>0</v>
          </cell>
          <cell r="DW770">
            <v>0</v>
          </cell>
          <cell r="DX770">
            <v>0</v>
          </cell>
          <cell r="DY770">
            <v>0</v>
          </cell>
          <cell r="DZ770">
            <v>0</v>
          </cell>
          <cell r="EA770">
            <v>0</v>
          </cell>
          <cell r="EB770">
            <v>0</v>
          </cell>
          <cell r="EC770">
            <v>0</v>
          </cell>
          <cell r="ED770">
            <v>0</v>
          </cell>
        </row>
        <row r="771"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0</v>
          </cell>
          <cell r="BE771">
            <v>0</v>
          </cell>
          <cell r="BF771">
            <v>0</v>
          </cell>
          <cell r="BG771">
            <v>0</v>
          </cell>
          <cell r="BH771">
            <v>0</v>
          </cell>
          <cell r="BI771">
            <v>0</v>
          </cell>
          <cell r="BJ771">
            <v>0</v>
          </cell>
          <cell r="BK771">
            <v>0</v>
          </cell>
          <cell r="BL771">
            <v>0</v>
          </cell>
          <cell r="BM771">
            <v>0</v>
          </cell>
          <cell r="BN771">
            <v>0</v>
          </cell>
          <cell r="BO771">
            <v>0</v>
          </cell>
          <cell r="BP771">
            <v>0</v>
          </cell>
          <cell r="BQ771">
            <v>0</v>
          </cell>
          <cell r="BR771">
            <v>0</v>
          </cell>
          <cell r="BS771">
            <v>0</v>
          </cell>
          <cell r="BT771">
            <v>0</v>
          </cell>
          <cell r="BU771">
            <v>0</v>
          </cell>
          <cell r="BV771">
            <v>0</v>
          </cell>
          <cell r="BW771">
            <v>0</v>
          </cell>
          <cell r="BX771">
            <v>0</v>
          </cell>
          <cell r="BY771">
            <v>0</v>
          </cell>
          <cell r="BZ771">
            <v>0</v>
          </cell>
          <cell r="CA771">
            <v>0</v>
          </cell>
          <cell r="CB771">
            <v>0</v>
          </cell>
          <cell r="CC771">
            <v>0</v>
          </cell>
          <cell r="CD771">
            <v>0</v>
          </cell>
          <cell r="CE771">
            <v>0</v>
          </cell>
          <cell r="CF771">
            <v>0</v>
          </cell>
          <cell r="CG771">
            <v>0</v>
          </cell>
          <cell r="CH771">
            <v>0</v>
          </cell>
          <cell r="CI771">
            <v>0</v>
          </cell>
          <cell r="CJ771">
            <v>0</v>
          </cell>
          <cell r="CK771">
            <v>0</v>
          </cell>
          <cell r="CL771">
            <v>0</v>
          </cell>
          <cell r="CM771">
            <v>0</v>
          </cell>
          <cell r="CN771">
            <v>0</v>
          </cell>
          <cell r="CO771">
            <v>0</v>
          </cell>
          <cell r="CP771">
            <v>0</v>
          </cell>
          <cell r="CQ771">
            <v>0</v>
          </cell>
          <cell r="CR771">
            <v>0</v>
          </cell>
          <cell r="CS771">
            <v>0</v>
          </cell>
          <cell r="CT771">
            <v>0</v>
          </cell>
          <cell r="CU771">
            <v>0</v>
          </cell>
          <cell r="CV771">
            <v>0</v>
          </cell>
          <cell r="CW771">
            <v>0</v>
          </cell>
          <cell r="CX771">
            <v>0</v>
          </cell>
          <cell r="CY771">
            <v>0</v>
          </cell>
          <cell r="CZ771">
            <v>0</v>
          </cell>
          <cell r="DA771">
            <v>0</v>
          </cell>
          <cell r="DB771">
            <v>0</v>
          </cell>
          <cell r="DC771">
            <v>0</v>
          </cell>
          <cell r="DD771">
            <v>0</v>
          </cell>
          <cell r="DE771">
            <v>0</v>
          </cell>
          <cell r="DF771">
            <v>0</v>
          </cell>
          <cell r="DG771">
            <v>0</v>
          </cell>
          <cell r="DH771">
            <v>0</v>
          </cell>
          <cell r="DI771">
            <v>0</v>
          </cell>
          <cell r="DJ771">
            <v>0</v>
          </cell>
          <cell r="DK771">
            <v>0</v>
          </cell>
          <cell r="DL771">
            <v>0</v>
          </cell>
          <cell r="DM771">
            <v>0</v>
          </cell>
          <cell r="DN771">
            <v>0</v>
          </cell>
          <cell r="DO771">
            <v>0</v>
          </cell>
          <cell r="DP771">
            <v>0</v>
          </cell>
          <cell r="DQ771">
            <v>0</v>
          </cell>
          <cell r="DR771">
            <v>0</v>
          </cell>
          <cell r="DS771">
            <v>0</v>
          </cell>
          <cell r="DT771">
            <v>0</v>
          </cell>
          <cell r="DU771">
            <v>0</v>
          </cell>
          <cell r="DV771">
            <v>0</v>
          </cell>
          <cell r="DW771">
            <v>0</v>
          </cell>
          <cell r="DX771">
            <v>0</v>
          </cell>
          <cell r="DY771">
            <v>0</v>
          </cell>
          <cell r="DZ771">
            <v>0</v>
          </cell>
          <cell r="EA771">
            <v>0</v>
          </cell>
          <cell r="EB771">
            <v>0</v>
          </cell>
          <cell r="EC771">
            <v>0</v>
          </cell>
          <cell r="ED771">
            <v>0</v>
          </cell>
        </row>
        <row r="772"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  <cell r="AO772">
            <v>0</v>
          </cell>
          <cell r="AP772">
            <v>0</v>
          </cell>
          <cell r="AQ772">
            <v>0</v>
          </cell>
          <cell r="AR772">
            <v>0</v>
          </cell>
          <cell r="AS772">
            <v>0</v>
          </cell>
          <cell r="AT772">
            <v>0</v>
          </cell>
          <cell r="AU772">
            <v>0</v>
          </cell>
          <cell r="AV772">
            <v>0</v>
          </cell>
          <cell r="AW772">
            <v>0</v>
          </cell>
          <cell r="AX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E772">
            <v>0</v>
          </cell>
          <cell r="BF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0</v>
          </cell>
          <cell r="BK772">
            <v>0</v>
          </cell>
          <cell r="BL772">
            <v>0</v>
          </cell>
          <cell r="BM772">
            <v>0</v>
          </cell>
          <cell r="BN772">
            <v>0</v>
          </cell>
          <cell r="BO772">
            <v>0</v>
          </cell>
          <cell r="BP772">
            <v>0</v>
          </cell>
          <cell r="BQ772">
            <v>0</v>
          </cell>
          <cell r="BR772">
            <v>0</v>
          </cell>
          <cell r="BS772">
            <v>0</v>
          </cell>
          <cell r="BT772">
            <v>0</v>
          </cell>
          <cell r="BU772">
            <v>0</v>
          </cell>
          <cell r="BV772">
            <v>0</v>
          </cell>
          <cell r="BW772">
            <v>0</v>
          </cell>
          <cell r="BX772">
            <v>0</v>
          </cell>
          <cell r="BY772">
            <v>0</v>
          </cell>
          <cell r="BZ772">
            <v>0</v>
          </cell>
          <cell r="CA772">
            <v>0</v>
          </cell>
          <cell r="CB772">
            <v>0</v>
          </cell>
          <cell r="CC772">
            <v>0</v>
          </cell>
          <cell r="CD772">
            <v>0</v>
          </cell>
          <cell r="CE772">
            <v>0</v>
          </cell>
          <cell r="CF772">
            <v>0</v>
          </cell>
          <cell r="CG772">
            <v>0</v>
          </cell>
          <cell r="CH772">
            <v>0</v>
          </cell>
          <cell r="CI772">
            <v>0</v>
          </cell>
          <cell r="CJ772">
            <v>0</v>
          </cell>
          <cell r="CK772">
            <v>0</v>
          </cell>
          <cell r="CL772">
            <v>0</v>
          </cell>
          <cell r="CM772">
            <v>0</v>
          </cell>
          <cell r="CN772">
            <v>0</v>
          </cell>
          <cell r="CO772">
            <v>0</v>
          </cell>
          <cell r="CP772">
            <v>0</v>
          </cell>
          <cell r="CQ772">
            <v>0</v>
          </cell>
          <cell r="CR772">
            <v>0</v>
          </cell>
          <cell r="CS772">
            <v>0</v>
          </cell>
          <cell r="CT772">
            <v>0</v>
          </cell>
          <cell r="CU772">
            <v>0</v>
          </cell>
          <cell r="CV772">
            <v>0</v>
          </cell>
          <cell r="CW772">
            <v>0</v>
          </cell>
          <cell r="CX772">
            <v>0</v>
          </cell>
          <cell r="CY772">
            <v>0</v>
          </cell>
          <cell r="CZ772">
            <v>0</v>
          </cell>
          <cell r="DA772">
            <v>0</v>
          </cell>
          <cell r="DB772">
            <v>0</v>
          </cell>
          <cell r="DC772">
            <v>0</v>
          </cell>
          <cell r="DD772">
            <v>0</v>
          </cell>
          <cell r="DE772">
            <v>0</v>
          </cell>
          <cell r="DF772">
            <v>0</v>
          </cell>
          <cell r="DG772">
            <v>0</v>
          </cell>
          <cell r="DH772">
            <v>0</v>
          </cell>
          <cell r="DI772">
            <v>0</v>
          </cell>
          <cell r="DJ772">
            <v>0</v>
          </cell>
          <cell r="DK772">
            <v>0</v>
          </cell>
          <cell r="DL772">
            <v>0</v>
          </cell>
          <cell r="DM772">
            <v>0</v>
          </cell>
          <cell r="DN772">
            <v>0</v>
          </cell>
          <cell r="DO772">
            <v>0</v>
          </cell>
          <cell r="DP772">
            <v>0</v>
          </cell>
          <cell r="DQ772">
            <v>0</v>
          </cell>
          <cell r="DR772">
            <v>0</v>
          </cell>
          <cell r="DS772">
            <v>0</v>
          </cell>
          <cell r="DT772">
            <v>0</v>
          </cell>
          <cell r="DU772">
            <v>0</v>
          </cell>
          <cell r="DV772">
            <v>0</v>
          </cell>
          <cell r="DW772">
            <v>0</v>
          </cell>
          <cell r="DX772">
            <v>0</v>
          </cell>
          <cell r="DY772">
            <v>0</v>
          </cell>
          <cell r="DZ772">
            <v>0</v>
          </cell>
          <cell r="EA772">
            <v>0</v>
          </cell>
          <cell r="EB772">
            <v>0</v>
          </cell>
          <cell r="EC772">
            <v>0</v>
          </cell>
          <cell r="ED772">
            <v>0</v>
          </cell>
        </row>
        <row r="774">
          <cell r="A774" t="str">
            <v>Total Growth Station Resources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-41.881750000000011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0</v>
          </cell>
          <cell r="AH774">
            <v>0</v>
          </cell>
          <cell r="AI774">
            <v>0</v>
          </cell>
          <cell r="AJ774">
            <v>0</v>
          </cell>
          <cell r="AK774">
            <v>0</v>
          </cell>
          <cell r="AL774">
            <v>0</v>
          </cell>
          <cell r="AM774">
            <v>0</v>
          </cell>
          <cell r="AN774">
            <v>0</v>
          </cell>
          <cell r="AO774">
            <v>0</v>
          </cell>
          <cell r="AP774">
            <v>0</v>
          </cell>
          <cell r="AQ774">
            <v>0</v>
          </cell>
          <cell r="AR774">
            <v>0</v>
          </cell>
          <cell r="AS774">
            <v>0</v>
          </cell>
          <cell r="AT774">
            <v>0</v>
          </cell>
          <cell r="AU774">
            <v>0</v>
          </cell>
          <cell r="AV774">
            <v>0</v>
          </cell>
          <cell r="AW774">
            <v>0</v>
          </cell>
          <cell r="AX774">
            <v>0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0</v>
          </cell>
          <cell r="BD774">
            <v>0</v>
          </cell>
          <cell r="BE774">
            <v>0</v>
          </cell>
          <cell r="BF774">
            <v>0</v>
          </cell>
          <cell r="BG774">
            <v>0</v>
          </cell>
          <cell r="BH774">
            <v>0</v>
          </cell>
          <cell r="BI774">
            <v>0</v>
          </cell>
          <cell r="BJ774">
            <v>0</v>
          </cell>
          <cell r="BK774">
            <v>0</v>
          </cell>
          <cell r="BL774">
            <v>0</v>
          </cell>
          <cell r="BM774">
            <v>0</v>
          </cell>
          <cell r="BN774">
            <v>0</v>
          </cell>
          <cell r="BO774">
            <v>0</v>
          </cell>
          <cell r="BP774">
            <v>0</v>
          </cell>
          <cell r="BQ774">
            <v>0</v>
          </cell>
          <cell r="BR774">
            <v>0</v>
          </cell>
          <cell r="BS774">
            <v>0</v>
          </cell>
          <cell r="BT774">
            <v>0</v>
          </cell>
          <cell r="BU774">
            <v>0</v>
          </cell>
          <cell r="BV774">
            <v>0</v>
          </cell>
          <cell r="BW774">
            <v>0</v>
          </cell>
          <cell r="BX774">
            <v>0</v>
          </cell>
          <cell r="BY774">
            <v>0</v>
          </cell>
          <cell r="BZ774">
            <v>0</v>
          </cell>
          <cell r="CA774">
            <v>0</v>
          </cell>
          <cell r="CB774">
            <v>0</v>
          </cell>
          <cell r="CC774">
            <v>0</v>
          </cell>
          <cell r="CD774">
            <v>0</v>
          </cell>
          <cell r="CE774">
            <v>0</v>
          </cell>
          <cell r="CF774">
            <v>0</v>
          </cell>
          <cell r="CG774">
            <v>0</v>
          </cell>
          <cell r="CH774">
            <v>0</v>
          </cell>
          <cell r="CI774">
            <v>0</v>
          </cell>
          <cell r="CJ774">
            <v>0</v>
          </cell>
          <cell r="CK774">
            <v>0</v>
          </cell>
          <cell r="CL774">
            <v>0</v>
          </cell>
          <cell r="CM774">
            <v>0</v>
          </cell>
          <cell r="CN774">
            <v>0</v>
          </cell>
          <cell r="CO774">
            <v>0</v>
          </cell>
          <cell r="CP774">
            <v>0</v>
          </cell>
          <cell r="CQ774">
            <v>0</v>
          </cell>
          <cell r="CR774">
            <v>0</v>
          </cell>
          <cell r="CS774">
            <v>0</v>
          </cell>
          <cell r="CT774">
            <v>0</v>
          </cell>
          <cell r="CU774">
            <v>0</v>
          </cell>
          <cell r="CV774">
            <v>0</v>
          </cell>
          <cell r="CW774">
            <v>0</v>
          </cell>
          <cell r="CX774">
            <v>0</v>
          </cell>
          <cell r="CY774">
            <v>0</v>
          </cell>
          <cell r="CZ774">
            <v>0</v>
          </cell>
          <cell r="DA774">
            <v>0</v>
          </cell>
          <cell r="DB774">
            <v>0</v>
          </cell>
          <cell r="DC774">
            <v>0</v>
          </cell>
          <cell r="DD774">
            <v>0</v>
          </cell>
          <cell r="DE774">
            <v>0</v>
          </cell>
          <cell r="DF774">
            <v>0</v>
          </cell>
          <cell r="DG774">
            <v>0</v>
          </cell>
          <cell r="DH774">
            <v>0</v>
          </cell>
          <cell r="DI774">
            <v>0</v>
          </cell>
          <cell r="DJ774">
            <v>0</v>
          </cell>
          <cell r="DK774">
            <v>0</v>
          </cell>
          <cell r="DL774">
            <v>0</v>
          </cell>
          <cell r="DM774">
            <v>0</v>
          </cell>
          <cell r="DN774">
            <v>0</v>
          </cell>
          <cell r="DO774">
            <v>0</v>
          </cell>
          <cell r="DP774">
            <v>0</v>
          </cell>
          <cell r="DQ774">
            <v>0</v>
          </cell>
          <cell r="DR774">
            <v>0</v>
          </cell>
          <cell r="DS774">
            <v>0</v>
          </cell>
          <cell r="DT774">
            <v>0</v>
          </cell>
          <cell r="DU774">
            <v>0</v>
          </cell>
          <cell r="DV774">
            <v>0</v>
          </cell>
          <cell r="DW774">
            <v>0</v>
          </cell>
          <cell r="DX774">
            <v>0</v>
          </cell>
          <cell r="DY774">
            <v>0</v>
          </cell>
          <cell r="DZ774">
            <v>0</v>
          </cell>
          <cell r="EA774">
            <v>0</v>
          </cell>
          <cell r="EB774">
            <v>0</v>
          </cell>
          <cell r="EC774">
            <v>0</v>
          </cell>
          <cell r="ED774">
            <v>0</v>
          </cell>
        </row>
        <row r="775">
          <cell r="F775" t="str">
            <v>=</v>
          </cell>
          <cell r="G775" t="str">
            <v>=</v>
          </cell>
          <cell r="H775" t="str">
            <v>=</v>
          </cell>
          <cell r="I775" t="str">
            <v>=</v>
          </cell>
          <cell r="J775" t="str">
            <v>=</v>
          </cell>
          <cell r="K775" t="str">
            <v>=</v>
          </cell>
          <cell r="L775" t="str">
            <v>=</v>
          </cell>
          <cell r="M775" t="str">
            <v>=</v>
          </cell>
          <cell r="N775" t="str">
            <v>=</v>
          </cell>
          <cell r="O775" t="str">
            <v>=</v>
          </cell>
          <cell r="P775" t="str">
            <v>=</v>
          </cell>
          <cell r="Q775" t="str">
            <v>=</v>
          </cell>
          <cell r="R775" t="str">
            <v>=</v>
          </cell>
          <cell r="S775" t="str">
            <v>=</v>
          </cell>
          <cell r="T775" t="str">
            <v>=</v>
          </cell>
          <cell r="U775" t="str">
            <v>=</v>
          </cell>
          <cell r="V775" t="str">
            <v>=</v>
          </cell>
          <cell r="W775" t="str">
            <v>=</v>
          </cell>
          <cell r="X775" t="str">
            <v>=</v>
          </cell>
          <cell r="Y775" t="str">
            <v>=</v>
          </cell>
          <cell r="Z775" t="str">
            <v>=</v>
          </cell>
          <cell r="AA775" t="str">
            <v>=</v>
          </cell>
          <cell r="AB775" t="str">
            <v>=</v>
          </cell>
          <cell r="AC775" t="str">
            <v>=</v>
          </cell>
          <cell r="AD775" t="str">
            <v>=</v>
          </cell>
          <cell r="AE775" t="str">
            <v>=</v>
          </cell>
          <cell r="AF775" t="str">
            <v>=</v>
          </cell>
          <cell r="AG775" t="str">
            <v>=</v>
          </cell>
          <cell r="AH775" t="str">
            <v>=</v>
          </cell>
          <cell r="AI775" t="str">
            <v>=</v>
          </cell>
          <cell r="AJ775" t="str">
            <v>=</v>
          </cell>
          <cell r="AK775" t="str">
            <v>=</v>
          </cell>
          <cell r="AL775" t="str">
            <v>=</v>
          </cell>
          <cell r="AM775" t="str">
            <v>=</v>
          </cell>
          <cell r="AN775" t="str">
            <v>=</v>
          </cell>
          <cell r="AO775" t="str">
            <v>=</v>
          </cell>
          <cell r="AP775" t="str">
            <v>=</v>
          </cell>
          <cell r="AQ775" t="str">
            <v>=</v>
          </cell>
          <cell r="AR775" t="str">
            <v>=</v>
          </cell>
          <cell r="AS775" t="str">
            <v>=</v>
          </cell>
          <cell r="AT775" t="str">
            <v>=</v>
          </cell>
          <cell r="AU775" t="str">
            <v>=</v>
          </cell>
          <cell r="AV775" t="str">
            <v>=</v>
          </cell>
          <cell r="AW775" t="str">
            <v>=</v>
          </cell>
          <cell r="AX775" t="str">
            <v>=</v>
          </cell>
          <cell r="AY775" t="str">
            <v>=</v>
          </cell>
          <cell r="AZ775" t="str">
            <v>=</v>
          </cell>
          <cell r="BA775" t="str">
            <v>=</v>
          </cell>
          <cell r="BB775" t="str">
            <v>=</v>
          </cell>
          <cell r="BC775" t="str">
            <v>=</v>
          </cell>
          <cell r="BD775" t="str">
            <v>=</v>
          </cell>
          <cell r="BE775" t="str">
            <v>=</v>
          </cell>
          <cell r="BF775" t="str">
            <v>=</v>
          </cell>
          <cell r="BG775" t="str">
            <v>=</v>
          </cell>
          <cell r="BH775" t="str">
            <v>=</v>
          </cell>
          <cell r="BI775" t="str">
            <v>=</v>
          </cell>
          <cell r="BJ775" t="str">
            <v>=</v>
          </cell>
          <cell r="BK775" t="str">
            <v>=</v>
          </cell>
          <cell r="BL775" t="str">
            <v>=</v>
          </cell>
          <cell r="BM775" t="str">
            <v>=</v>
          </cell>
          <cell r="BN775" t="str">
            <v>=</v>
          </cell>
          <cell r="BO775" t="str">
            <v>=</v>
          </cell>
          <cell r="BP775" t="str">
            <v>=</v>
          </cell>
          <cell r="BQ775" t="str">
            <v>=</v>
          </cell>
          <cell r="BR775" t="str">
            <v>=</v>
          </cell>
          <cell r="BS775" t="str">
            <v>=</v>
          </cell>
          <cell r="BT775" t="str">
            <v>=</v>
          </cell>
          <cell r="BU775" t="str">
            <v>=</v>
          </cell>
          <cell r="BV775" t="str">
            <v>=</v>
          </cell>
          <cell r="BW775" t="str">
            <v>=</v>
          </cell>
          <cell r="BX775" t="str">
            <v>=</v>
          </cell>
          <cell r="BY775" t="str">
            <v>=</v>
          </cell>
          <cell r="BZ775" t="str">
            <v>=</v>
          </cell>
          <cell r="CA775" t="str">
            <v>=</v>
          </cell>
          <cell r="CB775" t="str">
            <v>=</v>
          </cell>
          <cell r="CC775" t="str">
            <v>=</v>
          </cell>
          <cell r="CD775" t="str">
            <v>=</v>
          </cell>
          <cell r="CE775" t="str">
            <v>=</v>
          </cell>
          <cell r="CF775" t="str">
            <v>=</v>
          </cell>
          <cell r="CG775" t="str">
            <v>=</v>
          </cell>
          <cell r="CH775" t="str">
            <v>=</v>
          </cell>
          <cell r="CI775" t="str">
            <v>=</v>
          </cell>
          <cell r="CJ775" t="str">
            <v>=</v>
          </cell>
          <cell r="CK775" t="str">
            <v>=</v>
          </cell>
          <cell r="CL775" t="str">
            <v>=</v>
          </cell>
          <cell r="CM775" t="str">
            <v>=</v>
          </cell>
          <cell r="CN775" t="str">
            <v>=</v>
          </cell>
          <cell r="CO775" t="str">
            <v>=</v>
          </cell>
          <cell r="CP775" t="str">
            <v>=</v>
          </cell>
          <cell r="CQ775" t="str">
            <v>=</v>
          </cell>
          <cell r="CR775" t="str">
            <v>=</v>
          </cell>
          <cell r="CS775" t="str">
            <v>=</v>
          </cell>
          <cell r="CT775" t="str">
            <v>=</v>
          </cell>
          <cell r="CU775" t="str">
            <v>=</v>
          </cell>
          <cell r="CV775" t="str">
            <v>=</v>
          </cell>
          <cell r="CW775" t="str">
            <v>=</v>
          </cell>
          <cell r="CX775" t="str">
            <v>=</v>
          </cell>
          <cell r="CY775" t="str">
            <v>=</v>
          </cell>
          <cell r="CZ775" t="str">
            <v>=</v>
          </cell>
          <cell r="DA775" t="str">
            <v>=</v>
          </cell>
          <cell r="DB775" t="str">
            <v>=</v>
          </cell>
          <cell r="DC775" t="str">
            <v>=</v>
          </cell>
          <cell r="DD775" t="str">
            <v>=</v>
          </cell>
          <cell r="DE775" t="str">
            <v>=</v>
          </cell>
          <cell r="DF775" t="str">
            <v>=</v>
          </cell>
          <cell r="DG775" t="str">
            <v>=</v>
          </cell>
          <cell r="DH775" t="str">
            <v>=</v>
          </cell>
          <cell r="DI775" t="str">
            <v>=</v>
          </cell>
          <cell r="DJ775" t="str">
            <v>=</v>
          </cell>
          <cell r="DK775" t="str">
            <v>=</v>
          </cell>
          <cell r="DL775" t="str">
            <v>=</v>
          </cell>
          <cell r="DM775" t="str">
            <v>=</v>
          </cell>
          <cell r="DN775" t="str">
            <v>=</v>
          </cell>
          <cell r="DO775" t="str">
            <v>=</v>
          </cell>
          <cell r="DP775" t="str">
            <v>=</v>
          </cell>
          <cell r="DQ775" t="str">
            <v>=</v>
          </cell>
          <cell r="DR775" t="str">
            <v>=</v>
          </cell>
          <cell r="DS775" t="str">
            <v>=</v>
          </cell>
          <cell r="DT775" t="str">
            <v>=</v>
          </cell>
          <cell r="DU775" t="str">
            <v>=</v>
          </cell>
          <cell r="DV775" t="str">
            <v>=</v>
          </cell>
          <cell r="DW775" t="str">
            <v>=</v>
          </cell>
          <cell r="DX775" t="str">
            <v>=</v>
          </cell>
          <cell r="DY775" t="str">
            <v>=</v>
          </cell>
          <cell r="DZ775" t="str">
            <v>=</v>
          </cell>
          <cell r="EA775" t="str">
            <v>=</v>
          </cell>
          <cell r="EB775" t="str">
            <v>=</v>
          </cell>
          <cell r="EC775" t="str">
            <v>=</v>
          </cell>
          <cell r="ED775" t="str">
            <v>=</v>
          </cell>
        </row>
        <row r="776">
          <cell r="A776" t="str">
            <v>Total Resources</v>
          </cell>
          <cell r="F776">
            <v>507.55511699989438</v>
          </cell>
          <cell r="G776">
            <v>1292.7544670002535</v>
          </cell>
          <cell r="H776">
            <v>1848.2383230002597</v>
          </cell>
          <cell r="I776">
            <v>2127.0345860999078</v>
          </cell>
          <cell r="J776">
            <v>1803.9425759995356</v>
          </cell>
          <cell r="K776">
            <v>1102.1433559991419</v>
          </cell>
          <cell r="L776">
            <v>3212.0569504005834</v>
          </cell>
          <cell r="M776">
            <v>978.49371969979256</v>
          </cell>
          <cell r="N776">
            <v>1049.6314550014213</v>
          </cell>
          <cell r="O776">
            <v>714.90668499842286</v>
          </cell>
          <cell r="P776">
            <v>1842.6157599994913</v>
          </cell>
          <cell r="Q776">
            <v>2723.0538448998705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P776">
            <v>0</v>
          </cell>
          <cell r="AQ776">
            <v>0</v>
          </cell>
          <cell r="AR776">
            <v>0</v>
          </cell>
          <cell r="AS776">
            <v>0</v>
          </cell>
          <cell r="AT776">
            <v>0</v>
          </cell>
          <cell r="AU776">
            <v>0</v>
          </cell>
          <cell r="AV776">
            <v>0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0</v>
          </cell>
          <cell r="BD776">
            <v>0</v>
          </cell>
          <cell r="BE776">
            <v>0</v>
          </cell>
          <cell r="BF776">
            <v>0</v>
          </cell>
          <cell r="BG776">
            <v>0</v>
          </cell>
          <cell r="BH776">
            <v>0</v>
          </cell>
          <cell r="BI776">
            <v>0</v>
          </cell>
          <cell r="BJ776">
            <v>0</v>
          </cell>
          <cell r="BK776">
            <v>0</v>
          </cell>
          <cell r="BL776">
            <v>0</v>
          </cell>
          <cell r="BM776">
            <v>0</v>
          </cell>
          <cell r="BN776">
            <v>0</v>
          </cell>
          <cell r="BO776">
            <v>0</v>
          </cell>
          <cell r="BP776">
            <v>0</v>
          </cell>
          <cell r="BQ776">
            <v>0</v>
          </cell>
          <cell r="BR776">
            <v>0</v>
          </cell>
          <cell r="BS776">
            <v>0</v>
          </cell>
          <cell r="BT776">
            <v>0</v>
          </cell>
          <cell r="BU776">
            <v>0</v>
          </cell>
          <cell r="BV776">
            <v>0</v>
          </cell>
          <cell r="BW776">
            <v>0</v>
          </cell>
          <cell r="BX776">
            <v>0</v>
          </cell>
          <cell r="BY776">
            <v>0</v>
          </cell>
          <cell r="BZ776">
            <v>0</v>
          </cell>
          <cell r="CA776">
            <v>0</v>
          </cell>
          <cell r="CB776">
            <v>0</v>
          </cell>
          <cell r="CC776">
            <v>0</v>
          </cell>
          <cell r="CD776">
            <v>0</v>
          </cell>
          <cell r="CE776">
            <v>0</v>
          </cell>
          <cell r="CF776">
            <v>0</v>
          </cell>
          <cell r="CG776">
            <v>0</v>
          </cell>
          <cell r="CH776">
            <v>0</v>
          </cell>
          <cell r="CI776">
            <v>0</v>
          </cell>
          <cell r="CJ776">
            <v>0</v>
          </cell>
          <cell r="CK776">
            <v>0</v>
          </cell>
          <cell r="CL776">
            <v>0</v>
          </cell>
          <cell r="CM776">
            <v>0</v>
          </cell>
          <cell r="CN776">
            <v>0</v>
          </cell>
          <cell r="CO776">
            <v>0</v>
          </cell>
          <cell r="CP776">
            <v>0</v>
          </cell>
          <cell r="CQ776">
            <v>0</v>
          </cell>
          <cell r="CR776">
            <v>0</v>
          </cell>
          <cell r="CS776">
            <v>0</v>
          </cell>
          <cell r="CT776">
            <v>0</v>
          </cell>
          <cell r="CU776">
            <v>0</v>
          </cell>
          <cell r="CV776">
            <v>0</v>
          </cell>
          <cell r="CW776">
            <v>0</v>
          </cell>
          <cell r="CX776">
            <v>0</v>
          </cell>
          <cell r="CY776">
            <v>0</v>
          </cell>
          <cell r="CZ776">
            <v>0</v>
          </cell>
          <cell r="DA776">
            <v>0</v>
          </cell>
          <cell r="DB776">
            <v>0</v>
          </cell>
          <cell r="DC776">
            <v>0</v>
          </cell>
          <cell r="DD776">
            <v>0</v>
          </cell>
          <cell r="DE776">
            <v>0</v>
          </cell>
          <cell r="DF776">
            <v>0</v>
          </cell>
          <cell r="DG776">
            <v>0</v>
          </cell>
          <cell r="DH776">
            <v>0</v>
          </cell>
          <cell r="DI776">
            <v>0</v>
          </cell>
          <cell r="DJ776">
            <v>0</v>
          </cell>
          <cell r="DK776">
            <v>0</v>
          </cell>
          <cell r="DL776">
            <v>0</v>
          </cell>
          <cell r="DM776">
            <v>0</v>
          </cell>
          <cell r="DN776">
            <v>0</v>
          </cell>
          <cell r="DO776">
            <v>0</v>
          </cell>
          <cell r="DP776">
            <v>0</v>
          </cell>
          <cell r="DQ776">
            <v>0</v>
          </cell>
          <cell r="DR776">
            <v>0</v>
          </cell>
          <cell r="DS776">
            <v>0</v>
          </cell>
          <cell r="DT776">
            <v>0</v>
          </cell>
          <cell r="DU776">
            <v>0</v>
          </cell>
          <cell r="DV776">
            <v>0</v>
          </cell>
          <cell r="DW776">
            <v>0</v>
          </cell>
          <cell r="DX776">
            <v>0</v>
          </cell>
          <cell r="DY776">
            <v>0</v>
          </cell>
          <cell r="DZ776">
            <v>0</v>
          </cell>
          <cell r="EA776">
            <v>0</v>
          </cell>
          <cell r="EB776">
            <v>0</v>
          </cell>
          <cell r="EC776">
            <v>0</v>
          </cell>
          <cell r="ED776">
            <v>0</v>
          </cell>
        </row>
        <row r="777">
          <cell r="F777" t="str">
            <v>=</v>
          </cell>
          <cell r="G777" t="str">
            <v>=</v>
          </cell>
          <cell r="H777" t="str">
            <v>=</v>
          </cell>
          <cell r="I777" t="str">
            <v>=</v>
          </cell>
          <cell r="J777" t="str">
            <v>=</v>
          </cell>
          <cell r="K777" t="str">
            <v>=</v>
          </cell>
          <cell r="L777" t="str">
            <v>=</v>
          </cell>
          <cell r="M777" t="str">
            <v>=</v>
          </cell>
          <cell r="N777" t="str">
            <v>=</v>
          </cell>
          <cell r="O777" t="str">
            <v>=</v>
          </cell>
          <cell r="P777" t="str">
            <v>=</v>
          </cell>
          <cell r="Q777" t="str">
            <v>=</v>
          </cell>
          <cell r="R777" t="str">
            <v>=</v>
          </cell>
          <cell r="S777" t="str">
            <v>=</v>
          </cell>
          <cell r="T777" t="str">
            <v>=</v>
          </cell>
          <cell r="U777" t="str">
            <v>=</v>
          </cell>
          <cell r="V777" t="str">
            <v>=</v>
          </cell>
          <cell r="W777" t="str">
            <v>=</v>
          </cell>
          <cell r="X777" t="str">
            <v>=</v>
          </cell>
          <cell r="Y777" t="str">
            <v>=</v>
          </cell>
          <cell r="Z777" t="str">
            <v>=</v>
          </cell>
          <cell r="AA777" t="str">
            <v>=</v>
          </cell>
          <cell r="AB777" t="str">
            <v>=</v>
          </cell>
          <cell r="AC777" t="str">
            <v>=</v>
          </cell>
          <cell r="AD777" t="str">
            <v>=</v>
          </cell>
          <cell r="AE777" t="str">
            <v>=</v>
          </cell>
          <cell r="AF777" t="str">
            <v>=</v>
          </cell>
          <cell r="AG777" t="str">
            <v>=</v>
          </cell>
          <cell r="AH777" t="str">
            <v>=</v>
          </cell>
          <cell r="AI777" t="str">
            <v>=</v>
          </cell>
          <cell r="AJ777" t="str">
            <v>=</v>
          </cell>
          <cell r="AK777" t="str">
            <v>=</v>
          </cell>
          <cell r="AL777" t="str">
            <v>=</v>
          </cell>
          <cell r="AM777" t="str">
            <v>=</v>
          </cell>
          <cell r="AN777" t="str">
            <v>=</v>
          </cell>
          <cell r="AO777" t="str">
            <v>=</v>
          </cell>
          <cell r="AP777" t="str">
            <v>=</v>
          </cell>
          <cell r="AQ777" t="str">
            <v>=</v>
          </cell>
          <cell r="AR777" t="str">
            <v>=</v>
          </cell>
          <cell r="AS777" t="str">
            <v>=</v>
          </cell>
          <cell r="AT777" t="str">
            <v>=</v>
          </cell>
          <cell r="AU777" t="str">
            <v>=</v>
          </cell>
          <cell r="AV777" t="str">
            <v>=</v>
          </cell>
          <cell r="AW777" t="str">
            <v>=</v>
          </cell>
          <cell r="AX777" t="str">
            <v>=</v>
          </cell>
          <cell r="AY777" t="str">
            <v>=</v>
          </cell>
          <cell r="AZ777" t="str">
            <v>=</v>
          </cell>
          <cell r="BA777" t="str">
            <v>=</v>
          </cell>
          <cell r="BB777" t="str">
            <v>=</v>
          </cell>
          <cell r="BC777" t="str">
            <v>=</v>
          </cell>
          <cell r="BD777" t="str">
            <v>=</v>
          </cell>
          <cell r="BE777" t="str">
            <v>=</v>
          </cell>
          <cell r="BF777" t="str">
            <v>=</v>
          </cell>
          <cell r="BG777" t="str">
            <v>=</v>
          </cell>
          <cell r="BH777" t="str">
            <v>=</v>
          </cell>
          <cell r="BI777" t="str">
            <v>=</v>
          </cell>
          <cell r="BJ777" t="str">
            <v>=</v>
          </cell>
          <cell r="BK777" t="str">
            <v>=</v>
          </cell>
          <cell r="BL777" t="str">
            <v>=</v>
          </cell>
          <cell r="BM777" t="str">
            <v>=</v>
          </cell>
          <cell r="BN777" t="str">
            <v>=</v>
          </cell>
          <cell r="BO777" t="str">
            <v>=</v>
          </cell>
          <cell r="BP777" t="str">
            <v>=</v>
          </cell>
          <cell r="BQ777" t="str">
            <v>=</v>
          </cell>
          <cell r="BR777" t="str">
            <v>=</v>
          </cell>
          <cell r="BS777" t="str">
            <v>=</v>
          </cell>
          <cell r="BT777" t="str">
            <v>=</v>
          </cell>
          <cell r="BU777" t="str">
            <v>=</v>
          </cell>
          <cell r="BV777" t="str">
            <v>=</v>
          </cell>
          <cell r="BW777" t="str">
            <v>=</v>
          </cell>
          <cell r="BX777" t="str">
            <v>=</v>
          </cell>
          <cell r="BY777" t="str">
            <v>=</v>
          </cell>
          <cell r="BZ777" t="str">
            <v>=</v>
          </cell>
          <cell r="CA777" t="str">
            <v>=</v>
          </cell>
          <cell r="CB777" t="str">
            <v>=</v>
          </cell>
          <cell r="CC777" t="str">
            <v>=</v>
          </cell>
          <cell r="CD777" t="str">
            <v>=</v>
          </cell>
          <cell r="CE777" t="str">
            <v>=</v>
          </cell>
          <cell r="CF777" t="str">
            <v>=</v>
          </cell>
          <cell r="CG777" t="str">
            <v>=</v>
          </cell>
          <cell r="CH777" t="str">
            <v>=</v>
          </cell>
          <cell r="CI777" t="str">
            <v>=</v>
          </cell>
          <cell r="CJ777" t="str">
            <v>=</v>
          </cell>
          <cell r="CK777" t="str">
            <v>=</v>
          </cell>
          <cell r="CL777" t="str">
            <v>=</v>
          </cell>
          <cell r="CM777" t="str">
            <v>=</v>
          </cell>
          <cell r="CN777" t="str">
            <v>=</v>
          </cell>
          <cell r="CO777" t="str">
            <v>=</v>
          </cell>
          <cell r="CP777" t="str">
            <v>=</v>
          </cell>
          <cell r="CQ777" t="str">
            <v>=</v>
          </cell>
          <cell r="CR777" t="str">
            <v>=</v>
          </cell>
          <cell r="CS777" t="str">
            <v>=</v>
          </cell>
          <cell r="CT777" t="str">
            <v>=</v>
          </cell>
          <cell r="CU777" t="str">
            <v>=</v>
          </cell>
          <cell r="CV777" t="str">
            <v>=</v>
          </cell>
          <cell r="CW777" t="str">
            <v>=</v>
          </cell>
          <cell r="CX777" t="str">
            <v>=</v>
          </cell>
          <cell r="CY777" t="str">
            <v>=</v>
          </cell>
          <cell r="CZ777" t="str">
            <v>=</v>
          </cell>
          <cell r="DA777" t="str">
            <v>=</v>
          </cell>
          <cell r="DB777" t="str">
            <v>=</v>
          </cell>
          <cell r="DC777" t="str">
            <v>=</v>
          </cell>
          <cell r="DD777" t="str">
            <v>=</v>
          </cell>
          <cell r="DE777" t="str">
            <v>=</v>
          </cell>
          <cell r="DF777" t="str">
            <v>=</v>
          </cell>
          <cell r="DG777" t="str">
            <v>=</v>
          </cell>
          <cell r="DH777" t="str">
            <v>=</v>
          </cell>
          <cell r="DI777" t="str">
            <v>=</v>
          </cell>
          <cell r="DJ777" t="str">
            <v>=</v>
          </cell>
          <cell r="DK777" t="str">
            <v>=</v>
          </cell>
          <cell r="DL777" t="str">
            <v>=</v>
          </cell>
          <cell r="DM777" t="str">
            <v>=</v>
          </cell>
          <cell r="DN777" t="str">
            <v>=</v>
          </cell>
          <cell r="DO777" t="str">
            <v>=</v>
          </cell>
          <cell r="DP777" t="str">
            <v>=</v>
          </cell>
          <cell r="DQ777" t="str">
            <v>=</v>
          </cell>
          <cell r="DR777" t="str">
            <v>=</v>
          </cell>
          <cell r="DS777" t="str">
            <v>=</v>
          </cell>
          <cell r="DT777" t="str">
            <v>=</v>
          </cell>
          <cell r="DU777" t="str">
            <v>=</v>
          </cell>
          <cell r="DV777" t="str">
            <v>=</v>
          </cell>
          <cell r="DW777" t="str">
            <v>=</v>
          </cell>
          <cell r="DX777" t="str">
            <v>=</v>
          </cell>
          <cell r="DY777" t="str">
            <v>=</v>
          </cell>
          <cell r="DZ777" t="str">
            <v>=</v>
          </cell>
          <cell r="EA777" t="str">
            <v>=</v>
          </cell>
          <cell r="EB777" t="str">
            <v>=</v>
          </cell>
          <cell r="EC777" t="str">
            <v>=</v>
          </cell>
          <cell r="ED777" t="str">
            <v>=</v>
          </cell>
        </row>
        <row r="778">
          <cell r="F778" t="str">
            <v/>
          </cell>
          <cell r="G778" t="str">
            <v/>
          </cell>
          <cell r="H778" t="str">
            <v/>
          </cell>
          <cell r="I778" t="str">
            <v/>
          </cell>
          <cell r="J778" t="str">
            <v/>
          </cell>
          <cell r="K778" t="str">
            <v/>
          </cell>
          <cell r="L778" t="str">
            <v/>
          </cell>
          <cell r="M778" t="str">
            <v/>
          </cell>
          <cell r="N778" t="str">
            <v/>
          </cell>
          <cell r="O778" t="str">
            <v/>
          </cell>
          <cell r="P778" t="str">
            <v/>
          </cell>
          <cell r="Q778" t="str">
            <v/>
          </cell>
          <cell r="R778" t="str">
            <v/>
          </cell>
          <cell r="S778" t="str">
            <v/>
          </cell>
          <cell r="T778" t="str">
            <v/>
          </cell>
          <cell r="U778" t="str">
            <v/>
          </cell>
          <cell r="V778" t="str">
            <v/>
          </cell>
          <cell r="W778" t="str">
            <v/>
          </cell>
          <cell r="X778" t="str">
            <v/>
          </cell>
          <cell r="Y778" t="str">
            <v/>
          </cell>
          <cell r="Z778" t="str">
            <v/>
          </cell>
          <cell r="AA778" t="str">
            <v/>
          </cell>
          <cell r="AB778" t="str">
            <v/>
          </cell>
          <cell r="AC778" t="str">
            <v/>
          </cell>
          <cell r="AD778" t="str">
            <v/>
          </cell>
          <cell r="AE778" t="str">
            <v/>
          </cell>
          <cell r="AF778" t="str">
            <v/>
          </cell>
          <cell r="AG778" t="str">
            <v/>
          </cell>
          <cell r="AH778" t="str">
            <v/>
          </cell>
          <cell r="AI778" t="str">
            <v/>
          </cell>
          <cell r="AJ778" t="str">
            <v/>
          </cell>
          <cell r="AK778" t="str">
            <v/>
          </cell>
          <cell r="AL778" t="str">
            <v/>
          </cell>
          <cell r="AM778" t="str">
            <v/>
          </cell>
          <cell r="AN778" t="str">
            <v/>
          </cell>
          <cell r="AO778" t="str">
            <v/>
          </cell>
          <cell r="AP778" t="str">
            <v/>
          </cell>
          <cell r="AQ778" t="str">
            <v/>
          </cell>
          <cell r="AR778" t="str">
            <v/>
          </cell>
          <cell r="AS778" t="str">
            <v/>
          </cell>
          <cell r="AT778" t="str">
            <v/>
          </cell>
          <cell r="AU778" t="str">
            <v/>
          </cell>
          <cell r="AV778" t="str">
            <v/>
          </cell>
          <cell r="AW778" t="str">
            <v/>
          </cell>
          <cell r="AX778" t="str">
            <v/>
          </cell>
          <cell r="AY778" t="str">
            <v/>
          </cell>
          <cell r="AZ778" t="str">
            <v/>
          </cell>
          <cell r="BA778" t="str">
            <v/>
          </cell>
          <cell r="BB778" t="str">
            <v/>
          </cell>
          <cell r="BC778" t="str">
            <v/>
          </cell>
          <cell r="BD778" t="str">
            <v/>
          </cell>
          <cell r="BE778" t="str">
            <v/>
          </cell>
          <cell r="BF778" t="str">
            <v/>
          </cell>
          <cell r="BG778" t="str">
            <v/>
          </cell>
          <cell r="BH778" t="str">
            <v/>
          </cell>
          <cell r="BI778" t="str">
            <v/>
          </cell>
          <cell r="BJ778" t="str">
            <v/>
          </cell>
          <cell r="BK778" t="str">
            <v/>
          </cell>
          <cell r="BL778" t="str">
            <v/>
          </cell>
          <cell r="BM778" t="str">
            <v/>
          </cell>
          <cell r="BN778" t="str">
            <v/>
          </cell>
          <cell r="BO778" t="str">
            <v/>
          </cell>
          <cell r="BP778" t="str">
            <v/>
          </cell>
          <cell r="BQ778" t="str">
            <v/>
          </cell>
          <cell r="BR778" t="str">
            <v/>
          </cell>
          <cell r="BS778" t="str">
            <v/>
          </cell>
          <cell r="BT778" t="str">
            <v/>
          </cell>
          <cell r="BU778" t="str">
            <v/>
          </cell>
          <cell r="BV778" t="str">
            <v/>
          </cell>
          <cell r="BW778" t="str">
            <v/>
          </cell>
          <cell r="BX778" t="str">
            <v/>
          </cell>
          <cell r="BY778" t="str">
            <v/>
          </cell>
          <cell r="BZ778" t="str">
            <v/>
          </cell>
          <cell r="CA778" t="str">
            <v/>
          </cell>
          <cell r="CB778" t="str">
            <v/>
          </cell>
          <cell r="CC778" t="str">
            <v/>
          </cell>
          <cell r="CD778" t="str">
            <v/>
          </cell>
          <cell r="CE778" t="str">
            <v/>
          </cell>
          <cell r="CF778" t="str">
            <v/>
          </cell>
          <cell r="CG778" t="str">
            <v/>
          </cell>
          <cell r="CH778" t="str">
            <v/>
          </cell>
          <cell r="CI778" t="str">
            <v/>
          </cell>
          <cell r="CJ778" t="str">
            <v/>
          </cell>
          <cell r="CK778" t="str">
            <v/>
          </cell>
          <cell r="CL778" t="str">
            <v/>
          </cell>
          <cell r="CM778" t="str">
            <v/>
          </cell>
          <cell r="CN778" t="str">
            <v/>
          </cell>
          <cell r="CO778" t="str">
            <v/>
          </cell>
          <cell r="CP778" t="str">
            <v/>
          </cell>
          <cell r="CQ778" t="str">
            <v/>
          </cell>
          <cell r="CR778" t="str">
            <v/>
          </cell>
          <cell r="CS778" t="str">
            <v/>
          </cell>
          <cell r="CT778" t="str">
            <v/>
          </cell>
          <cell r="CU778" t="str">
            <v/>
          </cell>
          <cell r="CV778" t="str">
            <v/>
          </cell>
          <cell r="CW778" t="str">
            <v/>
          </cell>
          <cell r="CX778" t="str">
            <v/>
          </cell>
          <cell r="CY778" t="str">
            <v/>
          </cell>
          <cell r="CZ778" t="str">
            <v/>
          </cell>
          <cell r="DA778" t="str">
            <v/>
          </cell>
          <cell r="DB778" t="str">
            <v/>
          </cell>
          <cell r="DC778" t="str">
            <v/>
          </cell>
          <cell r="DD778" t="str">
            <v/>
          </cell>
          <cell r="DE778" t="str">
            <v/>
          </cell>
          <cell r="DF778" t="str">
            <v/>
          </cell>
          <cell r="DG778" t="str">
            <v/>
          </cell>
          <cell r="DH778" t="str">
            <v/>
          </cell>
          <cell r="DI778" t="str">
            <v/>
          </cell>
          <cell r="DJ778" t="str">
            <v/>
          </cell>
          <cell r="DK778" t="str">
            <v/>
          </cell>
          <cell r="DL778" t="str">
            <v/>
          </cell>
          <cell r="DM778" t="str">
            <v/>
          </cell>
          <cell r="DN778" t="str">
            <v/>
          </cell>
          <cell r="DO778" t="str">
            <v/>
          </cell>
          <cell r="DP778" t="str">
            <v/>
          </cell>
          <cell r="DQ778" t="str">
            <v/>
          </cell>
          <cell r="DR778" t="str">
            <v/>
          </cell>
          <cell r="DS778" t="str">
            <v/>
          </cell>
          <cell r="DT778" t="str">
            <v/>
          </cell>
          <cell r="DU778" t="str">
            <v/>
          </cell>
          <cell r="DV778" t="str">
            <v/>
          </cell>
          <cell r="DW778" t="str">
            <v/>
          </cell>
          <cell r="DX778" t="str">
            <v/>
          </cell>
          <cell r="DY778" t="str">
            <v/>
          </cell>
          <cell r="DZ778" t="str">
            <v/>
          </cell>
          <cell r="EA778" t="str">
            <v/>
          </cell>
          <cell r="EB778" t="str">
            <v/>
          </cell>
          <cell r="EC778" t="str">
            <v/>
          </cell>
          <cell r="ED778" t="str">
            <v/>
          </cell>
        </row>
        <row r="779">
          <cell r="F779" t="str">
            <v/>
          </cell>
          <cell r="G779" t="str">
            <v/>
          </cell>
          <cell r="H779" t="str">
            <v/>
          </cell>
          <cell r="I779" t="str">
            <v/>
          </cell>
          <cell r="J779" t="str">
            <v/>
          </cell>
          <cell r="K779" t="str">
            <v/>
          </cell>
          <cell r="L779" t="str">
            <v/>
          </cell>
          <cell r="M779" t="str">
            <v/>
          </cell>
          <cell r="N779" t="str">
            <v/>
          </cell>
          <cell r="O779" t="str">
            <v/>
          </cell>
          <cell r="P779" t="str">
            <v/>
          </cell>
          <cell r="Q779" t="str">
            <v/>
          </cell>
          <cell r="R779" t="str">
            <v/>
          </cell>
          <cell r="S779" t="str">
            <v/>
          </cell>
          <cell r="T779" t="str">
            <v/>
          </cell>
          <cell r="U779" t="str">
            <v/>
          </cell>
          <cell r="V779" t="str">
            <v/>
          </cell>
          <cell r="W779" t="str">
            <v/>
          </cell>
          <cell r="X779" t="str">
            <v/>
          </cell>
          <cell r="Y779" t="str">
            <v/>
          </cell>
          <cell r="Z779" t="str">
            <v/>
          </cell>
          <cell r="AA779" t="str">
            <v/>
          </cell>
          <cell r="AB779" t="str">
            <v/>
          </cell>
          <cell r="AC779" t="str">
            <v/>
          </cell>
          <cell r="AD779" t="str">
            <v/>
          </cell>
          <cell r="AE779" t="str">
            <v/>
          </cell>
          <cell r="AF779" t="str">
            <v/>
          </cell>
          <cell r="AG779" t="str">
            <v/>
          </cell>
          <cell r="AH779" t="str">
            <v/>
          </cell>
          <cell r="AI779" t="str">
            <v/>
          </cell>
          <cell r="AJ779" t="str">
            <v/>
          </cell>
          <cell r="AK779" t="str">
            <v/>
          </cell>
          <cell r="AL779" t="str">
            <v/>
          </cell>
          <cell r="AM779" t="str">
            <v/>
          </cell>
          <cell r="AN779" t="str">
            <v/>
          </cell>
          <cell r="AO779" t="str">
            <v/>
          </cell>
          <cell r="AP779" t="str">
            <v/>
          </cell>
          <cell r="AQ779" t="str">
            <v/>
          </cell>
          <cell r="AR779" t="str">
            <v/>
          </cell>
          <cell r="AS779" t="str">
            <v/>
          </cell>
          <cell r="AT779" t="str">
            <v/>
          </cell>
          <cell r="AU779" t="str">
            <v/>
          </cell>
          <cell r="AV779" t="str">
            <v/>
          </cell>
          <cell r="AW779" t="str">
            <v/>
          </cell>
          <cell r="AX779" t="str">
            <v/>
          </cell>
          <cell r="AY779" t="str">
            <v/>
          </cell>
          <cell r="AZ779" t="str">
            <v/>
          </cell>
          <cell r="BA779" t="str">
            <v/>
          </cell>
          <cell r="BB779" t="str">
            <v/>
          </cell>
          <cell r="BC779" t="str">
            <v/>
          </cell>
          <cell r="BD779" t="str">
            <v/>
          </cell>
          <cell r="BE779" t="str">
            <v/>
          </cell>
          <cell r="BF779" t="str">
            <v/>
          </cell>
          <cell r="BG779" t="str">
            <v/>
          </cell>
          <cell r="BH779" t="str">
            <v/>
          </cell>
          <cell r="BI779" t="str">
            <v/>
          </cell>
          <cell r="BJ779" t="str">
            <v/>
          </cell>
          <cell r="BK779" t="str">
            <v/>
          </cell>
          <cell r="BL779" t="str">
            <v/>
          </cell>
          <cell r="BM779" t="str">
            <v/>
          </cell>
          <cell r="BN779" t="str">
            <v/>
          </cell>
          <cell r="BO779" t="str">
            <v/>
          </cell>
          <cell r="BP779" t="str">
            <v/>
          </cell>
          <cell r="BQ779" t="str">
            <v/>
          </cell>
          <cell r="BR779" t="str">
            <v/>
          </cell>
          <cell r="BS779" t="str">
            <v/>
          </cell>
          <cell r="BT779" t="str">
            <v/>
          </cell>
          <cell r="BU779" t="str">
            <v/>
          </cell>
          <cell r="BV779" t="str">
            <v/>
          </cell>
          <cell r="BW779" t="str">
            <v/>
          </cell>
          <cell r="BX779" t="str">
            <v/>
          </cell>
          <cell r="BY779" t="str">
            <v/>
          </cell>
          <cell r="BZ779" t="str">
            <v/>
          </cell>
          <cell r="CA779" t="str">
            <v/>
          </cell>
          <cell r="CB779" t="str">
            <v/>
          </cell>
          <cell r="CC779" t="str">
            <v/>
          </cell>
          <cell r="CD779" t="str">
            <v/>
          </cell>
          <cell r="CE779" t="str">
            <v/>
          </cell>
          <cell r="CF779" t="str">
            <v/>
          </cell>
          <cell r="CG779" t="str">
            <v/>
          </cell>
          <cell r="CH779" t="str">
            <v/>
          </cell>
          <cell r="CI779" t="str">
            <v/>
          </cell>
          <cell r="CJ779" t="str">
            <v/>
          </cell>
          <cell r="CK779" t="str">
            <v/>
          </cell>
          <cell r="CL779" t="str">
            <v/>
          </cell>
          <cell r="CM779" t="str">
            <v/>
          </cell>
          <cell r="CN779" t="str">
            <v/>
          </cell>
          <cell r="CO779" t="str">
            <v/>
          </cell>
          <cell r="CP779" t="str">
            <v/>
          </cell>
          <cell r="CQ779" t="str">
            <v/>
          </cell>
          <cell r="CR779" t="str">
            <v/>
          </cell>
          <cell r="CS779" t="str">
            <v/>
          </cell>
          <cell r="CT779" t="str">
            <v/>
          </cell>
          <cell r="CU779" t="str">
            <v/>
          </cell>
          <cell r="CV779" t="str">
            <v/>
          </cell>
          <cell r="CW779" t="str">
            <v/>
          </cell>
          <cell r="CX779" t="str">
            <v/>
          </cell>
          <cell r="CY779" t="str">
            <v/>
          </cell>
          <cell r="CZ779" t="str">
            <v/>
          </cell>
          <cell r="DA779" t="str">
            <v/>
          </cell>
          <cell r="DB779" t="str">
            <v/>
          </cell>
          <cell r="DC779" t="str">
            <v/>
          </cell>
          <cell r="DD779" t="str">
            <v/>
          </cell>
          <cell r="DE779" t="str">
            <v/>
          </cell>
          <cell r="DF779" t="str">
            <v/>
          </cell>
          <cell r="DG779" t="str">
            <v/>
          </cell>
          <cell r="DH779" t="str">
            <v/>
          </cell>
          <cell r="DI779" t="str">
            <v/>
          </cell>
          <cell r="DJ779" t="str">
            <v/>
          </cell>
          <cell r="DK779" t="str">
            <v/>
          </cell>
          <cell r="DL779" t="str">
            <v/>
          </cell>
          <cell r="DM779" t="str">
            <v/>
          </cell>
          <cell r="DN779" t="str">
            <v/>
          </cell>
          <cell r="DO779" t="str">
            <v/>
          </cell>
          <cell r="DP779" t="str">
            <v/>
          </cell>
          <cell r="DQ779" t="str">
            <v/>
          </cell>
          <cell r="DR779" t="str">
            <v/>
          </cell>
          <cell r="DS779" t="str">
            <v/>
          </cell>
          <cell r="DT779" t="str">
            <v/>
          </cell>
          <cell r="DU779" t="str">
            <v/>
          </cell>
          <cell r="DV779" t="str">
            <v/>
          </cell>
          <cell r="DW779" t="str">
            <v/>
          </cell>
          <cell r="DX779" t="str">
            <v/>
          </cell>
          <cell r="DY779" t="str">
            <v/>
          </cell>
          <cell r="DZ779" t="str">
            <v/>
          </cell>
          <cell r="EA779" t="str">
            <v/>
          </cell>
          <cell r="EB779" t="str">
            <v/>
          </cell>
          <cell r="EC779" t="str">
            <v/>
          </cell>
          <cell r="ED779" t="str">
            <v/>
          </cell>
        </row>
        <row r="780">
          <cell r="J780" t="str">
            <v>"The Rack"</v>
          </cell>
          <cell r="W780" t="str">
            <v>"The Rack"</v>
          </cell>
          <cell r="AJ780" t="str">
            <v>"The Rack"</v>
          </cell>
          <cell r="AW780" t="str">
            <v>"The Rack"</v>
          </cell>
          <cell r="BJ780" t="str">
            <v>"The Rack"</v>
          </cell>
          <cell r="BW780" t="str">
            <v>"The Rack"</v>
          </cell>
          <cell r="CJ780" t="str">
            <v>"The Rack"</v>
          </cell>
          <cell r="CW780" t="str">
            <v>"The Rack"</v>
          </cell>
          <cell r="DJ780" t="str">
            <v>"The Rack"</v>
          </cell>
          <cell r="DW780" t="str">
            <v>"The Rack"</v>
          </cell>
        </row>
        <row r="782">
          <cell r="A782" t="str">
            <v>Fuel Burned  (MMBtu)</v>
          </cell>
        </row>
        <row r="783"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0</v>
          </cell>
          <cell r="AO783">
            <v>0</v>
          </cell>
          <cell r="AP783">
            <v>0</v>
          </cell>
          <cell r="AQ783">
            <v>0</v>
          </cell>
          <cell r="AR783">
            <v>0</v>
          </cell>
          <cell r="AS783">
            <v>0</v>
          </cell>
          <cell r="AT783">
            <v>0</v>
          </cell>
          <cell r="AU783">
            <v>0</v>
          </cell>
          <cell r="AV783">
            <v>0</v>
          </cell>
          <cell r="AW783">
            <v>0</v>
          </cell>
          <cell r="AX783">
            <v>0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E783">
            <v>0</v>
          </cell>
          <cell r="BF783">
            <v>0</v>
          </cell>
          <cell r="BG783">
            <v>0</v>
          </cell>
          <cell r="BH783">
            <v>0</v>
          </cell>
          <cell r="BI783">
            <v>0</v>
          </cell>
          <cell r="BJ783">
            <v>0</v>
          </cell>
          <cell r="BK783">
            <v>0</v>
          </cell>
          <cell r="BL783">
            <v>0</v>
          </cell>
          <cell r="BM783">
            <v>0</v>
          </cell>
          <cell r="BN783">
            <v>0</v>
          </cell>
          <cell r="BO783">
            <v>0</v>
          </cell>
          <cell r="BP783">
            <v>0</v>
          </cell>
          <cell r="BQ783">
            <v>0</v>
          </cell>
          <cell r="BR783">
            <v>0</v>
          </cell>
          <cell r="BS783">
            <v>0</v>
          </cell>
          <cell r="BT783">
            <v>0</v>
          </cell>
          <cell r="BU783">
            <v>0</v>
          </cell>
          <cell r="BV783">
            <v>0</v>
          </cell>
          <cell r="BW783">
            <v>0</v>
          </cell>
          <cell r="BX783">
            <v>0</v>
          </cell>
          <cell r="BY783">
            <v>0</v>
          </cell>
          <cell r="BZ783">
            <v>0</v>
          </cell>
          <cell r="CA783">
            <v>0</v>
          </cell>
          <cell r="CB783">
            <v>0</v>
          </cell>
          <cell r="CC783">
            <v>0</v>
          </cell>
          <cell r="CD783">
            <v>0</v>
          </cell>
          <cell r="CE783">
            <v>0</v>
          </cell>
          <cell r="CF783">
            <v>0</v>
          </cell>
          <cell r="CG783">
            <v>0</v>
          </cell>
          <cell r="CH783">
            <v>0</v>
          </cell>
          <cell r="CI783">
            <v>0</v>
          </cell>
          <cell r="CJ783">
            <v>0</v>
          </cell>
          <cell r="CK783">
            <v>0</v>
          </cell>
          <cell r="CL783">
            <v>0</v>
          </cell>
          <cell r="CM783">
            <v>0</v>
          </cell>
          <cell r="CN783">
            <v>0</v>
          </cell>
          <cell r="CO783">
            <v>0</v>
          </cell>
          <cell r="CP783">
            <v>0</v>
          </cell>
          <cell r="CQ783">
            <v>0</v>
          </cell>
          <cell r="CR783">
            <v>0</v>
          </cell>
          <cell r="CS783">
            <v>0</v>
          </cell>
          <cell r="CT783">
            <v>0</v>
          </cell>
          <cell r="CU783">
            <v>0</v>
          </cell>
          <cell r="CV783">
            <v>0</v>
          </cell>
          <cell r="CW783">
            <v>0</v>
          </cell>
          <cell r="CX783">
            <v>0</v>
          </cell>
          <cell r="CY783">
            <v>0</v>
          </cell>
          <cell r="CZ783">
            <v>0</v>
          </cell>
          <cell r="DA783">
            <v>0</v>
          </cell>
          <cell r="DB783">
            <v>0</v>
          </cell>
          <cell r="DC783">
            <v>0</v>
          </cell>
          <cell r="DD783">
            <v>0</v>
          </cell>
          <cell r="DE783">
            <v>0</v>
          </cell>
          <cell r="DF783">
            <v>0</v>
          </cell>
          <cell r="DG783">
            <v>0</v>
          </cell>
          <cell r="DH783">
            <v>0</v>
          </cell>
          <cell r="DI783">
            <v>0</v>
          </cell>
          <cell r="DJ783">
            <v>0</v>
          </cell>
          <cell r="DK783">
            <v>0</v>
          </cell>
          <cell r="DL783">
            <v>0</v>
          </cell>
          <cell r="DM783">
            <v>0</v>
          </cell>
          <cell r="DN783">
            <v>0</v>
          </cell>
          <cell r="DO783">
            <v>0</v>
          </cell>
          <cell r="DP783">
            <v>0</v>
          </cell>
          <cell r="DQ783">
            <v>0</v>
          </cell>
          <cell r="DR783">
            <v>0</v>
          </cell>
          <cell r="DS783">
            <v>0</v>
          </cell>
          <cell r="DT783">
            <v>0</v>
          </cell>
          <cell r="DU783">
            <v>0</v>
          </cell>
          <cell r="DV783">
            <v>0</v>
          </cell>
          <cell r="DW783">
            <v>0</v>
          </cell>
          <cell r="DX783">
            <v>0</v>
          </cell>
          <cell r="DY783">
            <v>0</v>
          </cell>
          <cell r="DZ783">
            <v>0</v>
          </cell>
          <cell r="EA783">
            <v>0</v>
          </cell>
          <cell r="EB783">
            <v>0</v>
          </cell>
          <cell r="EC783">
            <v>0</v>
          </cell>
          <cell r="ED783">
            <v>0</v>
          </cell>
        </row>
        <row r="784">
          <cell r="F784">
            <v>0</v>
          </cell>
          <cell r="G784">
            <v>-192.85999999998603</v>
          </cell>
          <cell r="H784">
            <v>-212.31000000005588</v>
          </cell>
          <cell r="I784">
            <v>-395.27000000001863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P784">
            <v>0</v>
          </cell>
          <cell r="AQ784">
            <v>0</v>
          </cell>
          <cell r="AR784">
            <v>0</v>
          </cell>
          <cell r="AS784">
            <v>0</v>
          </cell>
          <cell r="AT784">
            <v>0</v>
          </cell>
          <cell r="AU784">
            <v>0</v>
          </cell>
          <cell r="AV784">
            <v>0</v>
          </cell>
          <cell r="AW784">
            <v>0</v>
          </cell>
          <cell r="AX784">
            <v>0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0</v>
          </cell>
          <cell r="BD784">
            <v>0</v>
          </cell>
          <cell r="BE784">
            <v>0</v>
          </cell>
          <cell r="BF784">
            <v>0</v>
          </cell>
          <cell r="BG784">
            <v>0</v>
          </cell>
          <cell r="BH784">
            <v>0</v>
          </cell>
          <cell r="BI784">
            <v>0</v>
          </cell>
          <cell r="BJ784">
            <v>0</v>
          </cell>
          <cell r="BK784">
            <v>0</v>
          </cell>
          <cell r="BL784">
            <v>0</v>
          </cell>
          <cell r="BM784">
            <v>0</v>
          </cell>
          <cell r="BN784">
            <v>0</v>
          </cell>
          <cell r="BO784">
            <v>0</v>
          </cell>
          <cell r="BP784">
            <v>0</v>
          </cell>
          <cell r="BQ784">
            <v>0</v>
          </cell>
          <cell r="BR784">
            <v>0</v>
          </cell>
          <cell r="BS784">
            <v>0</v>
          </cell>
          <cell r="BT784">
            <v>0</v>
          </cell>
          <cell r="BU784">
            <v>0</v>
          </cell>
          <cell r="BV784">
            <v>0</v>
          </cell>
          <cell r="BW784">
            <v>0</v>
          </cell>
          <cell r="BX784">
            <v>0</v>
          </cell>
          <cell r="BY784">
            <v>0</v>
          </cell>
          <cell r="BZ784">
            <v>0</v>
          </cell>
          <cell r="CA784">
            <v>0</v>
          </cell>
          <cell r="CB784">
            <v>0</v>
          </cell>
          <cell r="CC784">
            <v>0</v>
          </cell>
          <cell r="CD784">
            <v>0</v>
          </cell>
          <cell r="CE784">
            <v>0</v>
          </cell>
          <cell r="CF784">
            <v>0</v>
          </cell>
          <cell r="CG784">
            <v>0</v>
          </cell>
          <cell r="CH784">
            <v>0</v>
          </cell>
          <cell r="CI784">
            <v>0</v>
          </cell>
          <cell r="CJ784">
            <v>0</v>
          </cell>
          <cell r="CK784">
            <v>0</v>
          </cell>
          <cell r="CL784">
            <v>0</v>
          </cell>
          <cell r="CM784">
            <v>0</v>
          </cell>
          <cell r="CN784">
            <v>0</v>
          </cell>
          <cell r="CO784">
            <v>0</v>
          </cell>
          <cell r="CP784">
            <v>0</v>
          </cell>
          <cell r="CQ784">
            <v>0</v>
          </cell>
          <cell r="CR784">
            <v>0</v>
          </cell>
          <cell r="CS784">
            <v>0</v>
          </cell>
          <cell r="CT784">
            <v>0</v>
          </cell>
          <cell r="CU784">
            <v>0</v>
          </cell>
          <cell r="CV784">
            <v>0</v>
          </cell>
          <cell r="CW784">
            <v>0</v>
          </cell>
          <cell r="CX784">
            <v>0</v>
          </cell>
          <cell r="CY784">
            <v>0</v>
          </cell>
          <cell r="CZ784">
            <v>0</v>
          </cell>
          <cell r="DA784">
            <v>0</v>
          </cell>
          <cell r="DB784">
            <v>0</v>
          </cell>
          <cell r="DC784">
            <v>0</v>
          </cell>
          <cell r="DD784">
            <v>0</v>
          </cell>
          <cell r="DE784">
            <v>0</v>
          </cell>
          <cell r="DF784">
            <v>0</v>
          </cell>
          <cell r="DG784">
            <v>0</v>
          </cell>
          <cell r="DH784">
            <v>0</v>
          </cell>
          <cell r="DI784">
            <v>0</v>
          </cell>
          <cell r="DJ784">
            <v>0</v>
          </cell>
          <cell r="DK784">
            <v>0</v>
          </cell>
          <cell r="DL784">
            <v>0</v>
          </cell>
          <cell r="DM784">
            <v>0</v>
          </cell>
          <cell r="DN784">
            <v>0</v>
          </cell>
          <cell r="DO784">
            <v>0</v>
          </cell>
          <cell r="DP784">
            <v>0</v>
          </cell>
          <cell r="DQ784">
            <v>0</v>
          </cell>
          <cell r="DR784">
            <v>0</v>
          </cell>
          <cell r="DS784">
            <v>0</v>
          </cell>
          <cell r="DT784">
            <v>0</v>
          </cell>
          <cell r="DU784">
            <v>0</v>
          </cell>
          <cell r="DV784">
            <v>0</v>
          </cell>
          <cell r="DW784">
            <v>0</v>
          </cell>
          <cell r="DX784">
            <v>0</v>
          </cell>
          <cell r="DY784">
            <v>0</v>
          </cell>
          <cell r="DZ784">
            <v>0</v>
          </cell>
          <cell r="EA784">
            <v>0</v>
          </cell>
          <cell r="EB784">
            <v>0</v>
          </cell>
          <cell r="EC784">
            <v>0</v>
          </cell>
          <cell r="ED784">
            <v>0</v>
          </cell>
        </row>
        <row r="785"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0</v>
          </cell>
          <cell r="BD785">
            <v>0</v>
          </cell>
          <cell r="BE785">
            <v>0</v>
          </cell>
          <cell r="BF785">
            <v>0</v>
          </cell>
          <cell r="BG785">
            <v>0</v>
          </cell>
          <cell r="BH785">
            <v>0</v>
          </cell>
          <cell r="BI785">
            <v>0</v>
          </cell>
          <cell r="BJ785">
            <v>0</v>
          </cell>
          <cell r="BK785">
            <v>0</v>
          </cell>
          <cell r="BL785">
            <v>0</v>
          </cell>
          <cell r="BM785">
            <v>0</v>
          </cell>
          <cell r="BN785">
            <v>0</v>
          </cell>
          <cell r="BO785">
            <v>0</v>
          </cell>
          <cell r="BP785">
            <v>0</v>
          </cell>
          <cell r="BQ785">
            <v>0</v>
          </cell>
          <cell r="BR785">
            <v>0</v>
          </cell>
          <cell r="BS785">
            <v>0</v>
          </cell>
          <cell r="BT785">
            <v>0</v>
          </cell>
          <cell r="BU785">
            <v>0</v>
          </cell>
          <cell r="BV785">
            <v>0</v>
          </cell>
          <cell r="BW785">
            <v>0</v>
          </cell>
          <cell r="BX785">
            <v>0</v>
          </cell>
          <cell r="BY785">
            <v>0</v>
          </cell>
          <cell r="BZ785">
            <v>0</v>
          </cell>
          <cell r="CA785">
            <v>0</v>
          </cell>
          <cell r="CB785">
            <v>0</v>
          </cell>
          <cell r="CC785">
            <v>0</v>
          </cell>
          <cell r="CD785">
            <v>0</v>
          </cell>
          <cell r="CE785">
            <v>0</v>
          </cell>
          <cell r="CF785">
            <v>0</v>
          </cell>
          <cell r="CG785">
            <v>0</v>
          </cell>
          <cell r="CH785">
            <v>0</v>
          </cell>
          <cell r="CI785">
            <v>0</v>
          </cell>
          <cell r="CJ785">
            <v>0</v>
          </cell>
          <cell r="CK785">
            <v>0</v>
          </cell>
          <cell r="CL785">
            <v>0</v>
          </cell>
          <cell r="CM785">
            <v>0</v>
          </cell>
          <cell r="CN785">
            <v>0</v>
          </cell>
          <cell r="CO785">
            <v>0</v>
          </cell>
          <cell r="CP785">
            <v>0</v>
          </cell>
          <cell r="CQ785">
            <v>0</v>
          </cell>
          <cell r="CR785">
            <v>0</v>
          </cell>
          <cell r="CS785">
            <v>0</v>
          </cell>
          <cell r="CT785">
            <v>0</v>
          </cell>
          <cell r="CU785">
            <v>0</v>
          </cell>
          <cell r="CV785">
            <v>0</v>
          </cell>
          <cell r="CW785">
            <v>0</v>
          </cell>
          <cell r="CX785">
            <v>0</v>
          </cell>
          <cell r="CY785">
            <v>0</v>
          </cell>
          <cell r="CZ785">
            <v>0</v>
          </cell>
          <cell r="DA785">
            <v>0</v>
          </cell>
          <cell r="DB785">
            <v>0</v>
          </cell>
          <cell r="DC785">
            <v>0</v>
          </cell>
          <cell r="DD785">
            <v>0</v>
          </cell>
          <cell r="DE785">
            <v>0</v>
          </cell>
          <cell r="DF785">
            <v>0</v>
          </cell>
          <cell r="DG785">
            <v>0</v>
          </cell>
          <cell r="DH785">
            <v>0</v>
          </cell>
          <cell r="DI785">
            <v>0</v>
          </cell>
          <cell r="DJ785">
            <v>0</v>
          </cell>
          <cell r="DK785">
            <v>0</v>
          </cell>
          <cell r="DL785">
            <v>0</v>
          </cell>
          <cell r="DM785">
            <v>0</v>
          </cell>
          <cell r="DN785">
            <v>0</v>
          </cell>
          <cell r="DO785">
            <v>0</v>
          </cell>
          <cell r="DP785">
            <v>0</v>
          </cell>
          <cell r="DQ785">
            <v>0</v>
          </cell>
          <cell r="DR785">
            <v>0</v>
          </cell>
          <cell r="DS785">
            <v>0</v>
          </cell>
          <cell r="DT785">
            <v>0</v>
          </cell>
          <cell r="DU785">
            <v>0</v>
          </cell>
          <cell r="DV785">
            <v>0</v>
          </cell>
          <cell r="DW785">
            <v>0</v>
          </cell>
          <cell r="DX785">
            <v>0</v>
          </cell>
          <cell r="DY785">
            <v>0</v>
          </cell>
          <cell r="DZ785">
            <v>0</v>
          </cell>
          <cell r="EA785">
            <v>0</v>
          </cell>
          <cell r="EB785">
            <v>0</v>
          </cell>
          <cell r="EC785">
            <v>0</v>
          </cell>
          <cell r="ED785">
            <v>0</v>
          </cell>
        </row>
        <row r="786">
          <cell r="F786">
            <v>0</v>
          </cell>
          <cell r="G786">
            <v>0</v>
          </cell>
          <cell r="H786">
            <v>-640.02000000048429</v>
          </cell>
          <cell r="I786">
            <v>-439.10000000055879</v>
          </cell>
          <cell r="J786">
            <v>-2182.5999999996275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0</v>
          </cell>
          <cell r="BE786">
            <v>0</v>
          </cell>
          <cell r="BF786">
            <v>0</v>
          </cell>
          <cell r="BG786">
            <v>0</v>
          </cell>
          <cell r="BH786">
            <v>0</v>
          </cell>
          <cell r="BI786">
            <v>0</v>
          </cell>
          <cell r="BJ786">
            <v>0</v>
          </cell>
          <cell r="BK786">
            <v>0</v>
          </cell>
          <cell r="BL786">
            <v>0</v>
          </cell>
          <cell r="BM786">
            <v>0</v>
          </cell>
          <cell r="BN786">
            <v>0</v>
          </cell>
          <cell r="BO786">
            <v>0</v>
          </cell>
          <cell r="BP786">
            <v>0</v>
          </cell>
          <cell r="BQ786">
            <v>0</v>
          </cell>
          <cell r="BR786">
            <v>0</v>
          </cell>
          <cell r="BS786">
            <v>0</v>
          </cell>
          <cell r="BT786">
            <v>0</v>
          </cell>
          <cell r="BU786">
            <v>0</v>
          </cell>
          <cell r="BV786">
            <v>0</v>
          </cell>
          <cell r="BW786">
            <v>0</v>
          </cell>
          <cell r="BX786">
            <v>0</v>
          </cell>
          <cell r="BY786">
            <v>0</v>
          </cell>
          <cell r="BZ786">
            <v>0</v>
          </cell>
          <cell r="CA786">
            <v>0</v>
          </cell>
          <cell r="CB786">
            <v>0</v>
          </cell>
          <cell r="CC786">
            <v>0</v>
          </cell>
          <cell r="CD786">
            <v>0</v>
          </cell>
          <cell r="CE786">
            <v>0</v>
          </cell>
          <cell r="CF786">
            <v>0</v>
          </cell>
          <cell r="CG786">
            <v>0</v>
          </cell>
          <cell r="CH786">
            <v>0</v>
          </cell>
          <cell r="CI786">
            <v>0</v>
          </cell>
          <cell r="CJ786">
            <v>0</v>
          </cell>
          <cell r="CK786">
            <v>0</v>
          </cell>
          <cell r="CL786">
            <v>0</v>
          </cell>
          <cell r="CM786">
            <v>0</v>
          </cell>
          <cell r="CN786">
            <v>0</v>
          </cell>
          <cell r="CO786">
            <v>0</v>
          </cell>
          <cell r="CP786">
            <v>0</v>
          </cell>
          <cell r="CQ786">
            <v>0</v>
          </cell>
          <cell r="CR786">
            <v>0</v>
          </cell>
          <cell r="CS786">
            <v>0</v>
          </cell>
          <cell r="CT786">
            <v>0</v>
          </cell>
          <cell r="CU786">
            <v>0</v>
          </cell>
          <cell r="CV786">
            <v>0</v>
          </cell>
          <cell r="CW786">
            <v>0</v>
          </cell>
          <cell r="CX786">
            <v>0</v>
          </cell>
          <cell r="CY786">
            <v>0</v>
          </cell>
          <cell r="CZ786">
            <v>0</v>
          </cell>
          <cell r="DA786">
            <v>0</v>
          </cell>
          <cell r="DB786">
            <v>0</v>
          </cell>
          <cell r="DC786">
            <v>0</v>
          </cell>
          <cell r="DD786">
            <v>0</v>
          </cell>
          <cell r="DE786">
            <v>0</v>
          </cell>
          <cell r="DF786">
            <v>0</v>
          </cell>
          <cell r="DG786">
            <v>0</v>
          </cell>
          <cell r="DH786">
            <v>0</v>
          </cell>
          <cell r="DI786">
            <v>0</v>
          </cell>
          <cell r="DJ786">
            <v>0</v>
          </cell>
          <cell r="DK786">
            <v>0</v>
          </cell>
          <cell r="DL786">
            <v>0</v>
          </cell>
          <cell r="DM786">
            <v>0</v>
          </cell>
          <cell r="DN786">
            <v>0</v>
          </cell>
          <cell r="DO786">
            <v>0</v>
          </cell>
          <cell r="DP786">
            <v>0</v>
          </cell>
          <cell r="DQ786">
            <v>0</v>
          </cell>
          <cell r="DR786">
            <v>0</v>
          </cell>
          <cell r="DS786">
            <v>0</v>
          </cell>
          <cell r="DT786">
            <v>0</v>
          </cell>
          <cell r="DU786">
            <v>0</v>
          </cell>
          <cell r="DV786">
            <v>0</v>
          </cell>
          <cell r="DW786">
            <v>0</v>
          </cell>
          <cell r="DX786">
            <v>0</v>
          </cell>
          <cell r="DY786">
            <v>0</v>
          </cell>
          <cell r="DZ786">
            <v>0</v>
          </cell>
          <cell r="EA786">
            <v>0</v>
          </cell>
          <cell r="EB786">
            <v>0</v>
          </cell>
          <cell r="EC786">
            <v>0</v>
          </cell>
          <cell r="ED786">
            <v>0</v>
          </cell>
        </row>
        <row r="787">
          <cell r="F787">
            <v>-2606.5799999999581</v>
          </cell>
          <cell r="G787">
            <v>-1973.7200000000303</v>
          </cell>
          <cell r="H787">
            <v>-904.90000000002328</v>
          </cell>
          <cell r="I787">
            <v>-506.17499999998836</v>
          </cell>
          <cell r="J787">
            <v>-730.13999999995576</v>
          </cell>
          <cell r="K787">
            <v>-1333.5100000000093</v>
          </cell>
          <cell r="L787">
            <v>-1529.9500000000116</v>
          </cell>
          <cell r="M787">
            <v>-2636.2699999999604</v>
          </cell>
          <cell r="N787">
            <v>-1573.7099999999627</v>
          </cell>
          <cell r="O787">
            <v>-2384.3239999999641</v>
          </cell>
          <cell r="P787">
            <v>-2791.0800000000163</v>
          </cell>
          <cell r="Q787">
            <v>-2473.0200000000186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P787">
            <v>0</v>
          </cell>
          <cell r="AQ787">
            <v>0</v>
          </cell>
          <cell r="AR787">
            <v>0</v>
          </cell>
          <cell r="AS787">
            <v>0</v>
          </cell>
          <cell r="AT787">
            <v>0</v>
          </cell>
          <cell r="AU787">
            <v>0</v>
          </cell>
          <cell r="AV787">
            <v>0</v>
          </cell>
          <cell r="AW787">
            <v>0</v>
          </cell>
          <cell r="AX787">
            <v>0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0</v>
          </cell>
          <cell r="BD787">
            <v>0</v>
          </cell>
          <cell r="BE787">
            <v>0</v>
          </cell>
          <cell r="BF787">
            <v>0</v>
          </cell>
          <cell r="BG787">
            <v>0</v>
          </cell>
          <cell r="BH787">
            <v>0</v>
          </cell>
          <cell r="BI787">
            <v>0</v>
          </cell>
          <cell r="BJ787">
            <v>0</v>
          </cell>
          <cell r="BK787">
            <v>0</v>
          </cell>
          <cell r="BL787">
            <v>0</v>
          </cell>
          <cell r="BM787">
            <v>0</v>
          </cell>
          <cell r="BN787">
            <v>0</v>
          </cell>
          <cell r="BO787">
            <v>0</v>
          </cell>
          <cell r="BP787">
            <v>0</v>
          </cell>
          <cell r="BQ787">
            <v>0</v>
          </cell>
          <cell r="BR787">
            <v>0</v>
          </cell>
          <cell r="BS787">
            <v>0</v>
          </cell>
          <cell r="BT787">
            <v>0</v>
          </cell>
          <cell r="BU787">
            <v>0</v>
          </cell>
          <cell r="BV787">
            <v>0</v>
          </cell>
          <cell r="BW787">
            <v>0</v>
          </cell>
          <cell r="BX787">
            <v>0</v>
          </cell>
          <cell r="BY787">
            <v>0</v>
          </cell>
          <cell r="BZ787">
            <v>0</v>
          </cell>
          <cell r="CA787">
            <v>0</v>
          </cell>
          <cell r="CB787">
            <v>0</v>
          </cell>
          <cell r="CC787">
            <v>0</v>
          </cell>
          <cell r="CD787">
            <v>0</v>
          </cell>
          <cell r="CE787">
            <v>0</v>
          </cell>
          <cell r="CF787">
            <v>0</v>
          </cell>
          <cell r="CG787">
            <v>0</v>
          </cell>
          <cell r="CH787">
            <v>0</v>
          </cell>
          <cell r="CI787">
            <v>0</v>
          </cell>
          <cell r="CJ787">
            <v>0</v>
          </cell>
          <cell r="CK787">
            <v>0</v>
          </cell>
          <cell r="CL787">
            <v>0</v>
          </cell>
          <cell r="CM787">
            <v>0</v>
          </cell>
          <cell r="CN787">
            <v>0</v>
          </cell>
          <cell r="CO787">
            <v>0</v>
          </cell>
          <cell r="CP787">
            <v>0</v>
          </cell>
          <cell r="CQ787">
            <v>0</v>
          </cell>
          <cell r="CR787">
            <v>0</v>
          </cell>
          <cell r="CS787">
            <v>0</v>
          </cell>
          <cell r="CT787">
            <v>0</v>
          </cell>
          <cell r="CU787">
            <v>0</v>
          </cell>
          <cell r="CV787">
            <v>0</v>
          </cell>
          <cell r="CW787">
            <v>0</v>
          </cell>
          <cell r="CX787">
            <v>0</v>
          </cell>
          <cell r="CY787">
            <v>0</v>
          </cell>
          <cell r="CZ787">
            <v>0</v>
          </cell>
          <cell r="DA787">
            <v>0</v>
          </cell>
          <cell r="DB787">
            <v>0</v>
          </cell>
          <cell r="DC787">
            <v>0</v>
          </cell>
          <cell r="DD787">
            <v>0</v>
          </cell>
          <cell r="DE787">
            <v>0</v>
          </cell>
          <cell r="DF787">
            <v>0</v>
          </cell>
          <cell r="DG787">
            <v>0</v>
          </cell>
          <cell r="DH787">
            <v>0</v>
          </cell>
          <cell r="DI787">
            <v>0</v>
          </cell>
          <cell r="DJ787">
            <v>0</v>
          </cell>
          <cell r="DK787">
            <v>0</v>
          </cell>
          <cell r="DL787">
            <v>0</v>
          </cell>
          <cell r="DM787">
            <v>0</v>
          </cell>
          <cell r="DN787">
            <v>0</v>
          </cell>
          <cell r="DO787">
            <v>0</v>
          </cell>
          <cell r="DP787">
            <v>0</v>
          </cell>
          <cell r="DQ787">
            <v>0</v>
          </cell>
          <cell r="DR787">
            <v>0</v>
          </cell>
          <cell r="DS787">
            <v>0</v>
          </cell>
          <cell r="DT787">
            <v>0</v>
          </cell>
          <cell r="DU787">
            <v>0</v>
          </cell>
          <cell r="DV787">
            <v>0</v>
          </cell>
          <cell r="DW787">
            <v>0</v>
          </cell>
          <cell r="DX787">
            <v>0</v>
          </cell>
          <cell r="DY787">
            <v>0</v>
          </cell>
          <cell r="DZ787">
            <v>0</v>
          </cell>
          <cell r="EA787">
            <v>0</v>
          </cell>
          <cell r="EB787">
            <v>0</v>
          </cell>
          <cell r="EC787">
            <v>0</v>
          </cell>
          <cell r="ED787">
            <v>0</v>
          </cell>
        </row>
        <row r="788">
          <cell r="F788">
            <v>-34031.799999999814</v>
          </cell>
          <cell r="G788">
            <v>-18940</v>
          </cell>
          <cell r="H788">
            <v>-17789.100000000559</v>
          </cell>
          <cell r="I788">
            <v>-19829.700000001118</v>
          </cell>
          <cell r="J788">
            <v>-35677.200000000186</v>
          </cell>
          <cell r="K788">
            <v>-18902.5</v>
          </cell>
          <cell r="L788">
            <v>-9385.2999999998137</v>
          </cell>
          <cell r="M788">
            <v>-11659.799999999814</v>
          </cell>
          <cell r="N788">
            <v>-16913.5</v>
          </cell>
          <cell r="O788">
            <v>-44231.199999999255</v>
          </cell>
          <cell r="P788">
            <v>-29025.099999999627</v>
          </cell>
          <cell r="Q788">
            <v>-17065.900000000373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0</v>
          </cell>
          <cell r="BD788">
            <v>0</v>
          </cell>
          <cell r="BE788">
            <v>0</v>
          </cell>
          <cell r="BF788">
            <v>0</v>
          </cell>
          <cell r="BG788">
            <v>0</v>
          </cell>
          <cell r="BH788">
            <v>0</v>
          </cell>
          <cell r="BI788">
            <v>0</v>
          </cell>
          <cell r="BJ788">
            <v>0</v>
          </cell>
          <cell r="BK788">
            <v>0</v>
          </cell>
          <cell r="BL788">
            <v>0</v>
          </cell>
          <cell r="BM788">
            <v>0</v>
          </cell>
          <cell r="BN788">
            <v>0</v>
          </cell>
          <cell r="BO788">
            <v>0</v>
          </cell>
          <cell r="BP788">
            <v>0</v>
          </cell>
          <cell r="BQ788">
            <v>0</v>
          </cell>
          <cell r="BR788">
            <v>0</v>
          </cell>
          <cell r="BS788">
            <v>0</v>
          </cell>
          <cell r="BT788">
            <v>0</v>
          </cell>
          <cell r="BU788">
            <v>0</v>
          </cell>
          <cell r="BV788">
            <v>0</v>
          </cell>
          <cell r="BW788">
            <v>0</v>
          </cell>
          <cell r="BX788">
            <v>0</v>
          </cell>
          <cell r="BY788">
            <v>0</v>
          </cell>
          <cell r="BZ788">
            <v>0</v>
          </cell>
          <cell r="CA788">
            <v>0</v>
          </cell>
          <cell r="CB788">
            <v>0</v>
          </cell>
          <cell r="CC788">
            <v>0</v>
          </cell>
          <cell r="CD788">
            <v>0</v>
          </cell>
          <cell r="CE788">
            <v>0</v>
          </cell>
          <cell r="CF788">
            <v>0</v>
          </cell>
          <cell r="CG788">
            <v>0</v>
          </cell>
          <cell r="CH788">
            <v>0</v>
          </cell>
          <cell r="CI788">
            <v>0</v>
          </cell>
          <cell r="CJ788">
            <v>0</v>
          </cell>
          <cell r="CK788">
            <v>0</v>
          </cell>
          <cell r="CL788">
            <v>0</v>
          </cell>
          <cell r="CM788">
            <v>0</v>
          </cell>
          <cell r="CN788">
            <v>0</v>
          </cell>
          <cell r="CO788">
            <v>0</v>
          </cell>
          <cell r="CP788">
            <v>0</v>
          </cell>
          <cell r="CQ788">
            <v>0</v>
          </cell>
          <cell r="CR788">
            <v>0</v>
          </cell>
          <cell r="CS788">
            <v>0</v>
          </cell>
          <cell r="CT788">
            <v>0</v>
          </cell>
          <cell r="CU788">
            <v>0</v>
          </cell>
          <cell r="CV788">
            <v>0</v>
          </cell>
          <cell r="CW788">
            <v>0</v>
          </cell>
          <cell r="CX788">
            <v>0</v>
          </cell>
          <cell r="CY788">
            <v>0</v>
          </cell>
          <cell r="CZ788">
            <v>0</v>
          </cell>
          <cell r="DA788">
            <v>0</v>
          </cell>
          <cell r="DB788">
            <v>0</v>
          </cell>
          <cell r="DC788">
            <v>0</v>
          </cell>
          <cell r="DD788">
            <v>0</v>
          </cell>
          <cell r="DE788">
            <v>0</v>
          </cell>
          <cell r="DF788">
            <v>0</v>
          </cell>
          <cell r="DG788">
            <v>0</v>
          </cell>
          <cell r="DH788">
            <v>0</v>
          </cell>
          <cell r="DI788">
            <v>0</v>
          </cell>
          <cell r="DJ788">
            <v>0</v>
          </cell>
          <cell r="DK788">
            <v>0</v>
          </cell>
          <cell r="DL788">
            <v>0</v>
          </cell>
          <cell r="DM788">
            <v>0</v>
          </cell>
          <cell r="DN788">
            <v>0</v>
          </cell>
          <cell r="DO788">
            <v>0</v>
          </cell>
          <cell r="DP788">
            <v>0</v>
          </cell>
          <cell r="DQ788">
            <v>0</v>
          </cell>
          <cell r="DR788">
            <v>0</v>
          </cell>
          <cell r="DS788">
            <v>0</v>
          </cell>
          <cell r="DT788">
            <v>0</v>
          </cell>
          <cell r="DU788">
            <v>0</v>
          </cell>
          <cell r="DV788">
            <v>0</v>
          </cell>
          <cell r="DW788">
            <v>0</v>
          </cell>
          <cell r="DX788">
            <v>0</v>
          </cell>
          <cell r="DY788">
            <v>0</v>
          </cell>
          <cell r="DZ788">
            <v>0</v>
          </cell>
          <cell r="EA788">
            <v>0</v>
          </cell>
          <cell r="EB788">
            <v>0</v>
          </cell>
          <cell r="EC788">
            <v>0</v>
          </cell>
          <cell r="ED788">
            <v>0</v>
          </cell>
        </row>
        <row r="789">
          <cell r="F789">
            <v>-73758.699999999721</v>
          </cell>
          <cell r="G789">
            <v>-50237.999999999534</v>
          </cell>
          <cell r="H789">
            <v>-42063.800000000745</v>
          </cell>
          <cell r="I789">
            <v>-35925</v>
          </cell>
          <cell r="J789">
            <v>-45469.200000000186</v>
          </cell>
          <cell r="K789">
            <v>-34664.799999999814</v>
          </cell>
          <cell r="L789">
            <v>-39124.400000000373</v>
          </cell>
          <cell r="M789">
            <v>-33328.700000000186</v>
          </cell>
          <cell r="N789">
            <v>-39028</v>
          </cell>
          <cell r="O789">
            <v>-36391.799999999814</v>
          </cell>
          <cell r="P789">
            <v>-43085.200000000186</v>
          </cell>
          <cell r="Q789">
            <v>-38994.799999999814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0</v>
          </cell>
          <cell r="BD789">
            <v>0</v>
          </cell>
          <cell r="BE789">
            <v>0</v>
          </cell>
          <cell r="BF789">
            <v>0</v>
          </cell>
          <cell r="BG789">
            <v>0</v>
          </cell>
          <cell r="BH789">
            <v>0</v>
          </cell>
          <cell r="BI789">
            <v>0</v>
          </cell>
          <cell r="BJ789">
            <v>0</v>
          </cell>
          <cell r="BK789">
            <v>0</v>
          </cell>
          <cell r="BL789">
            <v>0</v>
          </cell>
          <cell r="BM789">
            <v>0</v>
          </cell>
          <cell r="BN789">
            <v>0</v>
          </cell>
          <cell r="BO789">
            <v>0</v>
          </cell>
          <cell r="BP789">
            <v>0</v>
          </cell>
          <cell r="BQ789">
            <v>0</v>
          </cell>
          <cell r="BR789">
            <v>0</v>
          </cell>
          <cell r="BS789">
            <v>0</v>
          </cell>
          <cell r="BT789">
            <v>0</v>
          </cell>
          <cell r="BU789">
            <v>0</v>
          </cell>
          <cell r="BV789">
            <v>0</v>
          </cell>
          <cell r="BW789">
            <v>0</v>
          </cell>
          <cell r="BX789">
            <v>0</v>
          </cell>
          <cell r="BY789">
            <v>0</v>
          </cell>
          <cell r="BZ789">
            <v>0</v>
          </cell>
          <cell r="CA789">
            <v>0</v>
          </cell>
          <cell r="CB789">
            <v>0</v>
          </cell>
          <cell r="CC789">
            <v>0</v>
          </cell>
          <cell r="CD789">
            <v>0</v>
          </cell>
          <cell r="CE789">
            <v>0</v>
          </cell>
          <cell r="CF789">
            <v>0</v>
          </cell>
          <cell r="CG789">
            <v>0</v>
          </cell>
          <cell r="CH789">
            <v>0</v>
          </cell>
          <cell r="CI789">
            <v>0</v>
          </cell>
          <cell r="CJ789">
            <v>0</v>
          </cell>
          <cell r="CK789">
            <v>0</v>
          </cell>
          <cell r="CL789">
            <v>0</v>
          </cell>
          <cell r="CM789">
            <v>0</v>
          </cell>
          <cell r="CN789">
            <v>0</v>
          </cell>
          <cell r="CO789">
            <v>0</v>
          </cell>
          <cell r="CP789">
            <v>0</v>
          </cell>
          <cell r="CQ789">
            <v>0</v>
          </cell>
          <cell r="CR789">
            <v>0</v>
          </cell>
          <cell r="CS789">
            <v>0</v>
          </cell>
          <cell r="CT789">
            <v>0</v>
          </cell>
          <cell r="CU789">
            <v>0</v>
          </cell>
          <cell r="CV789">
            <v>0</v>
          </cell>
          <cell r="CW789">
            <v>0</v>
          </cell>
          <cell r="CX789">
            <v>0</v>
          </cell>
          <cell r="CY789">
            <v>0</v>
          </cell>
          <cell r="CZ789">
            <v>0</v>
          </cell>
          <cell r="DA789">
            <v>0</v>
          </cell>
          <cell r="DB789">
            <v>0</v>
          </cell>
          <cell r="DC789">
            <v>0</v>
          </cell>
          <cell r="DD789">
            <v>0</v>
          </cell>
          <cell r="DE789">
            <v>0</v>
          </cell>
          <cell r="DF789">
            <v>0</v>
          </cell>
          <cell r="DG789">
            <v>0</v>
          </cell>
          <cell r="DH789">
            <v>0</v>
          </cell>
          <cell r="DI789">
            <v>0</v>
          </cell>
          <cell r="DJ789">
            <v>0</v>
          </cell>
          <cell r="DK789">
            <v>0</v>
          </cell>
          <cell r="DL789">
            <v>0</v>
          </cell>
          <cell r="DM789">
            <v>0</v>
          </cell>
          <cell r="DN789">
            <v>0</v>
          </cell>
          <cell r="DO789">
            <v>0</v>
          </cell>
          <cell r="DP789">
            <v>0</v>
          </cell>
          <cell r="DQ789">
            <v>0</v>
          </cell>
          <cell r="DR789">
            <v>0</v>
          </cell>
          <cell r="DS789">
            <v>0</v>
          </cell>
          <cell r="DT789">
            <v>0</v>
          </cell>
          <cell r="DU789">
            <v>0</v>
          </cell>
          <cell r="DV789">
            <v>0</v>
          </cell>
          <cell r="DW789">
            <v>0</v>
          </cell>
          <cell r="DX789">
            <v>0</v>
          </cell>
          <cell r="DY789">
            <v>0</v>
          </cell>
          <cell r="DZ789">
            <v>0</v>
          </cell>
          <cell r="EA789">
            <v>0</v>
          </cell>
          <cell r="EB789">
            <v>0</v>
          </cell>
          <cell r="EC789">
            <v>0</v>
          </cell>
          <cell r="ED789">
            <v>0</v>
          </cell>
        </row>
        <row r="790">
          <cell r="F790">
            <v>-2780.7000000011176</v>
          </cell>
          <cell r="G790">
            <v>-3255.7000000001863</v>
          </cell>
          <cell r="H790">
            <v>-13434.499999999069</v>
          </cell>
          <cell r="I790">
            <v>-10101.299999999814</v>
          </cell>
          <cell r="J790">
            <v>-4937.5999999996275</v>
          </cell>
          <cell r="K790">
            <v>-5635.1000000005588</v>
          </cell>
          <cell r="L790">
            <v>-2106.5999999996275</v>
          </cell>
          <cell r="M790">
            <v>-400.20000000111759</v>
          </cell>
          <cell r="N790">
            <v>-4683.0999999996275</v>
          </cell>
          <cell r="O790">
            <v>-8874.8000000007451</v>
          </cell>
          <cell r="P790">
            <v>-4504.6000000014901</v>
          </cell>
          <cell r="Q790">
            <v>-360.80000000074506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E790">
            <v>0</v>
          </cell>
          <cell r="BF790">
            <v>0</v>
          </cell>
          <cell r="BG790">
            <v>0</v>
          </cell>
          <cell r="BH790">
            <v>0</v>
          </cell>
          <cell r="BI790">
            <v>0</v>
          </cell>
          <cell r="BJ790">
            <v>0</v>
          </cell>
          <cell r="BK790">
            <v>0</v>
          </cell>
          <cell r="BL790">
            <v>0</v>
          </cell>
          <cell r="BM790">
            <v>0</v>
          </cell>
          <cell r="BN790">
            <v>0</v>
          </cell>
          <cell r="BO790">
            <v>0</v>
          </cell>
          <cell r="BP790">
            <v>0</v>
          </cell>
          <cell r="BQ790">
            <v>0</v>
          </cell>
          <cell r="BR790">
            <v>0</v>
          </cell>
          <cell r="BS790">
            <v>0</v>
          </cell>
          <cell r="BT790">
            <v>0</v>
          </cell>
          <cell r="BU790">
            <v>0</v>
          </cell>
          <cell r="BV790">
            <v>0</v>
          </cell>
          <cell r="BW790">
            <v>0</v>
          </cell>
          <cell r="BX790">
            <v>0</v>
          </cell>
          <cell r="BY790">
            <v>0</v>
          </cell>
          <cell r="BZ790">
            <v>0</v>
          </cell>
          <cell r="CA790">
            <v>0</v>
          </cell>
          <cell r="CB790">
            <v>0</v>
          </cell>
          <cell r="CC790">
            <v>0</v>
          </cell>
          <cell r="CD790">
            <v>0</v>
          </cell>
          <cell r="CE790">
            <v>0</v>
          </cell>
          <cell r="CF790">
            <v>0</v>
          </cell>
          <cell r="CG790">
            <v>0</v>
          </cell>
          <cell r="CH790">
            <v>0</v>
          </cell>
          <cell r="CI790">
            <v>0</v>
          </cell>
          <cell r="CJ790">
            <v>0</v>
          </cell>
          <cell r="CK790">
            <v>0</v>
          </cell>
          <cell r="CL790">
            <v>0</v>
          </cell>
          <cell r="CM790">
            <v>0</v>
          </cell>
          <cell r="CN790">
            <v>0</v>
          </cell>
          <cell r="CO790">
            <v>0</v>
          </cell>
          <cell r="CP790">
            <v>0</v>
          </cell>
          <cell r="CQ790">
            <v>0</v>
          </cell>
          <cell r="CR790">
            <v>0</v>
          </cell>
          <cell r="CS790">
            <v>0</v>
          </cell>
          <cell r="CT790">
            <v>0</v>
          </cell>
          <cell r="CU790">
            <v>0</v>
          </cell>
          <cell r="CV790">
            <v>0</v>
          </cell>
          <cell r="CW790">
            <v>0</v>
          </cell>
          <cell r="CX790">
            <v>0</v>
          </cell>
          <cell r="CY790">
            <v>0</v>
          </cell>
          <cell r="CZ790">
            <v>0</v>
          </cell>
          <cell r="DA790">
            <v>0</v>
          </cell>
          <cell r="DB790">
            <v>0</v>
          </cell>
          <cell r="DC790">
            <v>0</v>
          </cell>
          <cell r="DD790">
            <v>0</v>
          </cell>
          <cell r="DE790">
            <v>0</v>
          </cell>
          <cell r="DF790">
            <v>0</v>
          </cell>
          <cell r="DG790">
            <v>0</v>
          </cell>
          <cell r="DH790">
            <v>0</v>
          </cell>
          <cell r="DI790">
            <v>0</v>
          </cell>
          <cell r="DJ790">
            <v>0</v>
          </cell>
          <cell r="DK790">
            <v>0</v>
          </cell>
          <cell r="DL790">
            <v>0</v>
          </cell>
          <cell r="DM790">
            <v>0</v>
          </cell>
          <cell r="DN790">
            <v>0</v>
          </cell>
          <cell r="DO790">
            <v>0</v>
          </cell>
          <cell r="DP790">
            <v>0</v>
          </cell>
          <cell r="DQ790">
            <v>0</v>
          </cell>
          <cell r="DR790">
            <v>0</v>
          </cell>
          <cell r="DS790">
            <v>0</v>
          </cell>
          <cell r="DT790">
            <v>0</v>
          </cell>
          <cell r="DU790">
            <v>0</v>
          </cell>
          <cell r="DV790">
            <v>0</v>
          </cell>
          <cell r="DW790">
            <v>0</v>
          </cell>
          <cell r="DX790">
            <v>0</v>
          </cell>
          <cell r="DY790">
            <v>0</v>
          </cell>
          <cell r="DZ790">
            <v>0</v>
          </cell>
          <cell r="EA790">
            <v>0</v>
          </cell>
          <cell r="EB790">
            <v>0</v>
          </cell>
          <cell r="EC790">
            <v>0</v>
          </cell>
          <cell r="ED790">
            <v>0</v>
          </cell>
        </row>
        <row r="791">
          <cell r="F791">
            <v>-18811.419999999925</v>
          </cell>
          <cell r="G791">
            <v>-18131.560000000056</v>
          </cell>
          <cell r="H791">
            <v>-14867.370000000112</v>
          </cell>
          <cell r="I791">
            <v>-12233.129999999888</v>
          </cell>
          <cell r="J791">
            <v>-8590.5</v>
          </cell>
          <cell r="K791">
            <v>-22316.660000000149</v>
          </cell>
          <cell r="L791">
            <v>-15828.209999999963</v>
          </cell>
          <cell r="M791">
            <v>-23871.799999999814</v>
          </cell>
          <cell r="N791">
            <v>-22651.750000000233</v>
          </cell>
          <cell r="O791">
            <v>-13087.239999999991</v>
          </cell>
          <cell r="P791">
            <v>-18433.459999999963</v>
          </cell>
          <cell r="Q791">
            <v>-23283.200000000186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0</v>
          </cell>
          <cell r="AO791">
            <v>0</v>
          </cell>
          <cell r="AP791">
            <v>0</v>
          </cell>
          <cell r="AQ791">
            <v>0</v>
          </cell>
          <cell r="AR791">
            <v>0</v>
          </cell>
          <cell r="AS791">
            <v>0</v>
          </cell>
          <cell r="AT791">
            <v>0</v>
          </cell>
          <cell r="AU791">
            <v>0</v>
          </cell>
          <cell r="AV791">
            <v>0</v>
          </cell>
          <cell r="AW791">
            <v>0</v>
          </cell>
          <cell r="AX791">
            <v>0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0</v>
          </cell>
          <cell r="BD791">
            <v>0</v>
          </cell>
          <cell r="BE791">
            <v>0</v>
          </cell>
          <cell r="BF791">
            <v>0</v>
          </cell>
          <cell r="BG791">
            <v>0</v>
          </cell>
          <cell r="BH791">
            <v>0</v>
          </cell>
          <cell r="BI791">
            <v>0</v>
          </cell>
          <cell r="BJ791">
            <v>0</v>
          </cell>
          <cell r="BK791">
            <v>0</v>
          </cell>
          <cell r="BL791">
            <v>0</v>
          </cell>
          <cell r="BM791">
            <v>0</v>
          </cell>
          <cell r="BN791">
            <v>0</v>
          </cell>
          <cell r="BO791">
            <v>0</v>
          </cell>
          <cell r="BP791">
            <v>0</v>
          </cell>
          <cell r="BQ791">
            <v>0</v>
          </cell>
          <cell r="BR791">
            <v>0</v>
          </cell>
          <cell r="BS791">
            <v>0</v>
          </cell>
          <cell r="BT791">
            <v>0</v>
          </cell>
          <cell r="BU791">
            <v>0</v>
          </cell>
          <cell r="BV791">
            <v>0</v>
          </cell>
          <cell r="BW791">
            <v>0</v>
          </cell>
          <cell r="BX791">
            <v>0</v>
          </cell>
          <cell r="BY791">
            <v>0</v>
          </cell>
          <cell r="BZ791">
            <v>0</v>
          </cell>
          <cell r="CA791">
            <v>0</v>
          </cell>
          <cell r="CB791">
            <v>0</v>
          </cell>
          <cell r="CC791">
            <v>0</v>
          </cell>
          <cell r="CD791">
            <v>0</v>
          </cell>
          <cell r="CE791">
            <v>0</v>
          </cell>
          <cell r="CF791">
            <v>0</v>
          </cell>
          <cell r="CG791">
            <v>0</v>
          </cell>
          <cell r="CH791">
            <v>0</v>
          </cell>
          <cell r="CI791">
            <v>0</v>
          </cell>
          <cell r="CJ791">
            <v>0</v>
          </cell>
          <cell r="CK791">
            <v>0</v>
          </cell>
          <cell r="CL791">
            <v>0</v>
          </cell>
          <cell r="CM791">
            <v>0</v>
          </cell>
          <cell r="CN791">
            <v>0</v>
          </cell>
          <cell r="CO791">
            <v>0</v>
          </cell>
          <cell r="CP791">
            <v>0</v>
          </cell>
          <cell r="CQ791">
            <v>0</v>
          </cell>
          <cell r="CR791">
            <v>0</v>
          </cell>
          <cell r="CS791">
            <v>0</v>
          </cell>
          <cell r="CT791">
            <v>0</v>
          </cell>
          <cell r="CU791">
            <v>0</v>
          </cell>
          <cell r="CV791">
            <v>0</v>
          </cell>
          <cell r="CW791">
            <v>0</v>
          </cell>
          <cell r="CX791">
            <v>0</v>
          </cell>
          <cell r="CY791">
            <v>0</v>
          </cell>
          <cell r="CZ791">
            <v>0</v>
          </cell>
          <cell r="DA791">
            <v>0</v>
          </cell>
          <cell r="DB791">
            <v>0</v>
          </cell>
          <cell r="DC791">
            <v>0</v>
          </cell>
          <cell r="DD791">
            <v>0</v>
          </cell>
          <cell r="DE791">
            <v>0</v>
          </cell>
          <cell r="DF791">
            <v>0</v>
          </cell>
          <cell r="DG791">
            <v>0</v>
          </cell>
          <cell r="DH791">
            <v>0</v>
          </cell>
          <cell r="DI791">
            <v>0</v>
          </cell>
          <cell r="DJ791">
            <v>0</v>
          </cell>
          <cell r="DK791">
            <v>0</v>
          </cell>
          <cell r="DL791">
            <v>0</v>
          </cell>
          <cell r="DM791">
            <v>0</v>
          </cell>
          <cell r="DN791">
            <v>0</v>
          </cell>
          <cell r="DO791">
            <v>0</v>
          </cell>
          <cell r="DP791">
            <v>0</v>
          </cell>
          <cell r="DQ791">
            <v>0</v>
          </cell>
          <cell r="DR791">
            <v>0</v>
          </cell>
          <cell r="DS791">
            <v>0</v>
          </cell>
          <cell r="DT791">
            <v>0</v>
          </cell>
          <cell r="DU791">
            <v>0</v>
          </cell>
          <cell r="DV791">
            <v>0</v>
          </cell>
          <cell r="DW791">
            <v>0</v>
          </cell>
          <cell r="DX791">
            <v>0</v>
          </cell>
          <cell r="DY791">
            <v>0</v>
          </cell>
          <cell r="DZ791">
            <v>0</v>
          </cell>
          <cell r="EA791">
            <v>0</v>
          </cell>
          <cell r="EB791">
            <v>0</v>
          </cell>
          <cell r="EC791">
            <v>0</v>
          </cell>
          <cell r="ED791">
            <v>0</v>
          </cell>
        </row>
        <row r="792">
          <cell r="F792">
            <v>0</v>
          </cell>
          <cell r="G792">
            <v>0</v>
          </cell>
          <cell r="H792">
            <v>0</v>
          </cell>
          <cell r="I792">
            <v>-686.0999999998603</v>
          </cell>
          <cell r="J792">
            <v>-954.20000000018626</v>
          </cell>
          <cell r="K792">
            <v>-197.9000000001397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0</v>
          </cell>
          <cell r="BD792">
            <v>0</v>
          </cell>
          <cell r="BE792">
            <v>0</v>
          </cell>
          <cell r="BF792">
            <v>0</v>
          </cell>
          <cell r="BG792">
            <v>0</v>
          </cell>
          <cell r="BH792">
            <v>0</v>
          </cell>
          <cell r="BI792">
            <v>0</v>
          </cell>
          <cell r="BJ792">
            <v>0</v>
          </cell>
          <cell r="BK792">
            <v>0</v>
          </cell>
          <cell r="BL792">
            <v>0</v>
          </cell>
          <cell r="BM792">
            <v>0</v>
          </cell>
          <cell r="BN792">
            <v>0</v>
          </cell>
          <cell r="BO792">
            <v>0</v>
          </cell>
          <cell r="BP792">
            <v>0</v>
          </cell>
          <cell r="BQ792">
            <v>0</v>
          </cell>
          <cell r="BR792">
            <v>0</v>
          </cell>
          <cell r="BS792">
            <v>0</v>
          </cell>
          <cell r="BT792">
            <v>0</v>
          </cell>
          <cell r="BU792">
            <v>0</v>
          </cell>
          <cell r="BV792">
            <v>0</v>
          </cell>
          <cell r="BW792">
            <v>0</v>
          </cell>
          <cell r="BX792">
            <v>0</v>
          </cell>
          <cell r="BY792">
            <v>0</v>
          </cell>
          <cell r="BZ792">
            <v>0</v>
          </cell>
          <cell r="CA792">
            <v>0</v>
          </cell>
          <cell r="CB792">
            <v>0</v>
          </cell>
          <cell r="CC792">
            <v>0</v>
          </cell>
          <cell r="CD792">
            <v>0</v>
          </cell>
          <cell r="CE792">
            <v>0</v>
          </cell>
          <cell r="CF792">
            <v>0</v>
          </cell>
          <cell r="CG792">
            <v>0</v>
          </cell>
          <cell r="CH792">
            <v>0</v>
          </cell>
          <cell r="CI792">
            <v>0</v>
          </cell>
          <cell r="CJ792">
            <v>0</v>
          </cell>
          <cell r="CK792">
            <v>0</v>
          </cell>
          <cell r="CL792">
            <v>0</v>
          </cell>
          <cell r="CM792">
            <v>0</v>
          </cell>
          <cell r="CN792">
            <v>0</v>
          </cell>
          <cell r="CO792">
            <v>0</v>
          </cell>
          <cell r="CP792">
            <v>0</v>
          </cell>
          <cell r="CQ792">
            <v>0</v>
          </cell>
          <cell r="CR792">
            <v>0</v>
          </cell>
          <cell r="CS792">
            <v>0</v>
          </cell>
          <cell r="CT792">
            <v>0</v>
          </cell>
          <cell r="CU792">
            <v>0</v>
          </cell>
          <cell r="CV792">
            <v>0</v>
          </cell>
          <cell r="CW792">
            <v>0</v>
          </cell>
          <cell r="CX792">
            <v>0</v>
          </cell>
          <cell r="CY792">
            <v>0</v>
          </cell>
          <cell r="CZ792">
            <v>0</v>
          </cell>
          <cell r="DA792">
            <v>0</v>
          </cell>
          <cell r="DB792">
            <v>0</v>
          </cell>
          <cell r="DC792">
            <v>0</v>
          </cell>
          <cell r="DD792">
            <v>0</v>
          </cell>
          <cell r="DE792">
            <v>0</v>
          </cell>
          <cell r="DF792">
            <v>0</v>
          </cell>
          <cell r="DG792">
            <v>0</v>
          </cell>
          <cell r="DH792">
            <v>0</v>
          </cell>
          <cell r="DI792">
            <v>0</v>
          </cell>
          <cell r="DJ792">
            <v>0</v>
          </cell>
          <cell r="DK792">
            <v>0</v>
          </cell>
          <cell r="DL792">
            <v>0</v>
          </cell>
          <cell r="DM792">
            <v>0</v>
          </cell>
          <cell r="DN792">
            <v>0</v>
          </cell>
          <cell r="DO792">
            <v>0</v>
          </cell>
          <cell r="DP792">
            <v>0</v>
          </cell>
          <cell r="DQ792">
            <v>0</v>
          </cell>
          <cell r="DR792">
            <v>0</v>
          </cell>
          <cell r="DS792">
            <v>0</v>
          </cell>
          <cell r="DT792">
            <v>0</v>
          </cell>
          <cell r="DU792">
            <v>0</v>
          </cell>
          <cell r="DV792">
            <v>0</v>
          </cell>
          <cell r="DW792">
            <v>0</v>
          </cell>
          <cell r="DX792">
            <v>0</v>
          </cell>
          <cell r="DY792">
            <v>0</v>
          </cell>
          <cell r="DZ792">
            <v>0</v>
          </cell>
          <cell r="EA792">
            <v>0</v>
          </cell>
          <cell r="EB792">
            <v>0</v>
          </cell>
          <cell r="EC792">
            <v>0</v>
          </cell>
          <cell r="ED792">
            <v>0</v>
          </cell>
        </row>
        <row r="794">
          <cell r="F794">
            <v>0</v>
          </cell>
          <cell r="G794">
            <v>-189.39999999990687</v>
          </cell>
          <cell r="H794">
            <v>-1919.6000000000931</v>
          </cell>
          <cell r="I794">
            <v>-1582.3499999999767</v>
          </cell>
          <cell r="J794">
            <v>-2376.6000000000931</v>
          </cell>
          <cell r="K794">
            <v>-4605.3000000000466</v>
          </cell>
          <cell r="L794">
            <v>-3161.8999999999069</v>
          </cell>
          <cell r="M794">
            <v>-1587.1999999999534</v>
          </cell>
          <cell r="N794">
            <v>-2841.7999999998137</v>
          </cell>
          <cell r="O794">
            <v>-1213.6000000000931</v>
          </cell>
          <cell r="P794">
            <v>-2445.6000000000931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0</v>
          </cell>
          <cell r="AO794">
            <v>0</v>
          </cell>
          <cell r="AP794">
            <v>0</v>
          </cell>
          <cell r="AQ794">
            <v>0</v>
          </cell>
          <cell r="AR794">
            <v>0</v>
          </cell>
          <cell r="AS794">
            <v>0</v>
          </cell>
          <cell r="AT794">
            <v>0</v>
          </cell>
          <cell r="AU794">
            <v>0</v>
          </cell>
          <cell r="AV794">
            <v>0</v>
          </cell>
          <cell r="AW794">
            <v>0</v>
          </cell>
          <cell r="AX794">
            <v>0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E794">
            <v>0</v>
          </cell>
          <cell r="BF794">
            <v>0</v>
          </cell>
          <cell r="BG794">
            <v>0</v>
          </cell>
          <cell r="BH794">
            <v>0</v>
          </cell>
          <cell r="BI794">
            <v>0</v>
          </cell>
          <cell r="BJ794">
            <v>0</v>
          </cell>
          <cell r="BK794">
            <v>0</v>
          </cell>
          <cell r="BL794">
            <v>0</v>
          </cell>
          <cell r="BM794">
            <v>0</v>
          </cell>
          <cell r="BN794">
            <v>0</v>
          </cell>
          <cell r="BO794">
            <v>0</v>
          </cell>
          <cell r="BP794">
            <v>0</v>
          </cell>
          <cell r="BQ794">
            <v>0</v>
          </cell>
          <cell r="BR794">
            <v>0</v>
          </cell>
          <cell r="BS794">
            <v>0</v>
          </cell>
          <cell r="BT794">
            <v>0</v>
          </cell>
          <cell r="BU794">
            <v>0</v>
          </cell>
          <cell r="BV794">
            <v>0</v>
          </cell>
          <cell r="BW794">
            <v>0</v>
          </cell>
          <cell r="BX794">
            <v>0</v>
          </cell>
          <cell r="BY794">
            <v>0</v>
          </cell>
          <cell r="BZ794">
            <v>0</v>
          </cell>
          <cell r="CA794">
            <v>0</v>
          </cell>
          <cell r="CB794">
            <v>0</v>
          </cell>
          <cell r="CC794">
            <v>0</v>
          </cell>
          <cell r="CD794">
            <v>0</v>
          </cell>
          <cell r="CE794">
            <v>0</v>
          </cell>
          <cell r="CF794">
            <v>0</v>
          </cell>
          <cell r="CG794">
            <v>0</v>
          </cell>
          <cell r="CH794">
            <v>0</v>
          </cell>
          <cell r="CI794">
            <v>0</v>
          </cell>
          <cell r="CJ794">
            <v>0</v>
          </cell>
          <cell r="CK794">
            <v>0</v>
          </cell>
          <cell r="CL794">
            <v>0</v>
          </cell>
          <cell r="CM794">
            <v>0</v>
          </cell>
          <cell r="CN794">
            <v>0</v>
          </cell>
          <cell r="CO794">
            <v>0</v>
          </cell>
          <cell r="CP794">
            <v>0</v>
          </cell>
          <cell r="CQ794">
            <v>0</v>
          </cell>
          <cell r="CR794">
            <v>0</v>
          </cell>
          <cell r="CS794">
            <v>0</v>
          </cell>
          <cell r="CT794">
            <v>0</v>
          </cell>
          <cell r="CU794">
            <v>0</v>
          </cell>
          <cell r="CV794">
            <v>0</v>
          </cell>
          <cell r="CW794">
            <v>0</v>
          </cell>
          <cell r="CX794">
            <v>0</v>
          </cell>
          <cell r="CY794">
            <v>0</v>
          </cell>
          <cell r="CZ794">
            <v>0</v>
          </cell>
          <cell r="DA794">
            <v>0</v>
          </cell>
          <cell r="DB794">
            <v>0</v>
          </cell>
          <cell r="DC794">
            <v>0</v>
          </cell>
          <cell r="DD794">
            <v>0</v>
          </cell>
          <cell r="DE794">
            <v>0</v>
          </cell>
          <cell r="DF794">
            <v>0</v>
          </cell>
          <cell r="DG794">
            <v>0</v>
          </cell>
          <cell r="DH794">
            <v>0</v>
          </cell>
          <cell r="DI794">
            <v>0</v>
          </cell>
          <cell r="DJ794">
            <v>0</v>
          </cell>
          <cell r="DK794">
            <v>0</v>
          </cell>
          <cell r="DL794">
            <v>0</v>
          </cell>
          <cell r="DM794">
            <v>0</v>
          </cell>
          <cell r="DN794">
            <v>0</v>
          </cell>
          <cell r="DO794">
            <v>0</v>
          </cell>
          <cell r="DP794">
            <v>0</v>
          </cell>
          <cell r="DQ794">
            <v>0</v>
          </cell>
          <cell r="DR794">
            <v>0</v>
          </cell>
          <cell r="DS794">
            <v>0</v>
          </cell>
          <cell r="DT794">
            <v>0</v>
          </cell>
          <cell r="DU794">
            <v>0</v>
          </cell>
          <cell r="DV794">
            <v>0</v>
          </cell>
          <cell r="DW794">
            <v>0</v>
          </cell>
          <cell r="DX794">
            <v>0</v>
          </cell>
          <cell r="DY794">
            <v>0</v>
          </cell>
          <cell r="DZ794">
            <v>0</v>
          </cell>
          <cell r="EA794">
            <v>0</v>
          </cell>
          <cell r="EB794">
            <v>0</v>
          </cell>
          <cell r="EC794">
            <v>0</v>
          </cell>
          <cell r="ED794">
            <v>0</v>
          </cell>
        </row>
        <row r="795"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0</v>
          </cell>
          <cell r="BD795">
            <v>0</v>
          </cell>
          <cell r="BE795">
            <v>0</v>
          </cell>
          <cell r="BF795">
            <v>0</v>
          </cell>
          <cell r="BG795">
            <v>0</v>
          </cell>
          <cell r="BH795">
            <v>0</v>
          </cell>
          <cell r="BI795">
            <v>0</v>
          </cell>
          <cell r="BJ795">
            <v>0</v>
          </cell>
          <cell r="BK795">
            <v>0</v>
          </cell>
          <cell r="BL795">
            <v>0</v>
          </cell>
          <cell r="BM795">
            <v>0</v>
          </cell>
          <cell r="BN795">
            <v>0</v>
          </cell>
          <cell r="BO795">
            <v>0</v>
          </cell>
          <cell r="BP795">
            <v>0</v>
          </cell>
          <cell r="BQ795">
            <v>0</v>
          </cell>
          <cell r="BR795">
            <v>0</v>
          </cell>
          <cell r="BS795">
            <v>0</v>
          </cell>
          <cell r="BT795">
            <v>0</v>
          </cell>
          <cell r="BU795">
            <v>0</v>
          </cell>
          <cell r="BV795">
            <v>0</v>
          </cell>
          <cell r="BW795">
            <v>0</v>
          </cell>
          <cell r="BX795">
            <v>0</v>
          </cell>
          <cell r="BY795">
            <v>0</v>
          </cell>
          <cell r="BZ795">
            <v>0</v>
          </cell>
          <cell r="CA795">
            <v>0</v>
          </cell>
          <cell r="CB795">
            <v>0</v>
          </cell>
          <cell r="CC795">
            <v>0</v>
          </cell>
          <cell r="CD795">
            <v>0</v>
          </cell>
          <cell r="CE795">
            <v>0</v>
          </cell>
          <cell r="CF795">
            <v>0</v>
          </cell>
          <cell r="CG795">
            <v>0</v>
          </cell>
          <cell r="CH795">
            <v>0</v>
          </cell>
          <cell r="CI795">
            <v>0</v>
          </cell>
          <cell r="CJ795">
            <v>0</v>
          </cell>
          <cell r="CK795">
            <v>0</v>
          </cell>
          <cell r="CL795">
            <v>0</v>
          </cell>
          <cell r="CM795">
            <v>0</v>
          </cell>
          <cell r="CN795">
            <v>0</v>
          </cell>
          <cell r="CO795">
            <v>0</v>
          </cell>
          <cell r="CP795">
            <v>0</v>
          </cell>
          <cell r="CQ795">
            <v>0</v>
          </cell>
          <cell r="CR795">
            <v>0</v>
          </cell>
          <cell r="CS795">
            <v>0</v>
          </cell>
          <cell r="CT795">
            <v>0</v>
          </cell>
          <cell r="CU795">
            <v>0</v>
          </cell>
          <cell r="CV795">
            <v>0</v>
          </cell>
          <cell r="CW795">
            <v>0</v>
          </cell>
          <cell r="CX795">
            <v>0</v>
          </cell>
          <cell r="CY795">
            <v>0</v>
          </cell>
          <cell r="CZ795">
            <v>0</v>
          </cell>
          <cell r="DA795">
            <v>0</v>
          </cell>
          <cell r="DB795">
            <v>0</v>
          </cell>
          <cell r="DC795">
            <v>0</v>
          </cell>
          <cell r="DD795">
            <v>0</v>
          </cell>
          <cell r="DE795">
            <v>0</v>
          </cell>
          <cell r="DF795">
            <v>0</v>
          </cell>
          <cell r="DG795">
            <v>0</v>
          </cell>
          <cell r="DH795">
            <v>0</v>
          </cell>
          <cell r="DI795">
            <v>0</v>
          </cell>
          <cell r="DJ795">
            <v>0</v>
          </cell>
          <cell r="DK795">
            <v>0</v>
          </cell>
          <cell r="DL795">
            <v>0</v>
          </cell>
          <cell r="DM795">
            <v>0</v>
          </cell>
          <cell r="DN795">
            <v>0</v>
          </cell>
          <cell r="DO795">
            <v>0</v>
          </cell>
          <cell r="DP795">
            <v>0</v>
          </cell>
          <cell r="DQ795">
            <v>0</v>
          </cell>
          <cell r="DR795">
            <v>0</v>
          </cell>
          <cell r="DS795">
            <v>0</v>
          </cell>
          <cell r="DT795">
            <v>0</v>
          </cell>
          <cell r="DU795">
            <v>0</v>
          </cell>
          <cell r="DV795">
            <v>0</v>
          </cell>
          <cell r="DW795">
            <v>0</v>
          </cell>
          <cell r="DX795">
            <v>0</v>
          </cell>
          <cell r="DY795">
            <v>0</v>
          </cell>
          <cell r="DZ795">
            <v>0</v>
          </cell>
          <cell r="EA795">
            <v>0</v>
          </cell>
          <cell r="EB795">
            <v>0</v>
          </cell>
          <cell r="EC795">
            <v>0</v>
          </cell>
          <cell r="ED795">
            <v>0</v>
          </cell>
        </row>
        <row r="796">
          <cell r="F796">
            <v>-1072.089999999851</v>
          </cell>
          <cell r="G796">
            <v>-2127.8499999998603</v>
          </cell>
          <cell r="H796">
            <v>-1131.8920000002254</v>
          </cell>
          <cell r="I796">
            <v>-2016.3319999999367</v>
          </cell>
          <cell r="J796">
            <v>-805.75800000014715</v>
          </cell>
          <cell r="K796">
            <v>-3597.5600000000559</v>
          </cell>
          <cell r="L796">
            <v>-6827.0500000000466</v>
          </cell>
          <cell r="M796">
            <v>-5794.5100000000093</v>
          </cell>
          <cell r="N796">
            <v>-4828.9199999999255</v>
          </cell>
          <cell r="O796">
            <v>-1509.2909999999683</v>
          </cell>
          <cell r="P796">
            <v>-2254.1399999998976</v>
          </cell>
          <cell r="Q796">
            <v>-1963.8740000000689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0</v>
          </cell>
          <cell r="AO796">
            <v>0</v>
          </cell>
          <cell r="AP796">
            <v>0</v>
          </cell>
          <cell r="AQ796">
            <v>0</v>
          </cell>
          <cell r="AR796">
            <v>0</v>
          </cell>
          <cell r="AS796">
            <v>0</v>
          </cell>
          <cell r="AT796">
            <v>0</v>
          </cell>
          <cell r="AU796">
            <v>0</v>
          </cell>
          <cell r="AV796">
            <v>0</v>
          </cell>
          <cell r="AW796">
            <v>0</v>
          </cell>
          <cell r="AX796">
            <v>0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0</v>
          </cell>
          <cell r="BD796">
            <v>0</v>
          </cell>
          <cell r="BE796">
            <v>0</v>
          </cell>
          <cell r="BF796">
            <v>0</v>
          </cell>
          <cell r="BG796">
            <v>0</v>
          </cell>
          <cell r="BH796">
            <v>0</v>
          </cell>
          <cell r="BI796">
            <v>0</v>
          </cell>
          <cell r="BJ796">
            <v>0</v>
          </cell>
          <cell r="BK796">
            <v>0</v>
          </cell>
          <cell r="BL796">
            <v>0</v>
          </cell>
          <cell r="BM796">
            <v>0</v>
          </cell>
          <cell r="BN796">
            <v>0</v>
          </cell>
          <cell r="BO796">
            <v>0</v>
          </cell>
          <cell r="BP796">
            <v>0</v>
          </cell>
          <cell r="BQ796">
            <v>0</v>
          </cell>
          <cell r="BR796">
            <v>0</v>
          </cell>
          <cell r="BS796">
            <v>0</v>
          </cell>
          <cell r="BT796">
            <v>0</v>
          </cell>
          <cell r="BU796">
            <v>0</v>
          </cell>
          <cell r="BV796">
            <v>0</v>
          </cell>
          <cell r="BW796">
            <v>0</v>
          </cell>
          <cell r="BX796">
            <v>0</v>
          </cell>
          <cell r="BY796">
            <v>0</v>
          </cell>
          <cell r="BZ796">
            <v>0</v>
          </cell>
          <cell r="CA796">
            <v>0</v>
          </cell>
          <cell r="CB796">
            <v>0</v>
          </cell>
          <cell r="CC796">
            <v>0</v>
          </cell>
          <cell r="CD796">
            <v>0</v>
          </cell>
          <cell r="CE796">
            <v>0</v>
          </cell>
          <cell r="CF796">
            <v>0</v>
          </cell>
          <cell r="CG796">
            <v>0</v>
          </cell>
          <cell r="CH796">
            <v>0</v>
          </cell>
          <cell r="CI796">
            <v>0</v>
          </cell>
          <cell r="CJ796">
            <v>0</v>
          </cell>
          <cell r="CK796">
            <v>0</v>
          </cell>
          <cell r="CL796">
            <v>0</v>
          </cell>
          <cell r="CM796">
            <v>0</v>
          </cell>
          <cell r="CN796">
            <v>0</v>
          </cell>
          <cell r="CO796">
            <v>0</v>
          </cell>
          <cell r="CP796">
            <v>0</v>
          </cell>
          <cell r="CQ796">
            <v>0</v>
          </cell>
          <cell r="CR796">
            <v>0</v>
          </cell>
          <cell r="CS796">
            <v>0</v>
          </cell>
          <cell r="CT796">
            <v>0</v>
          </cell>
          <cell r="CU796">
            <v>0</v>
          </cell>
          <cell r="CV796">
            <v>0</v>
          </cell>
          <cell r="CW796">
            <v>0</v>
          </cell>
          <cell r="CX796">
            <v>0</v>
          </cell>
          <cell r="CY796">
            <v>0</v>
          </cell>
          <cell r="CZ796">
            <v>0</v>
          </cell>
          <cell r="DA796">
            <v>0</v>
          </cell>
          <cell r="DB796">
            <v>0</v>
          </cell>
          <cell r="DC796">
            <v>0</v>
          </cell>
          <cell r="DD796">
            <v>0</v>
          </cell>
          <cell r="DE796">
            <v>0</v>
          </cell>
          <cell r="DF796">
            <v>0</v>
          </cell>
          <cell r="DG796">
            <v>0</v>
          </cell>
          <cell r="DH796">
            <v>0</v>
          </cell>
          <cell r="DI796">
            <v>0</v>
          </cell>
          <cell r="DJ796">
            <v>0</v>
          </cell>
          <cell r="DK796">
            <v>0</v>
          </cell>
          <cell r="DL796">
            <v>0</v>
          </cell>
          <cell r="DM796">
            <v>0</v>
          </cell>
          <cell r="DN796">
            <v>0</v>
          </cell>
          <cell r="DO796">
            <v>0</v>
          </cell>
          <cell r="DP796">
            <v>0</v>
          </cell>
          <cell r="DQ796">
            <v>0</v>
          </cell>
          <cell r="DR796">
            <v>0</v>
          </cell>
          <cell r="DS796">
            <v>0</v>
          </cell>
          <cell r="DT796">
            <v>0</v>
          </cell>
          <cell r="DU796">
            <v>0</v>
          </cell>
          <cell r="DV796">
            <v>0</v>
          </cell>
          <cell r="DW796">
            <v>0</v>
          </cell>
          <cell r="DX796">
            <v>0</v>
          </cell>
          <cell r="DY796">
            <v>0</v>
          </cell>
          <cell r="DZ796">
            <v>0</v>
          </cell>
          <cell r="EA796">
            <v>0</v>
          </cell>
          <cell r="EB796">
            <v>0</v>
          </cell>
          <cell r="EC796">
            <v>0</v>
          </cell>
          <cell r="ED796">
            <v>0</v>
          </cell>
        </row>
        <row r="797"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-2.7000000000116415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0</v>
          </cell>
          <cell r="AO797">
            <v>0</v>
          </cell>
          <cell r="AP797">
            <v>0</v>
          </cell>
          <cell r="AQ797">
            <v>0</v>
          </cell>
          <cell r="AR797">
            <v>0</v>
          </cell>
          <cell r="AS797">
            <v>0</v>
          </cell>
          <cell r="AT797">
            <v>0</v>
          </cell>
          <cell r="AU797">
            <v>0</v>
          </cell>
          <cell r="AV797">
            <v>0</v>
          </cell>
          <cell r="AW797">
            <v>0</v>
          </cell>
          <cell r="AX797">
            <v>0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0</v>
          </cell>
          <cell r="BD797">
            <v>0</v>
          </cell>
          <cell r="BE797">
            <v>0</v>
          </cell>
          <cell r="BF797">
            <v>0</v>
          </cell>
          <cell r="BG797">
            <v>0</v>
          </cell>
          <cell r="BH797">
            <v>0</v>
          </cell>
          <cell r="BI797">
            <v>0</v>
          </cell>
          <cell r="BJ797">
            <v>0</v>
          </cell>
          <cell r="BK797">
            <v>0</v>
          </cell>
          <cell r="BL797">
            <v>0</v>
          </cell>
          <cell r="BM797">
            <v>0</v>
          </cell>
          <cell r="BN797">
            <v>0</v>
          </cell>
          <cell r="BO797">
            <v>0</v>
          </cell>
          <cell r="BP797">
            <v>0</v>
          </cell>
          <cell r="BQ797">
            <v>0</v>
          </cell>
          <cell r="BR797">
            <v>0</v>
          </cell>
          <cell r="BS797">
            <v>0</v>
          </cell>
          <cell r="BT797">
            <v>0</v>
          </cell>
          <cell r="BU797">
            <v>0</v>
          </cell>
          <cell r="BV797">
            <v>0</v>
          </cell>
          <cell r="BW797">
            <v>0</v>
          </cell>
          <cell r="BX797">
            <v>0</v>
          </cell>
          <cell r="BY797">
            <v>0</v>
          </cell>
          <cell r="BZ797">
            <v>0</v>
          </cell>
          <cell r="CA797">
            <v>0</v>
          </cell>
          <cell r="CB797">
            <v>0</v>
          </cell>
          <cell r="CC797">
            <v>0</v>
          </cell>
          <cell r="CD797">
            <v>0</v>
          </cell>
          <cell r="CE797">
            <v>0</v>
          </cell>
          <cell r="CF797">
            <v>0</v>
          </cell>
          <cell r="CG797">
            <v>0</v>
          </cell>
          <cell r="CH797">
            <v>0</v>
          </cell>
          <cell r="CI797">
            <v>0</v>
          </cell>
          <cell r="CJ797">
            <v>0</v>
          </cell>
          <cell r="CK797">
            <v>0</v>
          </cell>
          <cell r="CL797">
            <v>0</v>
          </cell>
          <cell r="CM797">
            <v>0</v>
          </cell>
          <cell r="CN797">
            <v>0</v>
          </cell>
          <cell r="CO797">
            <v>0</v>
          </cell>
          <cell r="CP797">
            <v>0</v>
          </cell>
          <cell r="CQ797">
            <v>0</v>
          </cell>
          <cell r="CR797">
            <v>0</v>
          </cell>
          <cell r="CS797">
            <v>0</v>
          </cell>
          <cell r="CT797">
            <v>0</v>
          </cell>
          <cell r="CU797">
            <v>0</v>
          </cell>
          <cell r="CV797">
            <v>0</v>
          </cell>
          <cell r="CW797">
            <v>0</v>
          </cell>
          <cell r="CX797">
            <v>0</v>
          </cell>
          <cell r="CY797">
            <v>0</v>
          </cell>
          <cell r="CZ797">
            <v>0</v>
          </cell>
          <cell r="DA797">
            <v>0</v>
          </cell>
          <cell r="DB797">
            <v>0</v>
          </cell>
          <cell r="DC797">
            <v>0</v>
          </cell>
          <cell r="DD797">
            <v>0</v>
          </cell>
          <cell r="DE797">
            <v>0</v>
          </cell>
          <cell r="DF797">
            <v>0</v>
          </cell>
          <cell r="DG797">
            <v>0</v>
          </cell>
          <cell r="DH797">
            <v>0</v>
          </cell>
          <cell r="DI797">
            <v>0</v>
          </cell>
          <cell r="DJ797">
            <v>0</v>
          </cell>
          <cell r="DK797">
            <v>0</v>
          </cell>
          <cell r="DL797">
            <v>0</v>
          </cell>
          <cell r="DM797">
            <v>0</v>
          </cell>
          <cell r="DN797">
            <v>0</v>
          </cell>
          <cell r="DO797">
            <v>0</v>
          </cell>
          <cell r="DP797">
            <v>0</v>
          </cell>
          <cell r="DQ797">
            <v>0</v>
          </cell>
          <cell r="DR797">
            <v>0</v>
          </cell>
          <cell r="DS797">
            <v>0</v>
          </cell>
          <cell r="DT797">
            <v>0</v>
          </cell>
          <cell r="DU797">
            <v>0</v>
          </cell>
          <cell r="DV797">
            <v>0</v>
          </cell>
          <cell r="DW797">
            <v>0</v>
          </cell>
          <cell r="DX797">
            <v>0</v>
          </cell>
          <cell r="DY797">
            <v>0</v>
          </cell>
          <cell r="DZ797">
            <v>0</v>
          </cell>
          <cell r="EA797">
            <v>0</v>
          </cell>
          <cell r="EB797">
            <v>0</v>
          </cell>
          <cell r="EC797">
            <v>0</v>
          </cell>
          <cell r="ED797">
            <v>0</v>
          </cell>
        </row>
        <row r="798">
          <cell r="F798">
            <v>0</v>
          </cell>
          <cell r="G798">
            <v>-39.184000000008382</v>
          </cell>
          <cell r="H798">
            <v>-22.331999999994878</v>
          </cell>
          <cell r="I798">
            <v>-13.399999999994179</v>
          </cell>
          <cell r="J798">
            <v>-4.4600000000209548</v>
          </cell>
          <cell r="K798">
            <v>-384.95400000002701</v>
          </cell>
          <cell r="L798">
            <v>-598.54399999999441</v>
          </cell>
          <cell r="M798">
            <v>-2135.7300000000978</v>
          </cell>
          <cell r="N798">
            <v>-342.08100000000559</v>
          </cell>
          <cell r="O798">
            <v>-168.32999999995809</v>
          </cell>
          <cell r="P798">
            <v>-17.869999999995343</v>
          </cell>
          <cell r="Q798">
            <v>-22.320000000006985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O798">
            <v>0</v>
          </cell>
          <cell r="AP798">
            <v>0</v>
          </cell>
          <cell r="AQ798">
            <v>0</v>
          </cell>
          <cell r="AR798">
            <v>0</v>
          </cell>
          <cell r="AS798">
            <v>0</v>
          </cell>
          <cell r="AT798">
            <v>0</v>
          </cell>
          <cell r="AU798">
            <v>0</v>
          </cell>
          <cell r="AV798">
            <v>0</v>
          </cell>
          <cell r="AW798">
            <v>0</v>
          </cell>
          <cell r="AX798">
            <v>0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E798">
            <v>0</v>
          </cell>
          <cell r="BF798">
            <v>0</v>
          </cell>
          <cell r="BG798">
            <v>0</v>
          </cell>
          <cell r="BH798">
            <v>0</v>
          </cell>
          <cell r="BI798">
            <v>0</v>
          </cell>
          <cell r="BJ798">
            <v>0</v>
          </cell>
          <cell r="BK798">
            <v>0</v>
          </cell>
          <cell r="BL798">
            <v>0</v>
          </cell>
          <cell r="BM798">
            <v>0</v>
          </cell>
          <cell r="BN798">
            <v>0</v>
          </cell>
          <cell r="BO798">
            <v>0</v>
          </cell>
          <cell r="BP798">
            <v>0</v>
          </cell>
          <cell r="BQ798">
            <v>0</v>
          </cell>
          <cell r="BR798">
            <v>0</v>
          </cell>
          <cell r="BS798">
            <v>0</v>
          </cell>
          <cell r="BT798">
            <v>0</v>
          </cell>
          <cell r="BU798">
            <v>0</v>
          </cell>
          <cell r="BV798">
            <v>0</v>
          </cell>
          <cell r="BW798">
            <v>0</v>
          </cell>
          <cell r="BX798">
            <v>0</v>
          </cell>
          <cell r="BY798">
            <v>0</v>
          </cell>
          <cell r="BZ798">
            <v>0</v>
          </cell>
          <cell r="CA798">
            <v>0</v>
          </cell>
          <cell r="CB798">
            <v>0</v>
          </cell>
          <cell r="CC798">
            <v>0</v>
          </cell>
          <cell r="CD798">
            <v>0</v>
          </cell>
          <cell r="CE798">
            <v>0</v>
          </cell>
          <cell r="CF798">
            <v>0</v>
          </cell>
          <cell r="CG798">
            <v>0</v>
          </cell>
          <cell r="CH798">
            <v>0</v>
          </cell>
          <cell r="CI798">
            <v>0</v>
          </cell>
          <cell r="CJ798">
            <v>0</v>
          </cell>
          <cell r="CK798">
            <v>0</v>
          </cell>
          <cell r="CL798">
            <v>0</v>
          </cell>
          <cell r="CM798">
            <v>0</v>
          </cell>
          <cell r="CN798">
            <v>0</v>
          </cell>
          <cell r="CO798">
            <v>0</v>
          </cell>
          <cell r="CP798">
            <v>0</v>
          </cell>
          <cell r="CQ798">
            <v>0</v>
          </cell>
          <cell r="CR798">
            <v>0</v>
          </cell>
          <cell r="CS798">
            <v>0</v>
          </cell>
          <cell r="CT798">
            <v>0</v>
          </cell>
          <cell r="CU798">
            <v>0</v>
          </cell>
          <cell r="CV798">
            <v>0</v>
          </cell>
          <cell r="CW798">
            <v>0</v>
          </cell>
          <cell r="CX798">
            <v>0</v>
          </cell>
          <cell r="CY798">
            <v>0</v>
          </cell>
          <cell r="CZ798">
            <v>0</v>
          </cell>
          <cell r="DA798">
            <v>0</v>
          </cell>
          <cell r="DB798">
            <v>0</v>
          </cell>
          <cell r="DC798">
            <v>0</v>
          </cell>
          <cell r="DD798">
            <v>0</v>
          </cell>
          <cell r="DE798">
            <v>0</v>
          </cell>
          <cell r="DF798">
            <v>0</v>
          </cell>
          <cell r="DG798">
            <v>0</v>
          </cell>
          <cell r="DH798">
            <v>0</v>
          </cell>
          <cell r="DI798">
            <v>0</v>
          </cell>
          <cell r="DJ798">
            <v>0</v>
          </cell>
          <cell r="DK798">
            <v>0</v>
          </cell>
          <cell r="DL798">
            <v>0</v>
          </cell>
          <cell r="DM798">
            <v>0</v>
          </cell>
          <cell r="DN798">
            <v>0</v>
          </cell>
          <cell r="DO798">
            <v>0</v>
          </cell>
          <cell r="DP798">
            <v>0</v>
          </cell>
          <cell r="DQ798">
            <v>0</v>
          </cell>
          <cell r="DR798">
            <v>0</v>
          </cell>
          <cell r="DS798">
            <v>0</v>
          </cell>
          <cell r="DT798">
            <v>0</v>
          </cell>
          <cell r="DU798">
            <v>0</v>
          </cell>
          <cell r="DV798">
            <v>0</v>
          </cell>
          <cell r="DW798">
            <v>0</v>
          </cell>
          <cell r="DX798">
            <v>0</v>
          </cell>
          <cell r="DY798">
            <v>0</v>
          </cell>
          <cell r="DZ798">
            <v>0</v>
          </cell>
          <cell r="EA798">
            <v>0</v>
          </cell>
          <cell r="EB798">
            <v>0</v>
          </cell>
          <cell r="EC798">
            <v>0</v>
          </cell>
          <cell r="ED798">
            <v>0</v>
          </cell>
        </row>
        <row r="799">
          <cell r="F799">
            <v>-259.25</v>
          </cell>
          <cell r="G799">
            <v>-405.20000000001164</v>
          </cell>
          <cell r="H799">
            <v>-205.45000000001164</v>
          </cell>
          <cell r="I799">
            <v>-764.5</v>
          </cell>
          <cell r="J799">
            <v>-718.63499999998021</v>
          </cell>
          <cell r="K799">
            <v>-882.8300000000163</v>
          </cell>
          <cell r="L799">
            <v>-1154.7999999999884</v>
          </cell>
          <cell r="M799">
            <v>-806.40000000002328</v>
          </cell>
          <cell r="N799">
            <v>-1474.6999999999534</v>
          </cell>
          <cell r="O799">
            <v>-722.53000000002794</v>
          </cell>
          <cell r="P799">
            <v>-720.93999999994412</v>
          </cell>
          <cell r="Q799">
            <v>-456.72499999997672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0</v>
          </cell>
          <cell r="AO799">
            <v>0</v>
          </cell>
          <cell r="AP799">
            <v>0</v>
          </cell>
          <cell r="AQ799">
            <v>0</v>
          </cell>
          <cell r="AR799">
            <v>0</v>
          </cell>
          <cell r="AS799">
            <v>0</v>
          </cell>
          <cell r="AT799">
            <v>0</v>
          </cell>
          <cell r="AU799">
            <v>0</v>
          </cell>
          <cell r="AV799">
            <v>0</v>
          </cell>
          <cell r="AW799">
            <v>0</v>
          </cell>
          <cell r="AX799">
            <v>0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0</v>
          </cell>
          <cell r="BD799">
            <v>0</v>
          </cell>
          <cell r="BE799">
            <v>0</v>
          </cell>
          <cell r="BF799">
            <v>0</v>
          </cell>
          <cell r="BG799">
            <v>0</v>
          </cell>
          <cell r="BH799">
            <v>0</v>
          </cell>
          <cell r="BI799">
            <v>0</v>
          </cell>
          <cell r="BJ799">
            <v>0</v>
          </cell>
          <cell r="BK799">
            <v>0</v>
          </cell>
          <cell r="BL799">
            <v>0</v>
          </cell>
          <cell r="BM799">
            <v>0</v>
          </cell>
          <cell r="BN799">
            <v>0</v>
          </cell>
          <cell r="BO799">
            <v>0</v>
          </cell>
          <cell r="BP799">
            <v>0</v>
          </cell>
          <cell r="BQ799">
            <v>0</v>
          </cell>
          <cell r="BR799">
            <v>0</v>
          </cell>
          <cell r="BS799">
            <v>0</v>
          </cell>
          <cell r="BT799">
            <v>0</v>
          </cell>
          <cell r="BU799">
            <v>0</v>
          </cell>
          <cell r="BV799">
            <v>0</v>
          </cell>
          <cell r="BW799">
            <v>0</v>
          </cell>
          <cell r="BX799">
            <v>0</v>
          </cell>
          <cell r="BY799">
            <v>0</v>
          </cell>
          <cell r="BZ799">
            <v>0</v>
          </cell>
          <cell r="CA799">
            <v>0</v>
          </cell>
          <cell r="CB799">
            <v>0</v>
          </cell>
          <cell r="CC799">
            <v>0</v>
          </cell>
          <cell r="CD799">
            <v>0</v>
          </cell>
          <cell r="CE799">
            <v>0</v>
          </cell>
          <cell r="CF799">
            <v>0</v>
          </cell>
          <cell r="CG799">
            <v>0</v>
          </cell>
          <cell r="CH799">
            <v>0</v>
          </cell>
          <cell r="CI799">
            <v>0</v>
          </cell>
          <cell r="CJ799">
            <v>0</v>
          </cell>
          <cell r="CK799">
            <v>0</v>
          </cell>
          <cell r="CL799">
            <v>0</v>
          </cell>
          <cell r="CM799">
            <v>0</v>
          </cell>
          <cell r="CN799">
            <v>0</v>
          </cell>
          <cell r="CO799">
            <v>0</v>
          </cell>
          <cell r="CP799">
            <v>0</v>
          </cell>
          <cell r="CQ799">
            <v>0</v>
          </cell>
          <cell r="CR799">
            <v>0</v>
          </cell>
          <cell r="CS799">
            <v>0</v>
          </cell>
          <cell r="CT799">
            <v>0</v>
          </cell>
          <cell r="CU799">
            <v>0</v>
          </cell>
          <cell r="CV799">
            <v>0</v>
          </cell>
          <cell r="CW799">
            <v>0</v>
          </cell>
          <cell r="CX799">
            <v>0</v>
          </cell>
          <cell r="CY799">
            <v>0</v>
          </cell>
          <cell r="CZ799">
            <v>0</v>
          </cell>
          <cell r="DA799">
            <v>0</v>
          </cell>
          <cell r="DB799">
            <v>0</v>
          </cell>
          <cell r="DC799">
            <v>0</v>
          </cell>
          <cell r="DD799">
            <v>0</v>
          </cell>
          <cell r="DE799">
            <v>0</v>
          </cell>
          <cell r="DF799">
            <v>0</v>
          </cell>
          <cell r="DG799">
            <v>0</v>
          </cell>
          <cell r="DH799">
            <v>0</v>
          </cell>
          <cell r="DI799">
            <v>0</v>
          </cell>
          <cell r="DJ799">
            <v>0</v>
          </cell>
          <cell r="DK799">
            <v>0</v>
          </cell>
          <cell r="DL799">
            <v>0</v>
          </cell>
          <cell r="DM799">
            <v>0</v>
          </cell>
          <cell r="DN799">
            <v>0</v>
          </cell>
          <cell r="DO799">
            <v>0</v>
          </cell>
          <cell r="DP799">
            <v>0</v>
          </cell>
          <cell r="DQ799">
            <v>0</v>
          </cell>
          <cell r="DR799">
            <v>0</v>
          </cell>
          <cell r="DS799">
            <v>0</v>
          </cell>
          <cell r="DT799">
            <v>0</v>
          </cell>
          <cell r="DU799">
            <v>0</v>
          </cell>
          <cell r="DV799">
            <v>0</v>
          </cell>
          <cell r="DW799">
            <v>0</v>
          </cell>
          <cell r="DX799">
            <v>0</v>
          </cell>
          <cell r="DY799">
            <v>0</v>
          </cell>
          <cell r="DZ799">
            <v>0</v>
          </cell>
          <cell r="EA799">
            <v>0</v>
          </cell>
          <cell r="EB799">
            <v>0</v>
          </cell>
          <cell r="EC799">
            <v>0</v>
          </cell>
          <cell r="ED799">
            <v>0</v>
          </cell>
        </row>
        <row r="800">
          <cell r="F800">
            <v>-1939.5999999998603</v>
          </cell>
          <cell r="G800">
            <v>-3488</v>
          </cell>
          <cell r="H800">
            <v>-3446</v>
          </cell>
          <cell r="I800">
            <v>-2750</v>
          </cell>
          <cell r="J800">
            <v>-2410</v>
          </cell>
          <cell r="K800">
            <v>-6918</v>
          </cell>
          <cell r="L800">
            <v>-7592.8999999999069</v>
          </cell>
          <cell r="M800">
            <v>-10632</v>
          </cell>
          <cell r="N800">
            <v>-4437.1999999997206</v>
          </cell>
          <cell r="O800">
            <v>-3083.2000000001863</v>
          </cell>
          <cell r="P800">
            <v>-4302.5999999998603</v>
          </cell>
          <cell r="Q800">
            <v>-4490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0</v>
          </cell>
          <cell r="AT800">
            <v>0</v>
          </cell>
          <cell r="AU800">
            <v>0</v>
          </cell>
          <cell r="AV800">
            <v>0</v>
          </cell>
          <cell r="AW800">
            <v>0</v>
          </cell>
          <cell r="AX800">
            <v>0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0</v>
          </cell>
          <cell r="BD800">
            <v>0</v>
          </cell>
          <cell r="BE800">
            <v>0</v>
          </cell>
          <cell r="BF800">
            <v>0</v>
          </cell>
          <cell r="BG800">
            <v>0</v>
          </cell>
          <cell r="BH800">
            <v>0</v>
          </cell>
          <cell r="BI800">
            <v>0</v>
          </cell>
          <cell r="BJ800">
            <v>0</v>
          </cell>
          <cell r="BK800">
            <v>0</v>
          </cell>
          <cell r="BL800">
            <v>0</v>
          </cell>
          <cell r="BM800">
            <v>0</v>
          </cell>
          <cell r="BN800">
            <v>0</v>
          </cell>
          <cell r="BO800">
            <v>0</v>
          </cell>
          <cell r="BP800">
            <v>0</v>
          </cell>
          <cell r="BQ800">
            <v>0</v>
          </cell>
          <cell r="BR800">
            <v>0</v>
          </cell>
          <cell r="BS800">
            <v>0</v>
          </cell>
          <cell r="BT800">
            <v>0</v>
          </cell>
          <cell r="BU800">
            <v>0</v>
          </cell>
          <cell r="BV800">
            <v>0</v>
          </cell>
          <cell r="BW800">
            <v>0</v>
          </cell>
          <cell r="BX800">
            <v>0</v>
          </cell>
          <cell r="BY800">
            <v>0</v>
          </cell>
          <cell r="BZ800">
            <v>0</v>
          </cell>
          <cell r="CA800">
            <v>0</v>
          </cell>
          <cell r="CB800">
            <v>0</v>
          </cell>
          <cell r="CC800">
            <v>0</v>
          </cell>
          <cell r="CD800">
            <v>0</v>
          </cell>
          <cell r="CE800">
            <v>0</v>
          </cell>
          <cell r="CF800">
            <v>0</v>
          </cell>
          <cell r="CG800">
            <v>0</v>
          </cell>
          <cell r="CH800">
            <v>0</v>
          </cell>
          <cell r="CI800">
            <v>0</v>
          </cell>
          <cell r="CJ800">
            <v>0</v>
          </cell>
          <cell r="CK800">
            <v>0</v>
          </cell>
          <cell r="CL800">
            <v>0</v>
          </cell>
          <cell r="CM800">
            <v>0</v>
          </cell>
          <cell r="CN800">
            <v>0</v>
          </cell>
          <cell r="CO800">
            <v>0</v>
          </cell>
          <cell r="CP800">
            <v>0</v>
          </cell>
          <cell r="CQ800">
            <v>0</v>
          </cell>
          <cell r="CR800">
            <v>0</v>
          </cell>
          <cell r="CS800">
            <v>0</v>
          </cell>
          <cell r="CT800">
            <v>0</v>
          </cell>
          <cell r="CU800">
            <v>0</v>
          </cell>
          <cell r="CV800">
            <v>0</v>
          </cell>
          <cell r="CW800">
            <v>0</v>
          </cell>
          <cell r="CX800">
            <v>0</v>
          </cell>
          <cell r="CY800">
            <v>0</v>
          </cell>
          <cell r="CZ800">
            <v>0</v>
          </cell>
          <cell r="DA800">
            <v>0</v>
          </cell>
          <cell r="DB800">
            <v>0</v>
          </cell>
          <cell r="DC800">
            <v>0</v>
          </cell>
          <cell r="DD800">
            <v>0</v>
          </cell>
          <cell r="DE800">
            <v>0</v>
          </cell>
          <cell r="DF800">
            <v>0</v>
          </cell>
          <cell r="DG800">
            <v>0</v>
          </cell>
          <cell r="DH800">
            <v>0</v>
          </cell>
          <cell r="DI800">
            <v>0</v>
          </cell>
          <cell r="DJ800">
            <v>0</v>
          </cell>
          <cell r="DK800">
            <v>0</v>
          </cell>
          <cell r="DL800">
            <v>0</v>
          </cell>
          <cell r="DM800">
            <v>0</v>
          </cell>
          <cell r="DN800">
            <v>0</v>
          </cell>
          <cell r="DO800">
            <v>0</v>
          </cell>
          <cell r="DP800">
            <v>0</v>
          </cell>
          <cell r="DQ800">
            <v>0</v>
          </cell>
          <cell r="DR800">
            <v>0</v>
          </cell>
          <cell r="DS800">
            <v>0</v>
          </cell>
          <cell r="DT800">
            <v>0</v>
          </cell>
          <cell r="DU800">
            <v>0</v>
          </cell>
          <cell r="DV800">
            <v>0</v>
          </cell>
          <cell r="DW800">
            <v>0</v>
          </cell>
          <cell r="DX800">
            <v>0</v>
          </cell>
          <cell r="DY800">
            <v>0</v>
          </cell>
          <cell r="DZ800">
            <v>0</v>
          </cell>
          <cell r="EA800">
            <v>0</v>
          </cell>
          <cell r="EB800">
            <v>0</v>
          </cell>
          <cell r="EC800">
            <v>0</v>
          </cell>
          <cell r="ED800">
            <v>0</v>
          </cell>
        </row>
        <row r="801">
          <cell r="F801">
            <v>-411.4000000001397</v>
          </cell>
          <cell r="G801">
            <v>-1318.1499999999069</v>
          </cell>
          <cell r="H801">
            <v>-1285.9569999999367</v>
          </cell>
          <cell r="I801">
            <v>-690.03300000005402</v>
          </cell>
          <cell r="J801">
            <v>-198.89999999990687</v>
          </cell>
          <cell r="K801">
            <v>-1600.6199999998789</v>
          </cell>
          <cell r="L801">
            <v>-4346.7299999999814</v>
          </cell>
          <cell r="M801">
            <v>-3956.2700000000186</v>
          </cell>
          <cell r="N801">
            <v>-2362.3300000000745</v>
          </cell>
          <cell r="O801">
            <v>-1322.0559999998659</v>
          </cell>
          <cell r="P801">
            <v>-836.73999999999069</v>
          </cell>
          <cell r="Q801">
            <v>-329.30000000004657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0</v>
          </cell>
          <cell r="AO801">
            <v>0</v>
          </cell>
          <cell r="AP801">
            <v>0</v>
          </cell>
          <cell r="AQ801">
            <v>0</v>
          </cell>
          <cell r="AR801">
            <v>0</v>
          </cell>
          <cell r="AS801">
            <v>0</v>
          </cell>
          <cell r="AT801">
            <v>0</v>
          </cell>
          <cell r="AU801">
            <v>0</v>
          </cell>
          <cell r="AV801">
            <v>0</v>
          </cell>
          <cell r="AW801">
            <v>0</v>
          </cell>
          <cell r="AX801">
            <v>0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0</v>
          </cell>
          <cell r="BD801">
            <v>0</v>
          </cell>
          <cell r="BE801">
            <v>0</v>
          </cell>
          <cell r="BF801">
            <v>0</v>
          </cell>
          <cell r="BG801">
            <v>0</v>
          </cell>
          <cell r="BH801">
            <v>0</v>
          </cell>
          <cell r="BI801">
            <v>0</v>
          </cell>
          <cell r="BJ801">
            <v>0</v>
          </cell>
          <cell r="BK801">
            <v>0</v>
          </cell>
          <cell r="BL801">
            <v>0</v>
          </cell>
          <cell r="BM801">
            <v>0</v>
          </cell>
          <cell r="BN801">
            <v>0</v>
          </cell>
          <cell r="BO801">
            <v>0</v>
          </cell>
          <cell r="BP801">
            <v>0</v>
          </cell>
          <cell r="BQ801">
            <v>0</v>
          </cell>
          <cell r="BR801">
            <v>0</v>
          </cell>
          <cell r="BS801">
            <v>0</v>
          </cell>
          <cell r="BT801">
            <v>0</v>
          </cell>
          <cell r="BU801">
            <v>0</v>
          </cell>
          <cell r="BV801">
            <v>0</v>
          </cell>
          <cell r="BW801">
            <v>0</v>
          </cell>
          <cell r="BX801">
            <v>0</v>
          </cell>
          <cell r="BY801">
            <v>0</v>
          </cell>
          <cell r="BZ801">
            <v>0</v>
          </cell>
          <cell r="CA801">
            <v>0</v>
          </cell>
          <cell r="CB801">
            <v>0</v>
          </cell>
          <cell r="CC801">
            <v>0</v>
          </cell>
          <cell r="CD801">
            <v>0</v>
          </cell>
          <cell r="CE801">
            <v>0</v>
          </cell>
          <cell r="CF801">
            <v>0</v>
          </cell>
          <cell r="CG801">
            <v>0</v>
          </cell>
          <cell r="CH801">
            <v>0</v>
          </cell>
          <cell r="CI801">
            <v>0</v>
          </cell>
          <cell r="CJ801">
            <v>0</v>
          </cell>
          <cell r="CK801">
            <v>0</v>
          </cell>
          <cell r="CL801">
            <v>0</v>
          </cell>
          <cell r="CM801">
            <v>0</v>
          </cell>
          <cell r="CN801">
            <v>0</v>
          </cell>
          <cell r="CO801">
            <v>0</v>
          </cell>
          <cell r="CP801">
            <v>0</v>
          </cell>
          <cell r="CQ801">
            <v>0</v>
          </cell>
          <cell r="CR801">
            <v>0</v>
          </cell>
          <cell r="CS801">
            <v>0</v>
          </cell>
          <cell r="CT801">
            <v>0</v>
          </cell>
          <cell r="CU801">
            <v>0</v>
          </cell>
          <cell r="CV801">
            <v>0</v>
          </cell>
          <cell r="CW801">
            <v>0</v>
          </cell>
          <cell r="CX801">
            <v>0</v>
          </cell>
          <cell r="CY801">
            <v>0</v>
          </cell>
          <cell r="CZ801">
            <v>0</v>
          </cell>
          <cell r="DA801">
            <v>0</v>
          </cell>
          <cell r="DB801">
            <v>0</v>
          </cell>
          <cell r="DC801">
            <v>0</v>
          </cell>
          <cell r="DD801">
            <v>0</v>
          </cell>
          <cell r="DE801">
            <v>0</v>
          </cell>
          <cell r="DF801">
            <v>0</v>
          </cell>
          <cell r="DG801">
            <v>0</v>
          </cell>
          <cell r="DH801">
            <v>0</v>
          </cell>
          <cell r="DI801">
            <v>0</v>
          </cell>
          <cell r="DJ801">
            <v>0</v>
          </cell>
          <cell r="DK801">
            <v>0</v>
          </cell>
          <cell r="DL801">
            <v>0</v>
          </cell>
          <cell r="DM801">
            <v>0</v>
          </cell>
          <cell r="DN801">
            <v>0</v>
          </cell>
          <cell r="DO801">
            <v>0</v>
          </cell>
          <cell r="DP801">
            <v>0</v>
          </cell>
          <cell r="DQ801">
            <v>0</v>
          </cell>
          <cell r="DR801">
            <v>0</v>
          </cell>
          <cell r="DS801">
            <v>0</v>
          </cell>
          <cell r="DT801">
            <v>0</v>
          </cell>
          <cell r="DU801">
            <v>0</v>
          </cell>
          <cell r="DV801">
            <v>0</v>
          </cell>
          <cell r="DW801">
            <v>0</v>
          </cell>
          <cell r="DX801">
            <v>0</v>
          </cell>
          <cell r="DY801">
            <v>0</v>
          </cell>
          <cell r="DZ801">
            <v>0</v>
          </cell>
          <cell r="EA801">
            <v>0</v>
          </cell>
          <cell r="EB801">
            <v>0</v>
          </cell>
          <cell r="EC801">
            <v>0</v>
          </cell>
          <cell r="ED801">
            <v>0</v>
          </cell>
        </row>
        <row r="802">
          <cell r="F802">
            <v>-563.65750000000025</v>
          </cell>
          <cell r="G802">
            <v>-334.57400000000052</v>
          </cell>
          <cell r="H802">
            <v>0</v>
          </cell>
          <cell r="I802">
            <v>-363.6929999999993</v>
          </cell>
          <cell r="J802">
            <v>-185.94300000000294</v>
          </cell>
          <cell r="K802">
            <v>-863.77999999999884</v>
          </cell>
          <cell r="L802">
            <v>-4225.3400000000256</v>
          </cell>
          <cell r="M802">
            <v>-5718.1899999999441</v>
          </cell>
          <cell r="N802">
            <v>-3631.6500000000233</v>
          </cell>
          <cell r="O802">
            <v>-573.0399999999936</v>
          </cell>
          <cell r="P802">
            <v>-871.26200000000244</v>
          </cell>
          <cell r="Q802">
            <v>-951.27599999999802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O802">
            <v>0</v>
          </cell>
          <cell r="AP802">
            <v>0</v>
          </cell>
          <cell r="AQ802">
            <v>0</v>
          </cell>
          <cell r="AR802">
            <v>0</v>
          </cell>
          <cell r="AS802">
            <v>0</v>
          </cell>
          <cell r="AT802">
            <v>0</v>
          </cell>
          <cell r="AU802">
            <v>0</v>
          </cell>
          <cell r="AV802">
            <v>0</v>
          </cell>
          <cell r="AW802">
            <v>0</v>
          </cell>
          <cell r="AX802">
            <v>0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0</v>
          </cell>
          <cell r="BD802">
            <v>0</v>
          </cell>
          <cell r="BE802">
            <v>0</v>
          </cell>
          <cell r="BF802">
            <v>0</v>
          </cell>
          <cell r="BG802">
            <v>0</v>
          </cell>
          <cell r="BH802">
            <v>0</v>
          </cell>
          <cell r="BI802">
            <v>0</v>
          </cell>
          <cell r="BJ802">
            <v>0</v>
          </cell>
          <cell r="BK802">
            <v>0</v>
          </cell>
          <cell r="BL802">
            <v>0</v>
          </cell>
          <cell r="BM802">
            <v>0</v>
          </cell>
          <cell r="BN802">
            <v>0</v>
          </cell>
          <cell r="BO802">
            <v>0</v>
          </cell>
          <cell r="BP802">
            <v>0</v>
          </cell>
          <cell r="BQ802">
            <v>0</v>
          </cell>
          <cell r="BR802">
            <v>0</v>
          </cell>
          <cell r="BS802">
            <v>0</v>
          </cell>
          <cell r="BT802">
            <v>0</v>
          </cell>
          <cell r="BU802">
            <v>0</v>
          </cell>
          <cell r="BV802">
            <v>0</v>
          </cell>
          <cell r="BW802">
            <v>0</v>
          </cell>
          <cell r="BX802">
            <v>0</v>
          </cell>
          <cell r="BY802">
            <v>0</v>
          </cell>
          <cell r="BZ802">
            <v>0</v>
          </cell>
          <cell r="CA802">
            <v>0</v>
          </cell>
          <cell r="CB802">
            <v>0</v>
          </cell>
          <cell r="CC802">
            <v>0</v>
          </cell>
          <cell r="CD802">
            <v>0</v>
          </cell>
          <cell r="CE802">
            <v>0</v>
          </cell>
          <cell r="CF802">
            <v>0</v>
          </cell>
          <cell r="CG802">
            <v>0</v>
          </cell>
          <cell r="CH802">
            <v>0</v>
          </cell>
          <cell r="CI802">
            <v>0</v>
          </cell>
          <cell r="CJ802">
            <v>0</v>
          </cell>
          <cell r="CK802">
            <v>0</v>
          </cell>
          <cell r="CL802">
            <v>0</v>
          </cell>
          <cell r="CM802">
            <v>0</v>
          </cell>
          <cell r="CN802">
            <v>0</v>
          </cell>
          <cell r="CO802">
            <v>0</v>
          </cell>
          <cell r="CP802">
            <v>0</v>
          </cell>
          <cell r="CQ802">
            <v>0</v>
          </cell>
          <cell r="CR802">
            <v>0</v>
          </cell>
          <cell r="CS802">
            <v>0</v>
          </cell>
          <cell r="CT802">
            <v>0</v>
          </cell>
          <cell r="CU802">
            <v>0</v>
          </cell>
          <cell r="CV802">
            <v>0</v>
          </cell>
          <cell r="CW802">
            <v>0</v>
          </cell>
          <cell r="CX802">
            <v>0</v>
          </cell>
          <cell r="CY802">
            <v>0</v>
          </cell>
          <cell r="CZ802">
            <v>0</v>
          </cell>
          <cell r="DA802">
            <v>0</v>
          </cell>
          <cell r="DB802">
            <v>0</v>
          </cell>
          <cell r="DC802">
            <v>0</v>
          </cell>
          <cell r="DD802">
            <v>0</v>
          </cell>
          <cell r="DE802">
            <v>0</v>
          </cell>
          <cell r="DF802">
            <v>0</v>
          </cell>
          <cell r="DG802">
            <v>0</v>
          </cell>
          <cell r="DH802">
            <v>0</v>
          </cell>
          <cell r="DI802">
            <v>0</v>
          </cell>
          <cell r="DJ802">
            <v>0</v>
          </cell>
          <cell r="DK802">
            <v>0</v>
          </cell>
          <cell r="DL802">
            <v>0</v>
          </cell>
          <cell r="DM802">
            <v>0</v>
          </cell>
          <cell r="DN802">
            <v>0</v>
          </cell>
          <cell r="DO802">
            <v>0</v>
          </cell>
          <cell r="DP802">
            <v>0</v>
          </cell>
          <cell r="DQ802">
            <v>0</v>
          </cell>
          <cell r="DR802">
            <v>0</v>
          </cell>
          <cell r="DS802">
            <v>0</v>
          </cell>
          <cell r="DT802">
            <v>0</v>
          </cell>
          <cell r="DU802">
            <v>0</v>
          </cell>
          <cell r="DV802">
            <v>0</v>
          </cell>
          <cell r="DW802">
            <v>0</v>
          </cell>
          <cell r="DX802">
            <v>0</v>
          </cell>
          <cell r="DY802">
            <v>0</v>
          </cell>
          <cell r="DZ802">
            <v>0</v>
          </cell>
          <cell r="EA802">
            <v>0</v>
          </cell>
          <cell r="EB802">
            <v>0</v>
          </cell>
          <cell r="EC802">
            <v>0</v>
          </cell>
          <cell r="ED802">
            <v>0</v>
          </cell>
        </row>
        <row r="804"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0</v>
          </cell>
          <cell r="AO804">
            <v>0</v>
          </cell>
          <cell r="AP804">
            <v>0</v>
          </cell>
          <cell r="AQ804">
            <v>0</v>
          </cell>
          <cell r="AR804">
            <v>0</v>
          </cell>
          <cell r="AS804">
            <v>0</v>
          </cell>
          <cell r="AT804">
            <v>0</v>
          </cell>
          <cell r="AU804">
            <v>0</v>
          </cell>
          <cell r="AV804">
            <v>0</v>
          </cell>
          <cell r="AW804">
            <v>0</v>
          </cell>
          <cell r="AX804">
            <v>0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0</v>
          </cell>
          <cell r="BD804">
            <v>0</v>
          </cell>
          <cell r="BE804">
            <v>0</v>
          </cell>
          <cell r="BF804">
            <v>0</v>
          </cell>
          <cell r="BG804">
            <v>0</v>
          </cell>
          <cell r="BH804">
            <v>0</v>
          </cell>
          <cell r="BI804">
            <v>0</v>
          </cell>
          <cell r="BJ804">
            <v>0</v>
          </cell>
          <cell r="BK804">
            <v>0</v>
          </cell>
          <cell r="BL804">
            <v>0</v>
          </cell>
          <cell r="BM804">
            <v>0</v>
          </cell>
          <cell r="BN804">
            <v>0</v>
          </cell>
          <cell r="BO804">
            <v>0</v>
          </cell>
          <cell r="BP804">
            <v>0</v>
          </cell>
          <cell r="BQ804">
            <v>0</v>
          </cell>
          <cell r="BR804">
            <v>0</v>
          </cell>
          <cell r="BS804">
            <v>0</v>
          </cell>
          <cell r="BT804">
            <v>0</v>
          </cell>
          <cell r="BU804">
            <v>0</v>
          </cell>
          <cell r="BV804">
            <v>0</v>
          </cell>
          <cell r="BW804">
            <v>0</v>
          </cell>
          <cell r="BX804">
            <v>0</v>
          </cell>
          <cell r="BY804">
            <v>0</v>
          </cell>
          <cell r="BZ804">
            <v>0</v>
          </cell>
          <cell r="CA804">
            <v>0</v>
          </cell>
          <cell r="CB804">
            <v>0</v>
          </cell>
          <cell r="CC804">
            <v>0</v>
          </cell>
          <cell r="CD804">
            <v>0</v>
          </cell>
          <cell r="CE804">
            <v>0</v>
          </cell>
          <cell r="CF804">
            <v>0</v>
          </cell>
          <cell r="CG804">
            <v>0</v>
          </cell>
          <cell r="CH804">
            <v>0</v>
          </cell>
          <cell r="CI804">
            <v>0</v>
          </cell>
          <cell r="CJ804">
            <v>0</v>
          </cell>
          <cell r="CK804">
            <v>0</v>
          </cell>
          <cell r="CL804">
            <v>0</v>
          </cell>
          <cell r="CM804">
            <v>0</v>
          </cell>
          <cell r="CN804">
            <v>0</v>
          </cell>
          <cell r="CO804">
            <v>0</v>
          </cell>
          <cell r="CP804">
            <v>0</v>
          </cell>
          <cell r="CQ804">
            <v>0</v>
          </cell>
          <cell r="CR804">
            <v>0</v>
          </cell>
          <cell r="CS804">
            <v>0</v>
          </cell>
          <cell r="CT804">
            <v>0</v>
          </cell>
          <cell r="CU804">
            <v>0</v>
          </cell>
          <cell r="CV804">
            <v>0</v>
          </cell>
          <cell r="CW804">
            <v>0</v>
          </cell>
          <cell r="CX804">
            <v>0</v>
          </cell>
          <cell r="CY804">
            <v>0</v>
          </cell>
          <cell r="CZ804">
            <v>0</v>
          </cell>
          <cell r="DA804">
            <v>0</v>
          </cell>
          <cell r="DB804">
            <v>0</v>
          </cell>
          <cell r="DC804">
            <v>0</v>
          </cell>
          <cell r="DD804">
            <v>0</v>
          </cell>
          <cell r="DE804">
            <v>0</v>
          </cell>
          <cell r="DF804">
            <v>0</v>
          </cell>
          <cell r="DG804">
            <v>0</v>
          </cell>
          <cell r="DH804">
            <v>0</v>
          </cell>
          <cell r="DI804">
            <v>0</v>
          </cell>
          <cell r="DJ804">
            <v>0</v>
          </cell>
          <cell r="DK804">
            <v>0</v>
          </cell>
          <cell r="DL804">
            <v>0</v>
          </cell>
          <cell r="DM804">
            <v>0</v>
          </cell>
          <cell r="DN804">
            <v>0</v>
          </cell>
          <cell r="DO804">
            <v>0</v>
          </cell>
          <cell r="DP804">
            <v>0</v>
          </cell>
          <cell r="DQ804">
            <v>0</v>
          </cell>
          <cell r="DR804">
            <v>0</v>
          </cell>
          <cell r="DS804">
            <v>0</v>
          </cell>
          <cell r="DT804">
            <v>0</v>
          </cell>
          <cell r="DU804">
            <v>0</v>
          </cell>
          <cell r="DV804">
            <v>0</v>
          </cell>
          <cell r="DW804">
            <v>0</v>
          </cell>
          <cell r="DX804">
            <v>0</v>
          </cell>
          <cell r="DY804">
            <v>0</v>
          </cell>
          <cell r="DZ804">
            <v>0</v>
          </cell>
          <cell r="EA804">
            <v>0</v>
          </cell>
          <cell r="EB804">
            <v>0</v>
          </cell>
          <cell r="EC804">
            <v>0</v>
          </cell>
          <cell r="ED804">
            <v>0</v>
          </cell>
        </row>
        <row r="805"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0</v>
          </cell>
          <cell r="BD805">
            <v>0</v>
          </cell>
          <cell r="BE805">
            <v>0</v>
          </cell>
          <cell r="BF805">
            <v>0</v>
          </cell>
          <cell r="BG805">
            <v>0</v>
          </cell>
          <cell r="BH805">
            <v>0</v>
          </cell>
          <cell r="BI805">
            <v>0</v>
          </cell>
          <cell r="BJ805">
            <v>0</v>
          </cell>
          <cell r="BK805">
            <v>0</v>
          </cell>
          <cell r="BL805">
            <v>0</v>
          </cell>
          <cell r="BM805">
            <v>0</v>
          </cell>
          <cell r="BN805">
            <v>0</v>
          </cell>
          <cell r="BO805">
            <v>0</v>
          </cell>
          <cell r="BP805">
            <v>0</v>
          </cell>
          <cell r="BQ805">
            <v>0</v>
          </cell>
          <cell r="BR805">
            <v>0</v>
          </cell>
          <cell r="BS805">
            <v>0</v>
          </cell>
          <cell r="BT805">
            <v>0</v>
          </cell>
          <cell r="BU805">
            <v>0</v>
          </cell>
          <cell r="BV805">
            <v>0</v>
          </cell>
          <cell r="BW805">
            <v>0</v>
          </cell>
          <cell r="BX805">
            <v>0</v>
          </cell>
          <cell r="BY805">
            <v>0</v>
          </cell>
          <cell r="BZ805">
            <v>0</v>
          </cell>
          <cell r="CA805">
            <v>0</v>
          </cell>
          <cell r="CB805">
            <v>0</v>
          </cell>
          <cell r="CC805">
            <v>0</v>
          </cell>
          <cell r="CD805">
            <v>0</v>
          </cell>
          <cell r="CE805">
            <v>0</v>
          </cell>
          <cell r="CF805">
            <v>0</v>
          </cell>
          <cell r="CG805">
            <v>0</v>
          </cell>
          <cell r="CH805">
            <v>0</v>
          </cell>
          <cell r="CI805">
            <v>0</v>
          </cell>
          <cell r="CJ805">
            <v>0</v>
          </cell>
          <cell r="CK805">
            <v>0</v>
          </cell>
          <cell r="CL805">
            <v>0</v>
          </cell>
          <cell r="CM805">
            <v>0</v>
          </cell>
          <cell r="CN805">
            <v>0</v>
          </cell>
          <cell r="CO805">
            <v>0</v>
          </cell>
          <cell r="CP805">
            <v>0</v>
          </cell>
          <cell r="CQ805">
            <v>0</v>
          </cell>
          <cell r="CR805">
            <v>0</v>
          </cell>
          <cell r="CS805">
            <v>0</v>
          </cell>
          <cell r="CT805">
            <v>0</v>
          </cell>
          <cell r="CU805">
            <v>0</v>
          </cell>
          <cell r="CV805">
            <v>0</v>
          </cell>
          <cell r="CW805">
            <v>0</v>
          </cell>
          <cell r="CX805">
            <v>0</v>
          </cell>
          <cell r="CY805">
            <v>0</v>
          </cell>
          <cell r="CZ805">
            <v>0</v>
          </cell>
          <cell r="DA805">
            <v>0</v>
          </cell>
          <cell r="DB805">
            <v>0</v>
          </cell>
          <cell r="DC805">
            <v>0</v>
          </cell>
          <cell r="DD805">
            <v>0</v>
          </cell>
          <cell r="DE805">
            <v>0</v>
          </cell>
          <cell r="DF805">
            <v>0</v>
          </cell>
          <cell r="DG805">
            <v>0</v>
          </cell>
          <cell r="DH805">
            <v>0</v>
          </cell>
          <cell r="DI805">
            <v>0</v>
          </cell>
          <cell r="DJ805">
            <v>0</v>
          </cell>
          <cell r="DK805">
            <v>0</v>
          </cell>
          <cell r="DL805">
            <v>0</v>
          </cell>
          <cell r="DM805">
            <v>0</v>
          </cell>
          <cell r="DN805">
            <v>0</v>
          </cell>
          <cell r="DO805">
            <v>0</v>
          </cell>
          <cell r="DP805">
            <v>0</v>
          </cell>
          <cell r="DQ805">
            <v>0</v>
          </cell>
          <cell r="DR805">
            <v>0</v>
          </cell>
          <cell r="DS805">
            <v>0</v>
          </cell>
          <cell r="DT805">
            <v>0</v>
          </cell>
          <cell r="DU805">
            <v>0</v>
          </cell>
          <cell r="DV805">
            <v>0</v>
          </cell>
          <cell r="DW805">
            <v>0</v>
          </cell>
          <cell r="DX805">
            <v>0</v>
          </cell>
          <cell r="DY805">
            <v>0</v>
          </cell>
          <cell r="DZ805">
            <v>0</v>
          </cell>
          <cell r="EA805">
            <v>0</v>
          </cell>
          <cell r="EB805">
            <v>0</v>
          </cell>
          <cell r="EC805">
            <v>0</v>
          </cell>
          <cell r="ED805">
            <v>0</v>
          </cell>
        </row>
        <row r="806"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0</v>
          </cell>
          <cell r="BD806">
            <v>0</v>
          </cell>
          <cell r="BE806">
            <v>0</v>
          </cell>
          <cell r="BF806">
            <v>0</v>
          </cell>
          <cell r="BG806">
            <v>0</v>
          </cell>
          <cell r="BH806">
            <v>0</v>
          </cell>
          <cell r="BI806">
            <v>0</v>
          </cell>
          <cell r="BJ806">
            <v>0</v>
          </cell>
          <cell r="BK806">
            <v>0</v>
          </cell>
          <cell r="BL806">
            <v>0</v>
          </cell>
          <cell r="BM806">
            <v>0</v>
          </cell>
          <cell r="BN806">
            <v>0</v>
          </cell>
          <cell r="BO806">
            <v>0</v>
          </cell>
          <cell r="BP806">
            <v>0</v>
          </cell>
          <cell r="BQ806">
            <v>0</v>
          </cell>
          <cell r="BR806">
            <v>0</v>
          </cell>
          <cell r="BS806">
            <v>0</v>
          </cell>
          <cell r="BT806">
            <v>0</v>
          </cell>
          <cell r="BU806">
            <v>0</v>
          </cell>
          <cell r="BV806">
            <v>0</v>
          </cell>
          <cell r="BW806">
            <v>0</v>
          </cell>
          <cell r="BX806">
            <v>0</v>
          </cell>
          <cell r="BY806">
            <v>0</v>
          </cell>
          <cell r="BZ806">
            <v>0</v>
          </cell>
          <cell r="CA806">
            <v>0</v>
          </cell>
          <cell r="CB806">
            <v>0</v>
          </cell>
          <cell r="CC806">
            <v>0</v>
          </cell>
          <cell r="CD806">
            <v>0</v>
          </cell>
          <cell r="CE806">
            <v>0</v>
          </cell>
          <cell r="CF806">
            <v>0</v>
          </cell>
          <cell r="CG806">
            <v>0</v>
          </cell>
          <cell r="CH806">
            <v>0</v>
          </cell>
          <cell r="CI806">
            <v>0</v>
          </cell>
          <cell r="CJ806">
            <v>0</v>
          </cell>
          <cell r="CK806">
            <v>0</v>
          </cell>
          <cell r="CL806">
            <v>0</v>
          </cell>
          <cell r="CM806">
            <v>0</v>
          </cell>
          <cell r="CN806">
            <v>0</v>
          </cell>
          <cell r="CO806">
            <v>0</v>
          </cell>
          <cell r="CP806">
            <v>0</v>
          </cell>
          <cell r="CQ806">
            <v>0</v>
          </cell>
          <cell r="CR806">
            <v>0</v>
          </cell>
          <cell r="CS806">
            <v>0</v>
          </cell>
          <cell r="CT806">
            <v>0</v>
          </cell>
          <cell r="CU806">
            <v>0</v>
          </cell>
          <cell r="CV806">
            <v>0</v>
          </cell>
          <cell r="CW806">
            <v>0</v>
          </cell>
          <cell r="CX806">
            <v>0</v>
          </cell>
          <cell r="CY806">
            <v>0</v>
          </cell>
          <cell r="CZ806">
            <v>0</v>
          </cell>
          <cell r="DA806">
            <v>0</v>
          </cell>
          <cell r="DB806">
            <v>0</v>
          </cell>
          <cell r="DC806">
            <v>0</v>
          </cell>
          <cell r="DD806">
            <v>0</v>
          </cell>
          <cell r="DE806">
            <v>0</v>
          </cell>
          <cell r="DF806">
            <v>0</v>
          </cell>
          <cell r="DG806">
            <v>0</v>
          </cell>
          <cell r="DH806">
            <v>0</v>
          </cell>
          <cell r="DI806">
            <v>0</v>
          </cell>
          <cell r="DJ806">
            <v>0</v>
          </cell>
          <cell r="DK806">
            <v>0</v>
          </cell>
          <cell r="DL806">
            <v>0</v>
          </cell>
          <cell r="DM806">
            <v>0</v>
          </cell>
          <cell r="DN806">
            <v>0</v>
          </cell>
          <cell r="DO806">
            <v>0</v>
          </cell>
          <cell r="DP806">
            <v>0</v>
          </cell>
          <cell r="DQ806">
            <v>0</v>
          </cell>
          <cell r="DR806">
            <v>0</v>
          </cell>
          <cell r="DS806">
            <v>0</v>
          </cell>
          <cell r="DT806">
            <v>0</v>
          </cell>
          <cell r="DU806">
            <v>0</v>
          </cell>
          <cell r="DV806">
            <v>0</v>
          </cell>
          <cell r="DW806">
            <v>0</v>
          </cell>
          <cell r="DX806">
            <v>0</v>
          </cell>
          <cell r="DY806">
            <v>0</v>
          </cell>
          <cell r="DZ806">
            <v>0</v>
          </cell>
          <cell r="EA806">
            <v>0</v>
          </cell>
          <cell r="EB806">
            <v>0</v>
          </cell>
          <cell r="EC806">
            <v>0</v>
          </cell>
          <cell r="ED806">
            <v>0</v>
          </cell>
        </row>
        <row r="807"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0</v>
          </cell>
          <cell r="AO807">
            <v>0</v>
          </cell>
          <cell r="AP807">
            <v>0</v>
          </cell>
          <cell r="AQ807">
            <v>0</v>
          </cell>
          <cell r="AR807">
            <v>0</v>
          </cell>
          <cell r="AS807">
            <v>0</v>
          </cell>
          <cell r="AT807">
            <v>0</v>
          </cell>
          <cell r="AU807">
            <v>0</v>
          </cell>
          <cell r="AV807">
            <v>0</v>
          </cell>
          <cell r="AW807">
            <v>0</v>
          </cell>
          <cell r="AX807">
            <v>0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0</v>
          </cell>
          <cell r="BD807">
            <v>0</v>
          </cell>
          <cell r="BE807">
            <v>0</v>
          </cell>
          <cell r="BF807">
            <v>0</v>
          </cell>
          <cell r="BG807">
            <v>0</v>
          </cell>
          <cell r="BH807">
            <v>0</v>
          </cell>
          <cell r="BI807">
            <v>0</v>
          </cell>
          <cell r="BJ807">
            <v>0</v>
          </cell>
          <cell r="BK807">
            <v>0</v>
          </cell>
          <cell r="BL807">
            <v>0</v>
          </cell>
          <cell r="BM807">
            <v>0</v>
          </cell>
          <cell r="BN807">
            <v>0</v>
          </cell>
          <cell r="BO807">
            <v>0</v>
          </cell>
          <cell r="BP807">
            <v>0</v>
          </cell>
          <cell r="BQ807">
            <v>0</v>
          </cell>
          <cell r="BR807">
            <v>0</v>
          </cell>
          <cell r="BS807">
            <v>0</v>
          </cell>
          <cell r="BT807">
            <v>0</v>
          </cell>
          <cell r="BU807">
            <v>0</v>
          </cell>
          <cell r="BV807">
            <v>0</v>
          </cell>
          <cell r="BW807">
            <v>0</v>
          </cell>
          <cell r="BX807">
            <v>0</v>
          </cell>
          <cell r="BY807">
            <v>0</v>
          </cell>
          <cell r="BZ807">
            <v>0</v>
          </cell>
          <cell r="CA807">
            <v>0</v>
          </cell>
          <cell r="CB807">
            <v>0</v>
          </cell>
          <cell r="CC807">
            <v>0</v>
          </cell>
          <cell r="CD807">
            <v>0</v>
          </cell>
          <cell r="CE807">
            <v>0</v>
          </cell>
          <cell r="CF807">
            <v>0</v>
          </cell>
          <cell r="CG807">
            <v>0</v>
          </cell>
          <cell r="CH807">
            <v>0</v>
          </cell>
          <cell r="CI807">
            <v>0</v>
          </cell>
          <cell r="CJ807">
            <v>0</v>
          </cell>
          <cell r="CK807">
            <v>0</v>
          </cell>
          <cell r="CL807">
            <v>0</v>
          </cell>
          <cell r="CM807">
            <v>0</v>
          </cell>
          <cell r="CN807">
            <v>0</v>
          </cell>
          <cell r="CO807">
            <v>0</v>
          </cell>
          <cell r="CP807">
            <v>0</v>
          </cell>
          <cell r="CQ807">
            <v>0</v>
          </cell>
          <cell r="CR807">
            <v>0</v>
          </cell>
          <cell r="CS807">
            <v>0</v>
          </cell>
          <cell r="CT807">
            <v>0</v>
          </cell>
          <cell r="CU807">
            <v>0</v>
          </cell>
          <cell r="CV807">
            <v>0</v>
          </cell>
          <cell r="CW807">
            <v>0</v>
          </cell>
          <cell r="CX807">
            <v>0</v>
          </cell>
          <cell r="CY807">
            <v>0</v>
          </cell>
          <cell r="CZ807">
            <v>0</v>
          </cell>
          <cell r="DA807">
            <v>0</v>
          </cell>
          <cell r="DB807">
            <v>0</v>
          </cell>
          <cell r="DC807">
            <v>0</v>
          </cell>
          <cell r="DD807">
            <v>0</v>
          </cell>
          <cell r="DE807">
            <v>0</v>
          </cell>
          <cell r="DF807">
            <v>0</v>
          </cell>
          <cell r="DG807">
            <v>0</v>
          </cell>
          <cell r="DH807">
            <v>0</v>
          </cell>
          <cell r="DI807">
            <v>0</v>
          </cell>
          <cell r="DJ807">
            <v>0</v>
          </cell>
          <cell r="DK807">
            <v>0</v>
          </cell>
          <cell r="DL807">
            <v>0</v>
          </cell>
          <cell r="DM807">
            <v>0</v>
          </cell>
          <cell r="DN807">
            <v>0</v>
          </cell>
          <cell r="DO807">
            <v>0</v>
          </cell>
          <cell r="DP807">
            <v>0</v>
          </cell>
          <cell r="DQ807">
            <v>0</v>
          </cell>
          <cell r="DR807">
            <v>0</v>
          </cell>
          <cell r="DS807">
            <v>0</v>
          </cell>
          <cell r="DT807">
            <v>0</v>
          </cell>
          <cell r="DU807">
            <v>0</v>
          </cell>
          <cell r="DV807">
            <v>0</v>
          </cell>
          <cell r="DW807">
            <v>0</v>
          </cell>
          <cell r="DX807">
            <v>0</v>
          </cell>
          <cell r="DY807">
            <v>0</v>
          </cell>
          <cell r="DZ807">
            <v>0</v>
          </cell>
          <cell r="EA807">
            <v>0</v>
          </cell>
          <cell r="EB807">
            <v>0</v>
          </cell>
          <cell r="EC807">
            <v>0</v>
          </cell>
          <cell r="ED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0</v>
          </cell>
          <cell r="AO808">
            <v>0</v>
          </cell>
          <cell r="AP808">
            <v>0</v>
          </cell>
          <cell r="AQ808">
            <v>0</v>
          </cell>
          <cell r="AR808">
            <v>0</v>
          </cell>
          <cell r="AS808">
            <v>0</v>
          </cell>
          <cell r="AT808">
            <v>0</v>
          </cell>
          <cell r="AU808">
            <v>0</v>
          </cell>
          <cell r="AV808">
            <v>0</v>
          </cell>
          <cell r="AW808">
            <v>0</v>
          </cell>
          <cell r="AX808">
            <v>0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0</v>
          </cell>
          <cell r="BD808">
            <v>0</v>
          </cell>
          <cell r="BE808">
            <v>0</v>
          </cell>
          <cell r="BF808">
            <v>0</v>
          </cell>
          <cell r="BG808">
            <v>0</v>
          </cell>
          <cell r="BH808">
            <v>0</v>
          </cell>
          <cell r="BI808">
            <v>0</v>
          </cell>
          <cell r="BJ808">
            <v>0</v>
          </cell>
          <cell r="BK808">
            <v>0</v>
          </cell>
          <cell r="BL808">
            <v>0</v>
          </cell>
          <cell r="BM808">
            <v>0</v>
          </cell>
          <cell r="BN808">
            <v>0</v>
          </cell>
          <cell r="BO808">
            <v>0</v>
          </cell>
          <cell r="BP808">
            <v>0</v>
          </cell>
          <cell r="BQ808">
            <v>0</v>
          </cell>
          <cell r="BR808">
            <v>0</v>
          </cell>
          <cell r="BS808">
            <v>0</v>
          </cell>
          <cell r="BT808">
            <v>0</v>
          </cell>
          <cell r="BU808">
            <v>0</v>
          </cell>
          <cell r="BV808">
            <v>0</v>
          </cell>
          <cell r="BW808">
            <v>0</v>
          </cell>
          <cell r="BX808">
            <v>0</v>
          </cell>
          <cell r="BY808">
            <v>0</v>
          </cell>
          <cell r="BZ808">
            <v>0</v>
          </cell>
          <cell r="CA808">
            <v>0</v>
          </cell>
          <cell r="CB808">
            <v>0</v>
          </cell>
          <cell r="CC808">
            <v>0</v>
          </cell>
          <cell r="CD808">
            <v>0</v>
          </cell>
          <cell r="CE808">
            <v>0</v>
          </cell>
          <cell r="CF808">
            <v>0</v>
          </cell>
          <cell r="CG808">
            <v>0</v>
          </cell>
          <cell r="CH808">
            <v>0</v>
          </cell>
          <cell r="CI808">
            <v>0</v>
          </cell>
          <cell r="CJ808">
            <v>0</v>
          </cell>
          <cell r="CK808">
            <v>0</v>
          </cell>
          <cell r="CL808">
            <v>0</v>
          </cell>
          <cell r="CM808">
            <v>0</v>
          </cell>
          <cell r="CN808">
            <v>0</v>
          </cell>
          <cell r="CO808">
            <v>0</v>
          </cell>
          <cell r="CP808">
            <v>0</v>
          </cell>
          <cell r="CQ808">
            <v>0</v>
          </cell>
          <cell r="CR808">
            <v>0</v>
          </cell>
          <cell r="CS808">
            <v>0</v>
          </cell>
          <cell r="CT808">
            <v>0</v>
          </cell>
          <cell r="CU808">
            <v>0</v>
          </cell>
          <cell r="CV808">
            <v>0</v>
          </cell>
          <cell r="CW808">
            <v>0</v>
          </cell>
          <cell r="CX808">
            <v>0</v>
          </cell>
          <cell r="CY808">
            <v>0</v>
          </cell>
          <cell r="CZ808">
            <v>0</v>
          </cell>
          <cell r="DA808">
            <v>0</v>
          </cell>
          <cell r="DB808">
            <v>0</v>
          </cell>
          <cell r="DC808">
            <v>0</v>
          </cell>
          <cell r="DD808">
            <v>0</v>
          </cell>
          <cell r="DE808">
            <v>0</v>
          </cell>
          <cell r="DF808">
            <v>0</v>
          </cell>
          <cell r="DG808">
            <v>0</v>
          </cell>
          <cell r="DH808">
            <v>0</v>
          </cell>
          <cell r="DI808">
            <v>0</v>
          </cell>
          <cell r="DJ808">
            <v>0</v>
          </cell>
          <cell r="DK808">
            <v>0</v>
          </cell>
          <cell r="DL808">
            <v>0</v>
          </cell>
          <cell r="DM808">
            <v>0</v>
          </cell>
          <cell r="DN808">
            <v>0</v>
          </cell>
          <cell r="DO808">
            <v>0</v>
          </cell>
          <cell r="DP808">
            <v>0</v>
          </cell>
          <cell r="DQ808">
            <v>0</v>
          </cell>
          <cell r="DR808">
            <v>0</v>
          </cell>
          <cell r="DS808">
            <v>0</v>
          </cell>
          <cell r="DT808">
            <v>0</v>
          </cell>
          <cell r="DU808">
            <v>0</v>
          </cell>
          <cell r="DV808">
            <v>0</v>
          </cell>
          <cell r="DW808">
            <v>0</v>
          </cell>
          <cell r="DX808">
            <v>0</v>
          </cell>
          <cell r="DY808">
            <v>0</v>
          </cell>
          <cell r="DZ808">
            <v>0</v>
          </cell>
          <cell r="EA808">
            <v>0</v>
          </cell>
          <cell r="EB808">
            <v>0</v>
          </cell>
          <cell r="EC808">
            <v>0</v>
          </cell>
          <cell r="ED808">
            <v>0</v>
          </cell>
        </row>
        <row r="809"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0</v>
          </cell>
          <cell r="AO809">
            <v>0</v>
          </cell>
          <cell r="AP809">
            <v>0</v>
          </cell>
          <cell r="AQ809">
            <v>0</v>
          </cell>
          <cell r="AR809">
            <v>0</v>
          </cell>
          <cell r="AS809">
            <v>0</v>
          </cell>
          <cell r="AT809">
            <v>0</v>
          </cell>
          <cell r="AU809">
            <v>0</v>
          </cell>
          <cell r="AV809">
            <v>0</v>
          </cell>
          <cell r="AW809">
            <v>0</v>
          </cell>
          <cell r="AX809">
            <v>0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0</v>
          </cell>
          <cell r="BD809">
            <v>0</v>
          </cell>
          <cell r="BE809">
            <v>0</v>
          </cell>
          <cell r="BF809">
            <v>0</v>
          </cell>
          <cell r="BG809">
            <v>0</v>
          </cell>
          <cell r="BH809">
            <v>0</v>
          </cell>
          <cell r="BI809">
            <v>0</v>
          </cell>
          <cell r="BJ809">
            <v>0</v>
          </cell>
          <cell r="BK809">
            <v>0</v>
          </cell>
          <cell r="BL809">
            <v>0</v>
          </cell>
          <cell r="BM809">
            <v>0</v>
          </cell>
          <cell r="BN809">
            <v>0</v>
          </cell>
          <cell r="BO809">
            <v>0</v>
          </cell>
          <cell r="BP809">
            <v>0</v>
          </cell>
          <cell r="BQ809">
            <v>0</v>
          </cell>
          <cell r="BR809">
            <v>0</v>
          </cell>
          <cell r="BS809">
            <v>0</v>
          </cell>
          <cell r="BT809">
            <v>0</v>
          </cell>
          <cell r="BU809">
            <v>0</v>
          </cell>
          <cell r="BV809">
            <v>0</v>
          </cell>
          <cell r="BW809">
            <v>0</v>
          </cell>
          <cell r="BX809">
            <v>0</v>
          </cell>
          <cell r="BY809">
            <v>0</v>
          </cell>
          <cell r="BZ809">
            <v>0</v>
          </cell>
          <cell r="CA809">
            <v>0</v>
          </cell>
          <cell r="CB809">
            <v>0</v>
          </cell>
          <cell r="CC809">
            <v>0</v>
          </cell>
          <cell r="CD809">
            <v>0</v>
          </cell>
          <cell r="CE809">
            <v>0</v>
          </cell>
          <cell r="CF809">
            <v>0</v>
          </cell>
          <cell r="CG809">
            <v>0</v>
          </cell>
          <cell r="CH809">
            <v>0</v>
          </cell>
          <cell r="CI809">
            <v>0</v>
          </cell>
          <cell r="CJ809">
            <v>0</v>
          </cell>
          <cell r="CK809">
            <v>0</v>
          </cell>
          <cell r="CL809">
            <v>0</v>
          </cell>
          <cell r="CM809">
            <v>0</v>
          </cell>
          <cell r="CN809">
            <v>0</v>
          </cell>
          <cell r="CO809">
            <v>0</v>
          </cell>
          <cell r="CP809">
            <v>0</v>
          </cell>
          <cell r="CQ809">
            <v>0</v>
          </cell>
          <cell r="CR809">
            <v>0</v>
          </cell>
          <cell r="CS809">
            <v>0</v>
          </cell>
          <cell r="CT809">
            <v>0</v>
          </cell>
          <cell r="CU809">
            <v>0</v>
          </cell>
          <cell r="CV809">
            <v>0</v>
          </cell>
          <cell r="CW809">
            <v>0</v>
          </cell>
          <cell r="CX809">
            <v>0</v>
          </cell>
          <cell r="CY809">
            <v>0</v>
          </cell>
          <cell r="CZ809">
            <v>0</v>
          </cell>
          <cell r="DA809">
            <v>0</v>
          </cell>
          <cell r="DB809">
            <v>0</v>
          </cell>
          <cell r="DC809">
            <v>0</v>
          </cell>
          <cell r="DD809">
            <v>0</v>
          </cell>
          <cell r="DE809">
            <v>0</v>
          </cell>
          <cell r="DF809">
            <v>0</v>
          </cell>
          <cell r="DG809">
            <v>0</v>
          </cell>
          <cell r="DH809">
            <v>0</v>
          </cell>
          <cell r="DI809">
            <v>0</v>
          </cell>
          <cell r="DJ809">
            <v>0</v>
          </cell>
          <cell r="DK809">
            <v>0</v>
          </cell>
          <cell r="DL809">
            <v>0</v>
          </cell>
          <cell r="DM809">
            <v>0</v>
          </cell>
          <cell r="DN809">
            <v>0</v>
          </cell>
          <cell r="DO809">
            <v>0</v>
          </cell>
          <cell r="DP809">
            <v>0</v>
          </cell>
          <cell r="DQ809">
            <v>0</v>
          </cell>
          <cell r="DR809">
            <v>0</v>
          </cell>
          <cell r="DS809">
            <v>0</v>
          </cell>
          <cell r="DT809">
            <v>0</v>
          </cell>
          <cell r="DU809">
            <v>0</v>
          </cell>
          <cell r="DV809">
            <v>0</v>
          </cell>
          <cell r="DW809">
            <v>0</v>
          </cell>
          <cell r="DX809">
            <v>0</v>
          </cell>
          <cell r="DY809">
            <v>0</v>
          </cell>
          <cell r="DZ809">
            <v>0</v>
          </cell>
          <cell r="EA809">
            <v>0</v>
          </cell>
          <cell r="EB809">
            <v>0</v>
          </cell>
          <cell r="EC809">
            <v>0</v>
          </cell>
          <cell r="ED809">
            <v>0</v>
          </cell>
        </row>
        <row r="810"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0</v>
          </cell>
          <cell r="AO810">
            <v>0</v>
          </cell>
          <cell r="AP810">
            <v>0</v>
          </cell>
          <cell r="AQ810">
            <v>0</v>
          </cell>
          <cell r="AR810">
            <v>0</v>
          </cell>
          <cell r="AS810">
            <v>0</v>
          </cell>
          <cell r="AT810">
            <v>0</v>
          </cell>
          <cell r="AU810">
            <v>0</v>
          </cell>
          <cell r="AV810">
            <v>0</v>
          </cell>
          <cell r="AW810">
            <v>0</v>
          </cell>
          <cell r="AX810">
            <v>0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0</v>
          </cell>
          <cell r="BD810">
            <v>0</v>
          </cell>
          <cell r="BE810">
            <v>0</v>
          </cell>
          <cell r="BF810">
            <v>0</v>
          </cell>
          <cell r="BG810">
            <v>0</v>
          </cell>
          <cell r="BH810">
            <v>0</v>
          </cell>
          <cell r="BI810">
            <v>0</v>
          </cell>
          <cell r="BJ810">
            <v>0</v>
          </cell>
          <cell r="BK810">
            <v>0</v>
          </cell>
          <cell r="BL810">
            <v>0</v>
          </cell>
          <cell r="BM810">
            <v>0</v>
          </cell>
          <cell r="BN810">
            <v>0</v>
          </cell>
          <cell r="BO810">
            <v>0</v>
          </cell>
          <cell r="BP810">
            <v>0</v>
          </cell>
          <cell r="BQ810">
            <v>0</v>
          </cell>
          <cell r="BR810">
            <v>0</v>
          </cell>
          <cell r="BS810">
            <v>0</v>
          </cell>
          <cell r="BT810">
            <v>0</v>
          </cell>
          <cell r="BU810">
            <v>0</v>
          </cell>
          <cell r="BV810">
            <v>0</v>
          </cell>
          <cell r="BW810">
            <v>0</v>
          </cell>
          <cell r="BX810">
            <v>0</v>
          </cell>
          <cell r="BY810">
            <v>0</v>
          </cell>
          <cell r="BZ810">
            <v>0</v>
          </cell>
          <cell r="CA810">
            <v>0</v>
          </cell>
          <cell r="CB810">
            <v>0</v>
          </cell>
          <cell r="CC810">
            <v>0</v>
          </cell>
          <cell r="CD810">
            <v>0</v>
          </cell>
          <cell r="CE810">
            <v>0</v>
          </cell>
          <cell r="CF810">
            <v>0</v>
          </cell>
          <cell r="CG810">
            <v>0</v>
          </cell>
          <cell r="CH810">
            <v>0</v>
          </cell>
          <cell r="CI810">
            <v>0</v>
          </cell>
          <cell r="CJ810">
            <v>0</v>
          </cell>
          <cell r="CK810">
            <v>0</v>
          </cell>
          <cell r="CL810">
            <v>0</v>
          </cell>
          <cell r="CM810">
            <v>0</v>
          </cell>
          <cell r="CN810">
            <v>0</v>
          </cell>
          <cell r="CO810">
            <v>0</v>
          </cell>
          <cell r="CP810">
            <v>0</v>
          </cell>
          <cell r="CQ810">
            <v>0</v>
          </cell>
          <cell r="CR810">
            <v>0</v>
          </cell>
          <cell r="CS810">
            <v>0</v>
          </cell>
          <cell r="CT810">
            <v>0</v>
          </cell>
          <cell r="CU810">
            <v>0</v>
          </cell>
          <cell r="CV810">
            <v>0</v>
          </cell>
          <cell r="CW810">
            <v>0</v>
          </cell>
          <cell r="CX810">
            <v>0</v>
          </cell>
          <cell r="CY810">
            <v>0</v>
          </cell>
          <cell r="CZ810">
            <v>0</v>
          </cell>
          <cell r="DA810">
            <v>0</v>
          </cell>
          <cell r="DB810">
            <v>0</v>
          </cell>
          <cell r="DC810">
            <v>0</v>
          </cell>
          <cell r="DD810">
            <v>0</v>
          </cell>
          <cell r="DE810">
            <v>0</v>
          </cell>
          <cell r="DF810">
            <v>0</v>
          </cell>
          <cell r="DG810">
            <v>0</v>
          </cell>
          <cell r="DH810">
            <v>0</v>
          </cell>
          <cell r="DI810">
            <v>0</v>
          </cell>
          <cell r="DJ810">
            <v>0</v>
          </cell>
          <cell r="DK810">
            <v>0</v>
          </cell>
          <cell r="DL810">
            <v>0</v>
          </cell>
          <cell r="DM810">
            <v>0</v>
          </cell>
          <cell r="DN810">
            <v>0</v>
          </cell>
          <cell r="DO810">
            <v>0</v>
          </cell>
          <cell r="DP810">
            <v>0</v>
          </cell>
          <cell r="DQ810">
            <v>0</v>
          </cell>
          <cell r="DR810">
            <v>0</v>
          </cell>
          <cell r="DS810">
            <v>0</v>
          </cell>
          <cell r="DT810">
            <v>0</v>
          </cell>
          <cell r="DU810">
            <v>0</v>
          </cell>
          <cell r="DV810">
            <v>0</v>
          </cell>
          <cell r="DW810">
            <v>0</v>
          </cell>
          <cell r="DX810">
            <v>0</v>
          </cell>
          <cell r="DY810">
            <v>0</v>
          </cell>
          <cell r="DZ810">
            <v>0</v>
          </cell>
          <cell r="EA810">
            <v>0</v>
          </cell>
          <cell r="EB810">
            <v>0</v>
          </cell>
          <cell r="EC810">
            <v>0</v>
          </cell>
          <cell r="ED810">
            <v>0</v>
          </cell>
        </row>
        <row r="811"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0</v>
          </cell>
          <cell r="AE811">
            <v>0</v>
          </cell>
          <cell r="AF811">
            <v>0</v>
          </cell>
          <cell r="AG811">
            <v>0</v>
          </cell>
          <cell r="AH811">
            <v>0</v>
          </cell>
          <cell r="AI811">
            <v>0</v>
          </cell>
          <cell r="AJ811">
            <v>0</v>
          </cell>
          <cell r="AK811">
            <v>0</v>
          </cell>
          <cell r="AL811">
            <v>0</v>
          </cell>
          <cell r="AM811">
            <v>0</v>
          </cell>
          <cell r="AN811">
            <v>0</v>
          </cell>
          <cell r="AO811">
            <v>0</v>
          </cell>
          <cell r="AP811">
            <v>0</v>
          </cell>
          <cell r="AQ811">
            <v>0</v>
          </cell>
          <cell r="AR811">
            <v>0</v>
          </cell>
          <cell r="AS811">
            <v>0</v>
          </cell>
          <cell r="AT811">
            <v>0</v>
          </cell>
          <cell r="AU811">
            <v>0</v>
          </cell>
          <cell r="AV811">
            <v>0</v>
          </cell>
          <cell r="AW811">
            <v>0</v>
          </cell>
          <cell r="AX811">
            <v>0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0</v>
          </cell>
          <cell r="BD811">
            <v>0</v>
          </cell>
          <cell r="BE811">
            <v>0</v>
          </cell>
          <cell r="BF811">
            <v>0</v>
          </cell>
          <cell r="BG811">
            <v>0</v>
          </cell>
          <cell r="BH811">
            <v>0</v>
          </cell>
          <cell r="BI811">
            <v>0</v>
          </cell>
          <cell r="BJ811">
            <v>0</v>
          </cell>
          <cell r="BK811">
            <v>0</v>
          </cell>
          <cell r="BL811">
            <v>0</v>
          </cell>
          <cell r="BM811">
            <v>0</v>
          </cell>
          <cell r="BN811">
            <v>0</v>
          </cell>
          <cell r="BO811">
            <v>0</v>
          </cell>
          <cell r="BP811">
            <v>0</v>
          </cell>
          <cell r="BQ811">
            <v>0</v>
          </cell>
          <cell r="BR811">
            <v>0</v>
          </cell>
          <cell r="BS811">
            <v>0</v>
          </cell>
          <cell r="BT811">
            <v>0</v>
          </cell>
          <cell r="BU811">
            <v>0</v>
          </cell>
          <cell r="BV811">
            <v>0</v>
          </cell>
          <cell r="BW811">
            <v>0</v>
          </cell>
          <cell r="BX811">
            <v>0</v>
          </cell>
          <cell r="BY811">
            <v>0</v>
          </cell>
          <cell r="BZ811">
            <v>0</v>
          </cell>
          <cell r="CA811">
            <v>0</v>
          </cell>
          <cell r="CB811">
            <v>0</v>
          </cell>
          <cell r="CC811">
            <v>0</v>
          </cell>
          <cell r="CD811">
            <v>0</v>
          </cell>
          <cell r="CE811">
            <v>0</v>
          </cell>
          <cell r="CF811">
            <v>0</v>
          </cell>
          <cell r="CG811">
            <v>0</v>
          </cell>
          <cell r="CH811">
            <v>0</v>
          </cell>
          <cell r="CI811">
            <v>0</v>
          </cell>
          <cell r="CJ811">
            <v>0</v>
          </cell>
          <cell r="CK811">
            <v>0</v>
          </cell>
          <cell r="CL811">
            <v>0</v>
          </cell>
          <cell r="CM811">
            <v>0</v>
          </cell>
          <cell r="CN811">
            <v>0</v>
          </cell>
          <cell r="CO811">
            <v>0</v>
          </cell>
          <cell r="CP811">
            <v>0</v>
          </cell>
          <cell r="CQ811">
            <v>0</v>
          </cell>
          <cell r="CR811">
            <v>0</v>
          </cell>
          <cell r="CS811">
            <v>0</v>
          </cell>
          <cell r="CT811">
            <v>0</v>
          </cell>
          <cell r="CU811">
            <v>0</v>
          </cell>
          <cell r="CV811">
            <v>0</v>
          </cell>
          <cell r="CW811">
            <v>0</v>
          </cell>
          <cell r="CX811">
            <v>0</v>
          </cell>
          <cell r="CY811">
            <v>0</v>
          </cell>
          <cell r="CZ811">
            <v>0</v>
          </cell>
          <cell r="DA811">
            <v>0</v>
          </cell>
          <cell r="DB811">
            <v>0</v>
          </cell>
          <cell r="DC811">
            <v>0</v>
          </cell>
          <cell r="DD811">
            <v>0</v>
          </cell>
          <cell r="DE811">
            <v>0</v>
          </cell>
          <cell r="DF811">
            <v>0</v>
          </cell>
          <cell r="DG811">
            <v>0</v>
          </cell>
          <cell r="DH811">
            <v>0</v>
          </cell>
          <cell r="DI811">
            <v>0</v>
          </cell>
          <cell r="DJ811">
            <v>0</v>
          </cell>
          <cell r="DK811">
            <v>0</v>
          </cell>
          <cell r="DL811">
            <v>0</v>
          </cell>
          <cell r="DM811">
            <v>0</v>
          </cell>
          <cell r="DN811">
            <v>0</v>
          </cell>
          <cell r="DO811">
            <v>0</v>
          </cell>
          <cell r="DP811">
            <v>0</v>
          </cell>
          <cell r="DQ811">
            <v>0</v>
          </cell>
          <cell r="DR811">
            <v>0</v>
          </cell>
          <cell r="DS811">
            <v>0</v>
          </cell>
          <cell r="DT811">
            <v>0</v>
          </cell>
          <cell r="DU811">
            <v>0</v>
          </cell>
          <cell r="DV811">
            <v>0</v>
          </cell>
          <cell r="DW811">
            <v>0</v>
          </cell>
          <cell r="DX811">
            <v>0</v>
          </cell>
          <cell r="DY811">
            <v>0</v>
          </cell>
          <cell r="DZ811">
            <v>0</v>
          </cell>
          <cell r="EA811">
            <v>0</v>
          </cell>
          <cell r="EB811">
            <v>0</v>
          </cell>
          <cell r="EC811">
            <v>0</v>
          </cell>
          <cell r="ED811">
            <v>0</v>
          </cell>
        </row>
        <row r="812"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  <cell r="AP812">
            <v>0</v>
          </cell>
          <cell r="AQ812">
            <v>0</v>
          </cell>
          <cell r="AR812">
            <v>0</v>
          </cell>
          <cell r="AS812">
            <v>0</v>
          </cell>
          <cell r="AT812">
            <v>0</v>
          </cell>
          <cell r="AU812">
            <v>0</v>
          </cell>
          <cell r="AV812">
            <v>0</v>
          </cell>
          <cell r="AW812">
            <v>0</v>
          </cell>
          <cell r="AX812">
            <v>0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0</v>
          </cell>
          <cell r="BD812">
            <v>0</v>
          </cell>
          <cell r="BE812">
            <v>0</v>
          </cell>
          <cell r="BF812">
            <v>0</v>
          </cell>
          <cell r="BG812">
            <v>0</v>
          </cell>
          <cell r="BH812">
            <v>0</v>
          </cell>
          <cell r="BI812">
            <v>0</v>
          </cell>
          <cell r="BJ812">
            <v>0</v>
          </cell>
          <cell r="BK812">
            <v>0</v>
          </cell>
          <cell r="BL812">
            <v>0</v>
          </cell>
          <cell r="BM812">
            <v>0</v>
          </cell>
          <cell r="BN812">
            <v>0</v>
          </cell>
          <cell r="BO812">
            <v>0</v>
          </cell>
          <cell r="BP812">
            <v>0</v>
          </cell>
          <cell r="BQ812">
            <v>0</v>
          </cell>
          <cell r="BR812">
            <v>0</v>
          </cell>
          <cell r="BS812">
            <v>0</v>
          </cell>
          <cell r="BT812">
            <v>0</v>
          </cell>
          <cell r="BU812">
            <v>0</v>
          </cell>
          <cell r="BV812">
            <v>0</v>
          </cell>
          <cell r="BW812">
            <v>0</v>
          </cell>
          <cell r="BX812">
            <v>0</v>
          </cell>
          <cell r="BY812">
            <v>0</v>
          </cell>
          <cell r="BZ812">
            <v>0</v>
          </cell>
          <cell r="CA812">
            <v>0</v>
          </cell>
          <cell r="CB812">
            <v>0</v>
          </cell>
          <cell r="CC812">
            <v>0</v>
          </cell>
          <cell r="CD812">
            <v>0</v>
          </cell>
          <cell r="CE812">
            <v>0</v>
          </cell>
          <cell r="CF812">
            <v>0</v>
          </cell>
          <cell r="CG812">
            <v>0</v>
          </cell>
          <cell r="CH812">
            <v>0</v>
          </cell>
          <cell r="CI812">
            <v>0</v>
          </cell>
          <cell r="CJ812">
            <v>0</v>
          </cell>
          <cell r="CK812">
            <v>0</v>
          </cell>
          <cell r="CL812">
            <v>0</v>
          </cell>
          <cell r="CM812">
            <v>0</v>
          </cell>
          <cell r="CN812">
            <v>0</v>
          </cell>
          <cell r="CO812">
            <v>0</v>
          </cell>
          <cell r="CP812">
            <v>0</v>
          </cell>
          <cell r="CQ812">
            <v>0</v>
          </cell>
          <cell r="CR812">
            <v>0</v>
          </cell>
          <cell r="CS812">
            <v>0</v>
          </cell>
          <cell r="CT812">
            <v>0</v>
          </cell>
          <cell r="CU812">
            <v>0</v>
          </cell>
          <cell r="CV812">
            <v>0</v>
          </cell>
          <cell r="CW812">
            <v>0</v>
          </cell>
          <cell r="CX812">
            <v>0</v>
          </cell>
          <cell r="CY812">
            <v>0</v>
          </cell>
          <cell r="CZ812">
            <v>0</v>
          </cell>
          <cell r="DA812">
            <v>0</v>
          </cell>
          <cell r="DB812">
            <v>0</v>
          </cell>
          <cell r="DC812">
            <v>0</v>
          </cell>
          <cell r="DD812">
            <v>0</v>
          </cell>
          <cell r="DE812">
            <v>0</v>
          </cell>
          <cell r="DF812">
            <v>0</v>
          </cell>
          <cell r="DG812">
            <v>0</v>
          </cell>
          <cell r="DH812">
            <v>0</v>
          </cell>
          <cell r="DI812">
            <v>0</v>
          </cell>
          <cell r="DJ812">
            <v>0</v>
          </cell>
          <cell r="DK812">
            <v>0</v>
          </cell>
          <cell r="DL812">
            <v>0</v>
          </cell>
          <cell r="DM812">
            <v>0</v>
          </cell>
          <cell r="DN812">
            <v>0</v>
          </cell>
          <cell r="DO812">
            <v>0</v>
          </cell>
          <cell r="DP812">
            <v>0</v>
          </cell>
          <cell r="DQ812">
            <v>0</v>
          </cell>
          <cell r="DR812">
            <v>0</v>
          </cell>
          <cell r="DS812">
            <v>0</v>
          </cell>
          <cell r="DT812">
            <v>0</v>
          </cell>
          <cell r="DU812">
            <v>0</v>
          </cell>
          <cell r="DV812">
            <v>0</v>
          </cell>
          <cell r="DW812">
            <v>0</v>
          </cell>
          <cell r="DX812">
            <v>0</v>
          </cell>
          <cell r="DY812">
            <v>0</v>
          </cell>
          <cell r="DZ812">
            <v>0</v>
          </cell>
          <cell r="EA812">
            <v>0</v>
          </cell>
          <cell r="EB812">
            <v>0</v>
          </cell>
          <cell r="EC812">
            <v>0</v>
          </cell>
          <cell r="ED812">
            <v>0</v>
          </cell>
        </row>
        <row r="813"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M813">
            <v>0</v>
          </cell>
          <cell r="AN813">
            <v>0</v>
          </cell>
          <cell r="AO813">
            <v>0</v>
          </cell>
          <cell r="AP813">
            <v>0</v>
          </cell>
          <cell r="AQ813">
            <v>0</v>
          </cell>
          <cell r="AR813">
            <v>0</v>
          </cell>
          <cell r="AS813">
            <v>0</v>
          </cell>
          <cell r="AT813">
            <v>0</v>
          </cell>
          <cell r="AU813">
            <v>0</v>
          </cell>
          <cell r="AV813">
            <v>0</v>
          </cell>
          <cell r="AW813">
            <v>0</v>
          </cell>
          <cell r="AX813">
            <v>0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0</v>
          </cell>
          <cell r="BD813">
            <v>0</v>
          </cell>
          <cell r="BE813">
            <v>0</v>
          </cell>
          <cell r="BF813">
            <v>0</v>
          </cell>
          <cell r="BG813">
            <v>0</v>
          </cell>
          <cell r="BH813">
            <v>0</v>
          </cell>
          <cell r="BI813">
            <v>0</v>
          </cell>
          <cell r="BJ813">
            <v>0</v>
          </cell>
          <cell r="BK813">
            <v>0</v>
          </cell>
          <cell r="BL813">
            <v>0</v>
          </cell>
          <cell r="BM813">
            <v>0</v>
          </cell>
          <cell r="BN813">
            <v>0</v>
          </cell>
          <cell r="BO813">
            <v>0</v>
          </cell>
          <cell r="BP813">
            <v>0</v>
          </cell>
          <cell r="BQ813">
            <v>0</v>
          </cell>
          <cell r="BR813">
            <v>0</v>
          </cell>
          <cell r="BS813">
            <v>0</v>
          </cell>
          <cell r="BT813">
            <v>0</v>
          </cell>
          <cell r="BU813">
            <v>0</v>
          </cell>
          <cell r="BV813">
            <v>0</v>
          </cell>
          <cell r="BW813">
            <v>0</v>
          </cell>
          <cell r="BX813">
            <v>0</v>
          </cell>
          <cell r="BY813">
            <v>0</v>
          </cell>
          <cell r="BZ813">
            <v>0</v>
          </cell>
          <cell r="CA813">
            <v>0</v>
          </cell>
          <cell r="CB813">
            <v>0</v>
          </cell>
          <cell r="CC813">
            <v>0</v>
          </cell>
          <cell r="CD813">
            <v>0</v>
          </cell>
          <cell r="CE813">
            <v>0</v>
          </cell>
          <cell r="CF813">
            <v>0</v>
          </cell>
          <cell r="CG813">
            <v>0</v>
          </cell>
          <cell r="CH813">
            <v>0</v>
          </cell>
          <cell r="CI813">
            <v>0</v>
          </cell>
          <cell r="CJ813">
            <v>0</v>
          </cell>
          <cell r="CK813">
            <v>0</v>
          </cell>
          <cell r="CL813">
            <v>0</v>
          </cell>
          <cell r="CM813">
            <v>0</v>
          </cell>
          <cell r="CN813">
            <v>0</v>
          </cell>
          <cell r="CO813">
            <v>0</v>
          </cell>
          <cell r="CP813">
            <v>0</v>
          </cell>
          <cell r="CQ813">
            <v>0</v>
          </cell>
          <cell r="CR813">
            <v>0</v>
          </cell>
          <cell r="CS813">
            <v>0</v>
          </cell>
          <cell r="CT813">
            <v>0</v>
          </cell>
          <cell r="CU813">
            <v>0</v>
          </cell>
          <cell r="CV813">
            <v>0</v>
          </cell>
          <cell r="CW813">
            <v>0</v>
          </cell>
          <cell r="CX813">
            <v>0</v>
          </cell>
          <cell r="CY813">
            <v>0</v>
          </cell>
          <cell r="CZ813">
            <v>0</v>
          </cell>
          <cell r="DA813">
            <v>0</v>
          </cell>
          <cell r="DB813">
            <v>0</v>
          </cell>
          <cell r="DC813">
            <v>0</v>
          </cell>
          <cell r="DD813">
            <v>0</v>
          </cell>
          <cell r="DE813">
            <v>0</v>
          </cell>
          <cell r="DF813">
            <v>0</v>
          </cell>
          <cell r="DG813">
            <v>0</v>
          </cell>
          <cell r="DH813">
            <v>0</v>
          </cell>
          <cell r="DI813">
            <v>0</v>
          </cell>
          <cell r="DJ813">
            <v>0</v>
          </cell>
          <cell r="DK813">
            <v>0</v>
          </cell>
          <cell r="DL813">
            <v>0</v>
          </cell>
          <cell r="DM813">
            <v>0</v>
          </cell>
          <cell r="DN813">
            <v>0</v>
          </cell>
          <cell r="DO813">
            <v>0</v>
          </cell>
          <cell r="DP813">
            <v>0</v>
          </cell>
          <cell r="DQ813">
            <v>0</v>
          </cell>
          <cell r="DR813">
            <v>0</v>
          </cell>
          <cell r="DS813">
            <v>0</v>
          </cell>
          <cell r="DT813">
            <v>0</v>
          </cell>
          <cell r="DU813">
            <v>0</v>
          </cell>
          <cell r="DV813">
            <v>0</v>
          </cell>
          <cell r="DW813">
            <v>0</v>
          </cell>
          <cell r="DX813">
            <v>0</v>
          </cell>
          <cell r="DY813">
            <v>0</v>
          </cell>
          <cell r="DZ813">
            <v>0</v>
          </cell>
          <cell r="EA813">
            <v>0</v>
          </cell>
          <cell r="EB813">
            <v>0</v>
          </cell>
          <cell r="EC813">
            <v>0</v>
          </cell>
          <cell r="ED813">
            <v>0</v>
          </cell>
        </row>
        <row r="815">
          <cell r="A815" t="str">
            <v>Burn Rate (MMBtu/MWh)</v>
          </cell>
        </row>
        <row r="816"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0</v>
          </cell>
          <cell r="AS816">
            <v>0</v>
          </cell>
          <cell r="AT816">
            <v>0</v>
          </cell>
          <cell r="AU816">
            <v>0</v>
          </cell>
          <cell r="AV816">
            <v>0</v>
          </cell>
          <cell r="AW816">
            <v>0</v>
          </cell>
          <cell r="AX816">
            <v>0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0</v>
          </cell>
          <cell r="BD816">
            <v>0</v>
          </cell>
          <cell r="BE816">
            <v>0</v>
          </cell>
          <cell r="BF816">
            <v>0</v>
          </cell>
          <cell r="BG816">
            <v>0</v>
          </cell>
          <cell r="BH816">
            <v>0</v>
          </cell>
          <cell r="BI816">
            <v>0</v>
          </cell>
          <cell r="BJ816">
            <v>0</v>
          </cell>
          <cell r="BK816">
            <v>0</v>
          </cell>
          <cell r="BL816">
            <v>0</v>
          </cell>
          <cell r="BM816">
            <v>0</v>
          </cell>
          <cell r="BN816">
            <v>0</v>
          </cell>
          <cell r="BO816">
            <v>0</v>
          </cell>
          <cell r="BP816">
            <v>0</v>
          </cell>
          <cell r="BQ816">
            <v>0</v>
          </cell>
          <cell r="BR816">
            <v>0</v>
          </cell>
          <cell r="BS816">
            <v>0</v>
          </cell>
          <cell r="BT816">
            <v>0</v>
          </cell>
          <cell r="BU816">
            <v>0</v>
          </cell>
          <cell r="BV816">
            <v>0</v>
          </cell>
          <cell r="BW816">
            <v>0</v>
          </cell>
          <cell r="BX816">
            <v>0</v>
          </cell>
          <cell r="BY816">
            <v>0</v>
          </cell>
          <cell r="BZ816">
            <v>0</v>
          </cell>
          <cell r="CA816">
            <v>0</v>
          </cell>
          <cell r="CB816">
            <v>0</v>
          </cell>
          <cell r="CC816">
            <v>0</v>
          </cell>
          <cell r="CD816">
            <v>0</v>
          </cell>
          <cell r="CE816">
            <v>0</v>
          </cell>
          <cell r="CF816">
            <v>0</v>
          </cell>
          <cell r="CG816">
            <v>0</v>
          </cell>
          <cell r="CH816">
            <v>0</v>
          </cell>
          <cell r="CI816">
            <v>0</v>
          </cell>
          <cell r="CJ816">
            <v>0</v>
          </cell>
          <cell r="CK816">
            <v>0</v>
          </cell>
          <cell r="CL816">
            <v>0</v>
          </cell>
          <cell r="CM816">
            <v>0</v>
          </cell>
          <cell r="CN816">
            <v>0</v>
          </cell>
          <cell r="CO816">
            <v>0</v>
          </cell>
          <cell r="CP816">
            <v>0</v>
          </cell>
          <cell r="CQ816">
            <v>0</v>
          </cell>
          <cell r="CR816">
            <v>0</v>
          </cell>
          <cell r="CS816">
            <v>0</v>
          </cell>
          <cell r="CT816">
            <v>0</v>
          </cell>
          <cell r="CU816">
            <v>0</v>
          </cell>
          <cell r="CV816">
            <v>0</v>
          </cell>
          <cell r="CW816">
            <v>0</v>
          </cell>
          <cell r="CX816">
            <v>0</v>
          </cell>
          <cell r="CY816">
            <v>0</v>
          </cell>
          <cell r="CZ816">
            <v>0</v>
          </cell>
          <cell r="DA816">
            <v>0</v>
          </cell>
          <cell r="DB816">
            <v>0</v>
          </cell>
          <cell r="DC816">
            <v>0</v>
          </cell>
          <cell r="DD816">
            <v>0</v>
          </cell>
          <cell r="DE816">
            <v>0</v>
          </cell>
          <cell r="DF816">
            <v>0</v>
          </cell>
          <cell r="DG816">
            <v>0</v>
          </cell>
          <cell r="DH816">
            <v>0</v>
          </cell>
          <cell r="DI816">
            <v>0</v>
          </cell>
          <cell r="DJ816">
            <v>0</v>
          </cell>
          <cell r="DK816">
            <v>0</v>
          </cell>
          <cell r="DL816">
            <v>0</v>
          </cell>
          <cell r="DM816">
            <v>0</v>
          </cell>
          <cell r="DN816">
            <v>0</v>
          </cell>
          <cell r="DO816">
            <v>0</v>
          </cell>
          <cell r="DP816">
            <v>0</v>
          </cell>
          <cell r="DQ816">
            <v>0</v>
          </cell>
          <cell r="DR816">
            <v>0</v>
          </cell>
          <cell r="DS816">
            <v>0</v>
          </cell>
          <cell r="DT816">
            <v>0</v>
          </cell>
          <cell r="DU816">
            <v>0</v>
          </cell>
          <cell r="DV816">
            <v>0</v>
          </cell>
          <cell r="DW816">
            <v>0</v>
          </cell>
          <cell r="DX816">
            <v>0</v>
          </cell>
          <cell r="DY816">
            <v>0</v>
          </cell>
          <cell r="DZ816">
            <v>0</v>
          </cell>
          <cell r="EA816">
            <v>0</v>
          </cell>
          <cell r="EB816">
            <v>0</v>
          </cell>
          <cell r="EC816">
            <v>0</v>
          </cell>
          <cell r="ED816">
            <v>0</v>
          </cell>
          <cell r="EE816">
            <v>0</v>
          </cell>
        </row>
        <row r="817">
          <cell r="F817">
            <v>0</v>
          </cell>
          <cell r="G817">
            <v>0</v>
          </cell>
          <cell r="H817">
            <v>0</v>
          </cell>
          <cell r="I817">
            <v>1E-3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0</v>
          </cell>
          <cell r="AO817">
            <v>0</v>
          </cell>
          <cell r="AP817">
            <v>0</v>
          </cell>
          <cell r="AQ817">
            <v>0</v>
          </cell>
          <cell r="AR817">
            <v>0</v>
          </cell>
          <cell r="AS817">
            <v>0</v>
          </cell>
          <cell r="AT817">
            <v>0</v>
          </cell>
          <cell r="AU817">
            <v>0</v>
          </cell>
          <cell r="AV817">
            <v>0</v>
          </cell>
          <cell r="AW817">
            <v>0</v>
          </cell>
          <cell r="AX817">
            <v>0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0</v>
          </cell>
          <cell r="BD817">
            <v>0</v>
          </cell>
          <cell r="BE817">
            <v>0</v>
          </cell>
          <cell r="BF817">
            <v>0</v>
          </cell>
          <cell r="BG817">
            <v>0</v>
          </cell>
          <cell r="BH817">
            <v>0</v>
          </cell>
          <cell r="BI817">
            <v>0</v>
          </cell>
          <cell r="BJ817">
            <v>0</v>
          </cell>
          <cell r="BK817">
            <v>0</v>
          </cell>
          <cell r="BL817">
            <v>0</v>
          </cell>
          <cell r="BM817">
            <v>0</v>
          </cell>
          <cell r="BN817">
            <v>0</v>
          </cell>
          <cell r="BO817">
            <v>0</v>
          </cell>
          <cell r="BP817">
            <v>0</v>
          </cell>
          <cell r="BQ817">
            <v>0</v>
          </cell>
          <cell r="BR817">
            <v>0</v>
          </cell>
          <cell r="BS817">
            <v>0</v>
          </cell>
          <cell r="BT817">
            <v>0</v>
          </cell>
          <cell r="BU817">
            <v>0</v>
          </cell>
          <cell r="BV817">
            <v>0</v>
          </cell>
          <cell r="BW817">
            <v>0</v>
          </cell>
          <cell r="BX817">
            <v>0</v>
          </cell>
          <cell r="BY817">
            <v>0</v>
          </cell>
          <cell r="BZ817">
            <v>0</v>
          </cell>
          <cell r="CA817">
            <v>0</v>
          </cell>
          <cell r="CB817">
            <v>0</v>
          </cell>
          <cell r="CC817">
            <v>0</v>
          </cell>
          <cell r="CD817">
            <v>0</v>
          </cell>
          <cell r="CE817">
            <v>0</v>
          </cell>
          <cell r="CF817">
            <v>0</v>
          </cell>
          <cell r="CG817">
            <v>0</v>
          </cell>
          <cell r="CH817">
            <v>0</v>
          </cell>
          <cell r="CI817">
            <v>0</v>
          </cell>
          <cell r="CJ817">
            <v>0</v>
          </cell>
          <cell r="CK817">
            <v>0</v>
          </cell>
          <cell r="CL817">
            <v>0</v>
          </cell>
          <cell r="CM817">
            <v>0</v>
          </cell>
          <cell r="CN817">
            <v>0</v>
          </cell>
          <cell r="CO817">
            <v>0</v>
          </cell>
          <cell r="CP817">
            <v>0</v>
          </cell>
          <cell r="CQ817">
            <v>0</v>
          </cell>
          <cell r="CR817">
            <v>0</v>
          </cell>
          <cell r="CS817">
            <v>0</v>
          </cell>
          <cell r="CT817">
            <v>0</v>
          </cell>
          <cell r="CU817">
            <v>0</v>
          </cell>
          <cell r="CV817">
            <v>0</v>
          </cell>
          <cell r="CW817">
            <v>0</v>
          </cell>
          <cell r="CX817">
            <v>0</v>
          </cell>
          <cell r="CY817">
            <v>0</v>
          </cell>
          <cell r="CZ817">
            <v>0</v>
          </cell>
          <cell r="DA817">
            <v>0</v>
          </cell>
          <cell r="DB817">
            <v>0</v>
          </cell>
          <cell r="DC817">
            <v>0</v>
          </cell>
          <cell r="DD817">
            <v>0</v>
          </cell>
          <cell r="DE817">
            <v>0</v>
          </cell>
          <cell r="DF817">
            <v>0</v>
          </cell>
          <cell r="DG817">
            <v>0</v>
          </cell>
          <cell r="DH817">
            <v>0</v>
          </cell>
          <cell r="DI817">
            <v>0</v>
          </cell>
          <cell r="DJ817">
            <v>0</v>
          </cell>
          <cell r="DK817">
            <v>0</v>
          </cell>
          <cell r="DL817">
            <v>0</v>
          </cell>
          <cell r="DM817">
            <v>0</v>
          </cell>
          <cell r="DN817">
            <v>0</v>
          </cell>
          <cell r="DO817">
            <v>0</v>
          </cell>
          <cell r="DP817">
            <v>0</v>
          </cell>
          <cell r="DQ817">
            <v>0</v>
          </cell>
          <cell r="DR817">
            <v>0</v>
          </cell>
          <cell r="DS817">
            <v>0</v>
          </cell>
          <cell r="DT817">
            <v>0</v>
          </cell>
          <cell r="DU817">
            <v>0</v>
          </cell>
          <cell r="DV817">
            <v>0</v>
          </cell>
          <cell r="DW817">
            <v>0</v>
          </cell>
          <cell r="DX817">
            <v>0</v>
          </cell>
          <cell r="DY817">
            <v>0</v>
          </cell>
          <cell r="DZ817">
            <v>0</v>
          </cell>
          <cell r="EA817">
            <v>0</v>
          </cell>
          <cell r="EB817">
            <v>0</v>
          </cell>
          <cell r="EC817">
            <v>0</v>
          </cell>
          <cell r="ED817">
            <v>0</v>
          </cell>
          <cell r="EE817">
            <v>0</v>
          </cell>
        </row>
        <row r="818"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0</v>
          </cell>
          <cell r="AO818">
            <v>0</v>
          </cell>
          <cell r="AP818">
            <v>0</v>
          </cell>
          <cell r="AQ818">
            <v>0</v>
          </cell>
          <cell r="AR818">
            <v>0</v>
          </cell>
          <cell r="AS818">
            <v>0</v>
          </cell>
          <cell r="AT818">
            <v>0</v>
          </cell>
          <cell r="AU818">
            <v>0</v>
          </cell>
          <cell r="AV818">
            <v>0</v>
          </cell>
          <cell r="AW818">
            <v>0</v>
          </cell>
          <cell r="AX818">
            <v>0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0</v>
          </cell>
          <cell r="BD818">
            <v>0</v>
          </cell>
          <cell r="BE818">
            <v>0</v>
          </cell>
          <cell r="BF818">
            <v>0</v>
          </cell>
          <cell r="BG818">
            <v>0</v>
          </cell>
          <cell r="BH818">
            <v>0</v>
          </cell>
          <cell r="BI818">
            <v>0</v>
          </cell>
          <cell r="BJ818">
            <v>0</v>
          </cell>
          <cell r="BK818">
            <v>0</v>
          </cell>
          <cell r="BL818">
            <v>0</v>
          </cell>
          <cell r="BM818">
            <v>0</v>
          </cell>
          <cell r="BN818">
            <v>0</v>
          </cell>
          <cell r="BO818">
            <v>0</v>
          </cell>
          <cell r="BP818">
            <v>0</v>
          </cell>
          <cell r="BQ818">
            <v>0</v>
          </cell>
          <cell r="BR818">
            <v>0</v>
          </cell>
          <cell r="BS818">
            <v>0</v>
          </cell>
          <cell r="BT818">
            <v>0</v>
          </cell>
          <cell r="BU818">
            <v>0</v>
          </cell>
          <cell r="BV818">
            <v>0</v>
          </cell>
          <cell r="BW818">
            <v>0</v>
          </cell>
          <cell r="BX818">
            <v>0</v>
          </cell>
          <cell r="BY818">
            <v>0</v>
          </cell>
          <cell r="BZ818">
            <v>0</v>
          </cell>
          <cell r="CA818">
            <v>0</v>
          </cell>
          <cell r="CB818">
            <v>0</v>
          </cell>
          <cell r="CC818">
            <v>0</v>
          </cell>
          <cell r="CD818">
            <v>0</v>
          </cell>
          <cell r="CE818">
            <v>0</v>
          </cell>
          <cell r="CF818">
            <v>0</v>
          </cell>
          <cell r="CG818">
            <v>0</v>
          </cell>
          <cell r="CH818">
            <v>0</v>
          </cell>
          <cell r="CI818">
            <v>0</v>
          </cell>
          <cell r="CJ818">
            <v>0</v>
          </cell>
          <cell r="CK818">
            <v>0</v>
          </cell>
          <cell r="CL818">
            <v>0</v>
          </cell>
          <cell r="CM818">
            <v>0</v>
          </cell>
          <cell r="CN818">
            <v>0</v>
          </cell>
          <cell r="CO818">
            <v>0</v>
          </cell>
          <cell r="CP818">
            <v>0</v>
          </cell>
          <cell r="CQ818">
            <v>0</v>
          </cell>
          <cell r="CR818">
            <v>0</v>
          </cell>
          <cell r="CS818">
            <v>0</v>
          </cell>
          <cell r="CT818">
            <v>0</v>
          </cell>
          <cell r="CU818">
            <v>0</v>
          </cell>
          <cell r="CV818">
            <v>0</v>
          </cell>
          <cell r="CW818">
            <v>0</v>
          </cell>
          <cell r="CX818">
            <v>0</v>
          </cell>
          <cell r="CY818">
            <v>0</v>
          </cell>
          <cell r="CZ818">
            <v>0</v>
          </cell>
          <cell r="DA818">
            <v>0</v>
          </cell>
          <cell r="DB818">
            <v>0</v>
          </cell>
          <cell r="DC818">
            <v>0</v>
          </cell>
          <cell r="DD818">
            <v>0</v>
          </cell>
          <cell r="DE818">
            <v>0</v>
          </cell>
          <cell r="DF818">
            <v>0</v>
          </cell>
          <cell r="DG818">
            <v>0</v>
          </cell>
          <cell r="DH818">
            <v>0</v>
          </cell>
          <cell r="DI818">
            <v>0</v>
          </cell>
          <cell r="DJ818">
            <v>0</v>
          </cell>
          <cell r="DK818">
            <v>0</v>
          </cell>
          <cell r="DL818">
            <v>0</v>
          </cell>
          <cell r="DM818">
            <v>0</v>
          </cell>
          <cell r="DN818">
            <v>0</v>
          </cell>
          <cell r="DO818">
            <v>0</v>
          </cell>
          <cell r="DP818">
            <v>0</v>
          </cell>
          <cell r="DQ818">
            <v>0</v>
          </cell>
          <cell r="DR818">
            <v>0</v>
          </cell>
          <cell r="DS818">
            <v>0</v>
          </cell>
          <cell r="DT818">
            <v>0</v>
          </cell>
          <cell r="DU818">
            <v>0</v>
          </cell>
          <cell r="DV818">
            <v>0</v>
          </cell>
          <cell r="DW818">
            <v>0</v>
          </cell>
          <cell r="DX818">
            <v>0</v>
          </cell>
          <cell r="DY818">
            <v>0</v>
          </cell>
          <cell r="DZ818">
            <v>0</v>
          </cell>
          <cell r="EA818">
            <v>0</v>
          </cell>
          <cell r="EB818">
            <v>0</v>
          </cell>
          <cell r="EC818">
            <v>0</v>
          </cell>
          <cell r="ED818">
            <v>0</v>
          </cell>
          <cell r="EE818">
            <v>0</v>
          </cell>
        </row>
        <row r="819"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1E-3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0</v>
          </cell>
          <cell r="AO819">
            <v>0</v>
          </cell>
          <cell r="AP819">
            <v>0</v>
          </cell>
          <cell r="AQ819">
            <v>0</v>
          </cell>
          <cell r="AR819">
            <v>0</v>
          </cell>
          <cell r="AS819">
            <v>0</v>
          </cell>
          <cell r="AT819">
            <v>0</v>
          </cell>
          <cell r="AU819">
            <v>0</v>
          </cell>
          <cell r="AV819">
            <v>0</v>
          </cell>
          <cell r="AW819">
            <v>0</v>
          </cell>
          <cell r="AX819">
            <v>0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0</v>
          </cell>
          <cell r="BD819">
            <v>0</v>
          </cell>
          <cell r="BE819">
            <v>0</v>
          </cell>
          <cell r="BF819">
            <v>0</v>
          </cell>
          <cell r="BG819">
            <v>0</v>
          </cell>
          <cell r="BH819">
            <v>0</v>
          </cell>
          <cell r="BI819">
            <v>0</v>
          </cell>
          <cell r="BJ819">
            <v>0</v>
          </cell>
          <cell r="BK819">
            <v>0</v>
          </cell>
          <cell r="BL819">
            <v>0</v>
          </cell>
          <cell r="BM819">
            <v>0</v>
          </cell>
          <cell r="BN819">
            <v>0</v>
          </cell>
          <cell r="BO819">
            <v>0</v>
          </cell>
          <cell r="BP819">
            <v>0</v>
          </cell>
          <cell r="BQ819">
            <v>0</v>
          </cell>
          <cell r="BR819">
            <v>0</v>
          </cell>
          <cell r="BS819">
            <v>0</v>
          </cell>
          <cell r="BT819">
            <v>0</v>
          </cell>
          <cell r="BU819">
            <v>0</v>
          </cell>
          <cell r="BV819">
            <v>0</v>
          </cell>
          <cell r="BW819">
            <v>0</v>
          </cell>
          <cell r="BX819">
            <v>0</v>
          </cell>
          <cell r="BY819">
            <v>0</v>
          </cell>
          <cell r="BZ819">
            <v>0</v>
          </cell>
          <cell r="CA819">
            <v>0</v>
          </cell>
          <cell r="CB819">
            <v>0</v>
          </cell>
          <cell r="CC819">
            <v>0</v>
          </cell>
          <cell r="CD819">
            <v>0</v>
          </cell>
          <cell r="CE819">
            <v>0</v>
          </cell>
          <cell r="CF819">
            <v>0</v>
          </cell>
          <cell r="CG819">
            <v>0</v>
          </cell>
          <cell r="CH819">
            <v>0</v>
          </cell>
          <cell r="CI819">
            <v>0</v>
          </cell>
          <cell r="CJ819">
            <v>0</v>
          </cell>
          <cell r="CK819">
            <v>0</v>
          </cell>
          <cell r="CL819">
            <v>0</v>
          </cell>
          <cell r="CM819">
            <v>0</v>
          </cell>
          <cell r="CN819">
            <v>0</v>
          </cell>
          <cell r="CO819">
            <v>0</v>
          </cell>
          <cell r="CP819">
            <v>0</v>
          </cell>
          <cell r="CQ819">
            <v>0</v>
          </cell>
          <cell r="CR819">
            <v>0</v>
          </cell>
          <cell r="CS819">
            <v>0</v>
          </cell>
          <cell r="CT819">
            <v>0</v>
          </cell>
          <cell r="CU819">
            <v>0</v>
          </cell>
          <cell r="CV819">
            <v>0</v>
          </cell>
          <cell r="CW819">
            <v>0</v>
          </cell>
          <cell r="CX819">
            <v>0</v>
          </cell>
          <cell r="CY819">
            <v>0</v>
          </cell>
          <cell r="CZ819">
            <v>0</v>
          </cell>
          <cell r="DA819">
            <v>0</v>
          </cell>
          <cell r="DB819">
            <v>0</v>
          </cell>
          <cell r="DC819">
            <v>0</v>
          </cell>
          <cell r="DD819">
            <v>0</v>
          </cell>
          <cell r="DE819">
            <v>0</v>
          </cell>
          <cell r="DF819">
            <v>0</v>
          </cell>
          <cell r="DG819">
            <v>0</v>
          </cell>
          <cell r="DH819">
            <v>0</v>
          </cell>
          <cell r="DI819">
            <v>0</v>
          </cell>
          <cell r="DJ819">
            <v>0</v>
          </cell>
          <cell r="DK819">
            <v>0</v>
          </cell>
          <cell r="DL819">
            <v>0</v>
          </cell>
          <cell r="DM819">
            <v>0</v>
          </cell>
          <cell r="DN819">
            <v>0</v>
          </cell>
          <cell r="DO819">
            <v>0</v>
          </cell>
          <cell r="DP819">
            <v>0</v>
          </cell>
          <cell r="DQ819">
            <v>0</v>
          </cell>
          <cell r="DR819">
            <v>0</v>
          </cell>
          <cell r="DS819">
            <v>0</v>
          </cell>
          <cell r="DT819">
            <v>0</v>
          </cell>
          <cell r="DU819">
            <v>0</v>
          </cell>
          <cell r="DV819">
            <v>0</v>
          </cell>
          <cell r="DW819">
            <v>0</v>
          </cell>
          <cell r="DX819">
            <v>0</v>
          </cell>
          <cell r="DY819">
            <v>0</v>
          </cell>
          <cell r="DZ819">
            <v>0</v>
          </cell>
          <cell r="EA819">
            <v>0</v>
          </cell>
          <cell r="EB819">
            <v>0</v>
          </cell>
          <cell r="EC819">
            <v>0</v>
          </cell>
          <cell r="ED819">
            <v>0</v>
          </cell>
          <cell r="EE819">
            <v>0</v>
          </cell>
        </row>
        <row r="820">
          <cell r="F820">
            <v>1.2E-2</v>
          </cell>
          <cell r="G820">
            <v>8.0000000000000002E-3</v>
          </cell>
          <cell r="H820">
            <v>4.0000000000000001E-3</v>
          </cell>
          <cell r="I820">
            <v>2E-3</v>
          </cell>
          <cell r="J820">
            <v>3.0000000000000001E-3</v>
          </cell>
          <cell r="K820">
            <v>4.0000000000000001E-3</v>
          </cell>
          <cell r="L820">
            <v>4.0000000000000001E-3</v>
          </cell>
          <cell r="M820">
            <v>8.0000000000000002E-3</v>
          </cell>
          <cell r="N820">
            <v>5.0000000000000001E-3</v>
          </cell>
          <cell r="O820">
            <v>0.01</v>
          </cell>
          <cell r="P820">
            <v>8.9999999999999993E-3</v>
          </cell>
          <cell r="Q820">
            <v>7.0000000000000001E-3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  <cell r="AL820">
            <v>0</v>
          </cell>
          <cell r="AM820">
            <v>0</v>
          </cell>
          <cell r="AN820">
            <v>0</v>
          </cell>
          <cell r="AO820">
            <v>0</v>
          </cell>
          <cell r="AP820">
            <v>0</v>
          </cell>
          <cell r="AQ820">
            <v>0</v>
          </cell>
          <cell r="AR820">
            <v>0</v>
          </cell>
          <cell r="AS820">
            <v>0</v>
          </cell>
          <cell r="AT820">
            <v>0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0</v>
          </cell>
          <cell r="BD820">
            <v>0</v>
          </cell>
          <cell r="BE820">
            <v>0</v>
          </cell>
          <cell r="BF820">
            <v>0</v>
          </cell>
          <cell r="BG820">
            <v>0</v>
          </cell>
          <cell r="BH820">
            <v>0</v>
          </cell>
          <cell r="BI820">
            <v>0</v>
          </cell>
          <cell r="BJ820">
            <v>0</v>
          </cell>
          <cell r="BK820">
            <v>0</v>
          </cell>
          <cell r="BL820">
            <v>0</v>
          </cell>
          <cell r="BM820">
            <v>0</v>
          </cell>
          <cell r="BN820">
            <v>0</v>
          </cell>
          <cell r="BO820">
            <v>0</v>
          </cell>
          <cell r="BP820">
            <v>0</v>
          </cell>
          <cell r="BQ820">
            <v>0</v>
          </cell>
          <cell r="BR820">
            <v>0</v>
          </cell>
          <cell r="BS820">
            <v>0</v>
          </cell>
          <cell r="BT820">
            <v>0</v>
          </cell>
          <cell r="BU820">
            <v>0</v>
          </cell>
          <cell r="BV820">
            <v>0</v>
          </cell>
          <cell r="BW820">
            <v>0</v>
          </cell>
          <cell r="BX820">
            <v>0</v>
          </cell>
          <cell r="BY820">
            <v>0</v>
          </cell>
          <cell r="BZ820">
            <v>0</v>
          </cell>
          <cell r="CA820">
            <v>0</v>
          </cell>
          <cell r="CB820">
            <v>0</v>
          </cell>
          <cell r="CC820">
            <v>0</v>
          </cell>
          <cell r="CD820">
            <v>0</v>
          </cell>
          <cell r="CE820">
            <v>0</v>
          </cell>
          <cell r="CF820">
            <v>0</v>
          </cell>
          <cell r="CG820">
            <v>0</v>
          </cell>
          <cell r="CH820">
            <v>0</v>
          </cell>
          <cell r="CI820">
            <v>0</v>
          </cell>
          <cell r="CJ820">
            <v>0</v>
          </cell>
          <cell r="CK820">
            <v>0</v>
          </cell>
          <cell r="CL820">
            <v>0</v>
          </cell>
          <cell r="CM820">
            <v>0</v>
          </cell>
          <cell r="CN820">
            <v>0</v>
          </cell>
          <cell r="CO820">
            <v>0</v>
          </cell>
          <cell r="CP820">
            <v>0</v>
          </cell>
          <cell r="CQ820">
            <v>0</v>
          </cell>
          <cell r="CR820">
            <v>0</v>
          </cell>
          <cell r="CS820">
            <v>0</v>
          </cell>
          <cell r="CT820">
            <v>0</v>
          </cell>
          <cell r="CU820">
            <v>0</v>
          </cell>
          <cell r="CV820">
            <v>0</v>
          </cell>
          <cell r="CW820">
            <v>0</v>
          </cell>
          <cell r="CX820">
            <v>0</v>
          </cell>
          <cell r="CY820">
            <v>0</v>
          </cell>
          <cell r="CZ820">
            <v>0</v>
          </cell>
          <cell r="DA820">
            <v>0</v>
          </cell>
          <cell r="DB820">
            <v>0</v>
          </cell>
          <cell r="DC820">
            <v>0</v>
          </cell>
          <cell r="DD820">
            <v>0</v>
          </cell>
          <cell r="DE820">
            <v>0</v>
          </cell>
          <cell r="DF820">
            <v>0</v>
          </cell>
          <cell r="DG820">
            <v>0</v>
          </cell>
          <cell r="DH820">
            <v>0</v>
          </cell>
          <cell r="DI820">
            <v>0</v>
          </cell>
          <cell r="DJ820">
            <v>0</v>
          </cell>
          <cell r="DK820">
            <v>0</v>
          </cell>
          <cell r="DL820">
            <v>0</v>
          </cell>
          <cell r="DM820">
            <v>0</v>
          </cell>
          <cell r="DN820">
            <v>0</v>
          </cell>
          <cell r="DO820">
            <v>0</v>
          </cell>
          <cell r="DP820">
            <v>0</v>
          </cell>
          <cell r="DQ820">
            <v>0</v>
          </cell>
          <cell r="DR820">
            <v>0</v>
          </cell>
          <cell r="DS820">
            <v>0</v>
          </cell>
          <cell r="DT820">
            <v>0</v>
          </cell>
          <cell r="DU820">
            <v>0</v>
          </cell>
          <cell r="DV820">
            <v>0</v>
          </cell>
          <cell r="DW820">
            <v>0</v>
          </cell>
          <cell r="DX820">
            <v>0</v>
          </cell>
          <cell r="DY820">
            <v>0</v>
          </cell>
          <cell r="DZ820">
            <v>0</v>
          </cell>
          <cell r="EA820">
            <v>0</v>
          </cell>
          <cell r="EB820">
            <v>0</v>
          </cell>
          <cell r="EC820">
            <v>0</v>
          </cell>
          <cell r="ED820">
            <v>0</v>
          </cell>
          <cell r="EE820">
            <v>0</v>
          </cell>
        </row>
        <row r="821">
          <cell r="F821">
            <v>6.0000000000000001E-3</v>
          </cell>
          <cell r="G821">
            <v>4.0000000000000001E-3</v>
          </cell>
          <cell r="H821">
            <v>4.0000000000000001E-3</v>
          </cell>
          <cell r="I821">
            <v>7.0000000000000001E-3</v>
          </cell>
          <cell r="J821">
            <v>8.9999999999999993E-3</v>
          </cell>
          <cell r="K821">
            <v>4.0000000000000001E-3</v>
          </cell>
          <cell r="L821">
            <v>2E-3</v>
          </cell>
          <cell r="M821">
            <v>2E-3</v>
          </cell>
          <cell r="N821">
            <v>3.0000000000000001E-3</v>
          </cell>
          <cell r="O821">
            <v>0.01</v>
          </cell>
          <cell r="P821">
            <v>6.0000000000000001E-3</v>
          </cell>
          <cell r="Q821">
            <v>3.0000000000000001E-3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0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>
            <v>0</v>
          </cell>
          <cell r="AJ821">
            <v>0</v>
          </cell>
          <cell r="AK821">
            <v>0</v>
          </cell>
          <cell r="AL821">
            <v>0</v>
          </cell>
          <cell r="AM821">
            <v>0</v>
          </cell>
          <cell r="AN821">
            <v>0</v>
          </cell>
          <cell r="AO821">
            <v>0</v>
          </cell>
          <cell r="AP821">
            <v>0</v>
          </cell>
          <cell r="AQ821">
            <v>0</v>
          </cell>
          <cell r="AR821">
            <v>0</v>
          </cell>
          <cell r="AS821">
            <v>0</v>
          </cell>
          <cell r="AT821">
            <v>0</v>
          </cell>
          <cell r="AU821">
            <v>0</v>
          </cell>
          <cell r="AV821">
            <v>0</v>
          </cell>
          <cell r="AW821">
            <v>0</v>
          </cell>
          <cell r="AX821">
            <v>0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0</v>
          </cell>
          <cell r="BD821">
            <v>0</v>
          </cell>
          <cell r="BE821">
            <v>0</v>
          </cell>
          <cell r="BF821">
            <v>0</v>
          </cell>
          <cell r="BG821">
            <v>0</v>
          </cell>
          <cell r="BH821">
            <v>0</v>
          </cell>
          <cell r="BI821">
            <v>0</v>
          </cell>
          <cell r="BJ821">
            <v>0</v>
          </cell>
          <cell r="BK821">
            <v>0</v>
          </cell>
          <cell r="BL821">
            <v>0</v>
          </cell>
          <cell r="BM821">
            <v>0</v>
          </cell>
          <cell r="BN821">
            <v>0</v>
          </cell>
          <cell r="BO821">
            <v>0</v>
          </cell>
          <cell r="BP821">
            <v>0</v>
          </cell>
          <cell r="BQ821">
            <v>0</v>
          </cell>
          <cell r="BR821">
            <v>0</v>
          </cell>
          <cell r="BS821">
            <v>0</v>
          </cell>
          <cell r="BT821">
            <v>0</v>
          </cell>
          <cell r="BU821">
            <v>0</v>
          </cell>
          <cell r="BV821">
            <v>0</v>
          </cell>
          <cell r="BW821">
            <v>0</v>
          </cell>
          <cell r="BX821">
            <v>0</v>
          </cell>
          <cell r="BY821">
            <v>0</v>
          </cell>
          <cell r="BZ821">
            <v>0</v>
          </cell>
          <cell r="CA821">
            <v>0</v>
          </cell>
          <cell r="CB821">
            <v>0</v>
          </cell>
          <cell r="CC821">
            <v>0</v>
          </cell>
          <cell r="CD821">
            <v>0</v>
          </cell>
          <cell r="CE821">
            <v>0</v>
          </cell>
          <cell r="CF821">
            <v>0</v>
          </cell>
          <cell r="CG821">
            <v>0</v>
          </cell>
          <cell r="CH821">
            <v>0</v>
          </cell>
          <cell r="CI821">
            <v>0</v>
          </cell>
          <cell r="CJ821">
            <v>0</v>
          </cell>
          <cell r="CK821">
            <v>0</v>
          </cell>
          <cell r="CL821">
            <v>0</v>
          </cell>
          <cell r="CM821">
            <v>0</v>
          </cell>
          <cell r="CN821">
            <v>0</v>
          </cell>
          <cell r="CO821">
            <v>0</v>
          </cell>
          <cell r="CP821">
            <v>0</v>
          </cell>
          <cell r="CQ821">
            <v>0</v>
          </cell>
          <cell r="CR821">
            <v>0</v>
          </cell>
          <cell r="CS821">
            <v>0</v>
          </cell>
          <cell r="CT821">
            <v>0</v>
          </cell>
          <cell r="CU821">
            <v>0</v>
          </cell>
          <cell r="CV821">
            <v>0</v>
          </cell>
          <cell r="CW821">
            <v>0</v>
          </cell>
          <cell r="CX821">
            <v>0</v>
          </cell>
          <cell r="CY821">
            <v>0</v>
          </cell>
          <cell r="CZ821">
            <v>0</v>
          </cell>
          <cell r="DA821">
            <v>0</v>
          </cell>
          <cell r="DB821">
            <v>0</v>
          </cell>
          <cell r="DC821">
            <v>0</v>
          </cell>
          <cell r="DD821">
            <v>0</v>
          </cell>
          <cell r="DE821">
            <v>0</v>
          </cell>
          <cell r="DF821">
            <v>0</v>
          </cell>
          <cell r="DG821">
            <v>0</v>
          </cell>
          <cell r="DH821">
            <v>0</v>
          </cell>
          <cell r="DI821">
            <v>0</v>
          </cell>
          <cell r="DJ821">
            <v>0</v>
          </cell>
          <cell r="DK821">
            <v>0</v>
          </cell>
          <cell r="DL821">
            <v>0</v>
          </cell>
          <cell r="DM821">
            <v>0</v>
          </cell>
          <cell r="DN821">
            <v>0</v>
          </cell>
          <cell r="DO821">
            <v>0</v>
          </cell>
          <cell r="DP821">
            <v>0</v>
          </cell>
          <cell r="DQ821">
            <v>0</v>
          </cell>
          <cell r="DR821">
            <v>0</v>
          </cell>
          <cell r="DS821">
            <v>0</v>
          </cell>
          <cell r="DT821">
            <v>0</v>
          </cell>
          <cell r="DU821">
            <v>0</v>
          </cell>
          <cell r="DV821">
            <v>0</v>
          </cell>
          <cell r="DW821">
            <v>0</v>
          </cell>
          <cell r="DX821">
            <v>0</v>
          </cell>
          <cell r="DY821">
            <v>0</v>
          </cell>
          <cell r="DZ821">
            <v>0</v>
          </cell>
          <cell r="EA821">
            <v>0</v>
          </cell>
          <cell r="EB821">
            <v>0</v>
          </cell>
          <cell r="EC821">
            <v>0</v>
          </cell>
          <cell r="ED821">
            <v>0</v>
          </cell>
          <cell r="EE821">
            <v>0</v>
          </cell>
        </row>
        <row r="822">
          <cell r="F822">
            <v>3.4000000000000002E-2</v>
          </cell>
          <cell r="G822">
            <v>1.7000000000000001E-2</v>
          </cell>
          <cell r="H822">
            <v>1.6E-2</v>
          </cell>
          <cell r="I822">
            <v>1.6E-2</v>
          </cell>
          <cell r="J822">
            <v>2.8000000000000001E-2</v>
          </cell>
          <cell r="K822">
            <v>1.2E-2</v>
          </cell>
          <cell r="L822">
            <v>8.0000000000000002E-3</v>
          </cell>
          <cell r="M822">
            <v>5.0000000000000001E-3</v>
          </cell>
          <cell r="N822">
            <v>1.2E-2</v>
          </cell>
          <cell r="O822">
            <v>2.5000000000000001E-2</v>
          </cell>
          <cell r="P822">
            <v>1.7000000000000001E-2</v>
          </cell>
          <cell r="Q822">
            <v>8.9999999999999993E-3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0</v>
          </cell>
          <cell r="AO822">
            <v>0</v>
          </cell>
          <cell r="AP822">
            <v>0</v>
          </cell>
          <cell r="AQ822">
            <v>0</v>
          </cell>
          <cell r="AR822">
            <v>0</v>
          </cell>
          <cell r="AS822">
            <v>0</v>
          </cell>
          <cell r="AT822">
            <v>0</v>
          </cell>
          <cell r="AU822">
            <v>0</v>
          </cell>
          <cell r="AV822">
            <v>0</v>
          </cell>
          <cell r="AW822">
            <v>0</v>
          </cell>
          <cell r="AX822">
            <v>0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0</v>
          </cell>
          <cell r="BD822">
            <v>0</v>
          </cell>
          <cell r="BE822">
            <v>0</v>
          </cell>
          <cell r="BF822">
            <v>0</v>
          </cell>
          <cell r="BG822">
            <v>0</v>
          </cell>
          <cell r="BH822">
            <v>0</v>
          </cell>
          <cell r="BI822">
            <v>0</v>
          </cell>
          <cell r="BJ822">
            <v>0</v>
          </cell>
          <cell r="BK822">
            <v>0</v>
          </cell>
          <cell r="BL822">
            <v>0</v>
          </cell>
          <cell r="BM822">
            <v>0</v>
          </cell>
          <cell r="BN822">
            <v>0</v>
          </cell>
          <cell r="BO822">
            <v>0</v>
          </cell>
          <cell r="BP822">
            <v>0</v>
          </cell>
          <cell r="BQ822">
            <v>0</v>
          </cell>
          <cell r="BR822">
            <v>0</v>
          </cell>
          <cell r="BS822">
            <v>0</v>
          </cell>
          <cell r="BT822">
            <v>0</v>
          </cell>
          <cell r="BU822">
            <v>0</v>
          </cell>
          <cell r="BV822">
            <v>0</v>
          </cell>
          <cell r="BW822">
            <v>0</v>
          </cell>
          <cell r="BX822">
            <v>0</v>
          </cell>
          <cell r="BY822">
            <v>0</v>
          </cell>
          <cell r="BZ822">
            <v>0</v>
          </cell>
          <cell r="CA822">
            <v>0</v>
          </cell>
          <cell r="CB822">
            <v>0</v>
          </cell>
          <cell r="CC822">
            <v>0</v>
          </cell>
          <cell r="CD822">
            <v>0</v>
          </cell>
          <cell r="CE822">
            <v>0</v>
          </cell>
          <cell r="CF822">
            <v>0</v>
          </cell>
          <cell r="CG822">
            <v>0</v>
          </cell>
          <cell r="CH822">
            <v>0</v>
          </cell>
          <cell r="CI822">
            <v>0</v>
          </cell>
          <cell r="CJ822">
            <v>0</v>
          </cell>
          <cell r="CK822">
            <v>0</v>
          </cell>
          <cell r="CL822">
            <v>0</v>
          </cell>
          <cell r="CM822">
            <v>0</v>
          </cell>
          <cell r="CN822">
            <v>0</v>
          </cell>
          <cell r="CO822">
            <v>0</v>
          </cell>
          <cell r="CP822">
            <v>0</v>
          </cell>
          <cell r="CQ822">
            <v>0</v>
          </cell>
          <cell r="CR822">
            <v>0</v>
          </cell>
          <cell r="CS822">
            <v>0</v>
          </cell>
          <cell r="CT822">
            <v>0</v>
          </cell>
          <cell r="CU822">
            <v>0</v>
          </cell>
          <cell r="CV822">
            <v>0</v>
          </cell>
          <cell r="CW822">
            <v>0</v>
          </cell>
          <cell r="CX822">
            <v>0</v>
          </cell>
          <cell r="CY822">
            <v>0</v>
          </cell>
          <cell r="CZ822">
            <v>0</v>
          </cell>
          <cell r="DA822">
            <v>0</v>
          </cell>
          <cell r="DB822">
            <v>0</v>
          </cell>
          <cell r="DC822">
            <v>0</v>
          </cell>
          <cell r="DD822">
            <v>0</v>
          </cell>
          <cell r="DE822">
            <v>0</v>
          </cell>
          <cell r="DF822">
            <v>0</v>
          </cell>
          <cell r="DG822">
            <v>0</v>
          </cell>
          <cell r="DH822">
            <v>0</v>
          </cell>
          <cell r="DI822">
            <v>0</v>
          </cell>
          <cell r="DJ822">
            <v>0</v>
          </cell>
          <cell r="DK822">
            <v>0</v>
          </cell>
          <cell r="DL822">
            <v>0</v>
          </cell>
          <cell r="DM822">
            <v>0</v>
          </cell>
          <cell r="DN822">
            <v>0</v>
          </cell>
          <cell r="DO822">
            <v>0</v>
          </cell>
          <cell r="DP822">
            <v>0</v>
          </cell>
          <cell r="DQ822">
            <v>0</v>
          </cell>
          <cell r="DR822">
            <v>0</v>
          </cell>
          <cell r="DS822">
            <v>0</v>
          </cell>
          <cell r="DT822">
            <v>0</v>
          </cell>
          <cell r="DU822">
            <v>0</v>
          </cell>
          <cell r="DV822">
            <v>0</v>
          </cell>
          <cell r="DW822">
            <v>0</v>
          </cell>
          <cell r="DX822">
            <v>0</v>
          </cell>
          <cell r="DY822">
            <v>0</v>
          </cell>
          <cell r="DZ822">
            <v>0</v>
          </cell>
          <cell r="EA822">
            <v>0</v>
          </cell>
          <cell r="EB822">
            <v>0</v>
          </cell>
          <cell r="EC822">
            <v>0</v>
          </cell>
          <cell r="ED822">
            <v>0</v>
          </cell>
          <cell r="EE822">
            <v>0</v>
          </cell>
        </row>
        <row r="823">
          <cell r="F823">
            <v>0</v>
          </cell>
          <cell r="G823">
            <v>0</v>
          </cell>
          <cell r="H823">
            <v>2E-3</v>
          </cell>
          <cell r="I823">
            <v>2E-3</v>
          </cell>
          <cell r="J823">
            <v>1E-3</v>
          </cell>
          <cell r="K823">
            <v>1E-3</v>
          </cell>
          <cell r="L823">
            <v>0</v>
          </cell>
          <cell r="M823">
            <v>0</v>
          </cell>
          <cell r="N823">
            <v>1E-3</v>
          </cell>
          <cell r="O823">
            <v>1E-3</v>
          </cell>
          <cell r="P823">
            <v>1E-3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0</v>
          </cell>
          <cell r="AO823">
            <v>0</v>
          </cell>
          <cell r="AP823">
            <v>0</v>
          </cell>
          <cell r="AQ823">
            <v>0</v>
          </cell>
          <cell r="AR823">
            <v>0</v>
          </cell>
          <cell r="AS823">
            <v>0</v>
          </cell>
          <cell r="AT823">
            <v>0</v>
          </cell>
          <cell r="AU823">
            <v>0</v>
          </cell>
          <cell r="AV823">
            <v>0</v>
          </cell>
          <cell r="AW823">
            <v>0</v>
          </cell>
          <cell r="AX823">
            <v>0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0</v>
          </cell>
          <cell r="BD823">
            <v>0</v>
          </cell>
          <cell r="BE823">
            <v>0</v>
          </cell>
          <cell r="BF823">
            <v>0</v>
          </cell>
          <cell r="BG823">
            <v>0</v>
          </cell>
          <cell r="BH823">
            <v>0</v>
          </cell>
          <cell r="BI823">
            <v>0</v>
          </cell>
          <cell r="BJ823">
            <v>0</v>
          </cell>
          <cell r="BK823">
            <v>0</v>
          </cell>
          <cell r="BL823">
            <v>0</v>
          </cell>
          <cell r="BM823">
            <v>0</v>
          </cell>
          <cell r="BN823">
            <v>0</v>
          </cell>
          <cell r="BO823">
            <v>0</v>
          </cell>
          <cell r="BP823">
            <v>0</v>
          </cell>
          <cell r="BQ823">
            <v>0</v>
          </cell>
          <cell r="BR823">
            <v>0</v>
          </cell>
          <cell r="BS823">
            <v>0</v>
          </cell>
          <cell r="BT823">
            <v>0</v>
          </cell>
          <cell r="BU823">
            <v>0</v>
          </cell>
          <cell r="BV823">
            <v>0</v>
          </cell>
          <cell r="BW823">
            <v>0</v>
          </cell>
          <cell r="BX823">
            <v>0</v>
          </cell>
          <cell r="BY823">
            <v>0</v>
          </cell>
          <cell r="BZ823">
            <v>0</v>
          </cell>
          <cell r="CA823">
            <v>0</v>
          </cell>
          <cell r="CB823">
            <v>0</v>
          </cell>
          <cell r="CC823">
            <v>0</v>
          </cell>
          <cell r="CD823">
            <v>0</v>
          </cell>
          <cell r="CE823">
            <v>0</v>
          </cell>
          <cell r="CF823">
            <v>0</v>
          </cell>
          <cell r="CG823">
            <v>0</v>
          </cell>
          <cell r="CH823">
            <v>0</v>
          </cell>
          <cell r="CI823">
            <v>0</v>
          </cell>
          <cell r="CJ823">
            <v>0</v>
          </cell>
          <cell r="CK823">
            <v>0</v>
          </cell>
          <cell r="CL823">
            <v>0</v>
          </cell>
          <cell r="CM823">
            <v>0</v>
          </cell>
          <cell r="CN823">
            <v>0</v>
          </cell>
          <cell r="CO823">
            <v>0</v>
          </cell>
          <cell r="CP823">
            <v>0</v>
          </cell>
          <cell r="CQ823">
            <v>0</v>
          </cell>
          <cell r="CR823">
            <v>0</v>
          </cell>
          <cell r="CS823">
            <v>0</v>
          </cell>
          <cell r="CT823">
            <v>0</v>
          </cell>
          <cell r="CU823">
            <v>0</v>
          </cell>
          <cell r="CV823">
            <v>0</v>
          </cell>
          <cell r="CW823">
            <v>0</v>
          </cell>
          <cell r="CX823">
            <v>0</v>
          </cell>
          <cell r="CY823">
            <v>0</v>
          </cell>
          <cell r="CZ823">
            <v>0</v>
          </cell>
          <cell r="DA823">
            <v>0</v>
          </cell>
          <cell r="DB823">
            <v>0</v>
          </cell>
          <cell r="DC823">
            <v>0</v>
          </cell>
          <cell r="DD823">
            <v>0</v>
          </cell>
          <cell r="DE823">
            <v>0</v>
          </cell>
          <cell r="DF823">
            <v>0</v>
          </cell>
          <cell r="DG823">
            <v>0</v>
          </cell>
          <cell r="DH823">
            <v>0</v>
          </cell>
          <cell r="DI823">
            <v>0</v>
          </cell>
          <cell r="DJ823">
            <v>0</v>
          </cell>
          <cell r="DK823">
            <v>0</v>
          </cell>
          <cell r="DL823">
            <v>0</v>
          </cell>
          <cell r="DM823">
            <v>0</v>
          </cell>
          <cell r="DN823">
            <v>0</v>
          </cell>
          <cell r="DO823">
            <v>0</v>
          </cell>
          <cell r="DP823">
            <v>0</v>
          </cell>
          <cell r="DQ823">
            <v>0</v>
          </cell>
          <cell r="DR823">
            <v>0</v>
          </cell>
          <cell r="DS823">
            <v>0</v>
          </cell>
          <cell r="DT823">
            <v>0</v>
          </cell>
          <cell r="DU823">
            <v>0</v>
          </cell>
          <cell r="DV823">
            <v>0</v>
          </cell>
          <cell r="DW823">
            <v>0</v>
          </cell>
          <cell r="DX823">
            <v>0</v>
          </cell>
          <cell r="DY823">
            <v>0</v>
          </cell>
          <cell r="DZ823">
            <v>0</v>
          </cell>
          <cell r="EA823">
            <v>0</v>
          </cell>
          <cell r="EB823">
            <v>0</v>
          </cell>
          <cell r="EC823">
            <v>0</v>
          </cell>
          <cell r="ED823">
            <v>0</v>
          </cell>
          <cell r="EE823">
            <v>0</v>
          </cell>
        </row>
        <row r="824">
          <cell r="F824">
            <v>0.14399999999999999</v>
          </cell>
          <cell r="G824">
            <v>7.0999999999999994E-2</v>
          </cell>
          <cell r="H824">
            <v>5.0999999999999997E-2</v>
          </cell>
          <cell r="I824">
            <v>4.7E-2</v>
          </cell>
          <cell r="J824">
            <v>6.8000000000000005E-2</v>
          </cell>
          <cell r="K824">
            <v>0.04</v>
          </cell>
          <cell r="L824">
            <v>0.02</v>
          </cell>
          <cell r="M824">
            <v>2.8000000000000001E-2</v>
          </cell>
          <cell r="N824">
            <v>4.2999999999999997E-2</v>
          </cell>
          <cell r="O824">
            <v>5.0999999999999997E-2</v>
          </cell>
          <cell r="P824">
            <v>5.5E-2</v>
          </cell>
          <cell r="Q824">
            <v>4.8000000000000001E-2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0</v>
          </cell>
          <cell r="AO824">
            <v>0</v>
          </cell>
          <cell r="AP824">
            <v>0</v>
          </cell>
          <cell r="AQ824">
            <v>0</v>
          </cell>
          <cell r="AR824">
            <v>0</v>
          </cell>
          <cell r="AS824">
            <v>0</v>
          </cell>
          <cell r="AT824">
            <v>0</v>
          </cell>
          <cell r="AU824">
            <v>0</v>
          </cell>
          <cell r="AV824">
            <v>0</v>
          </cell>
          <cell r="AW824">
            <v>0</v>
          </cell>
          <cell r="AX824">
            <v>0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0</v>
          </cell>
          <cell r="BD824">
            <v>0</v>
          </cell>
          <cell r="BE824">
            <v>0</v>
          </cell>
          <cell r="BF824">
            <v>0</v>
          </cell>
          <cell r="BG824">
            <v>0</v>
          </cell>
          <cell r="BH824">
            <v>0</v>
          </cell>
          <cell r="BI824">
            <v>0</v>
          </cell>
          <cell r="BJ824">
            <v>0</v>
          </cell>
          <cell r="BK824">
            <v>0</v>
          </cell>
          <cell r="BL824">
            <v>0</v>
          </cell>
          <cell r="BM824">
            <v>0</v>
          </cell>
          <cell r="BN824">
            <v>0</v>
          </cell>
          <cell r="BO824">
            <v>0</v>
          </cell>
          <cell r="BP824">
            <v>0</v>
          </cell>
          <cell r="BQ824">
            <v>0</v>
          </cell>
          <cell r="BR824">
            <v>0</v>
          </cell>
          <cell r="BS824">
            <v>0</v>
          </cell>
          <cell r="BT824">
            <v>0</v>
          </cell>
          <cell r="BU824">
            <v>0</v>
          </cell>
          <cell r="BV824">
            <v>0</v>
          </cell>
          <cell r="BW824">
            <v>0</v>
          </cell>
          <cell r="BX824">
            <v>0</v>
          </cell>
          <cell r="BY824">
            <v>0</v>
          </cell>
          <cell r="BZ824">
            <v>0</v>
          </cell>
          <cell r="CA824">
            <v>0</v>
          </cell>
          <cell r="CB824">
            <v>0</v>
          </cell>
          <cell r="CC824">
            <v>0</v>
          </cell>
          <cell r="CD824">
            <v>0</v>
          </cell>
          <cell r="CE824">
            <v>0</v>
          </cell>
          <cell r="CF824">
            <v>0</v>
          </cell>
          <cell r="CG824">
            <v>0</v>
          </cell>
          <cell r="CH824">
            <v>0</v>
          </cell>
          <cell r="CI824">
            <v>0</v>
          </cell>
          <cell r="CJ824">
            <v>0</v>
          </cell>
          <cell r="CK824">
            <v>0</v>
          </cell>
          <cell r="CL824">
            <v>0</v>
          </cell>
          <cell r="CM824">
            <v>0</v>
          </cell>
          <cell r="CN824">
            <v>0</v>
          </cell>
          <cell r="CO824">
            <v>0</v>
          </cell>
          <cell r="CP824">
            <v>0</v>
          </cell>
          <cell r="CQ824">
            <v>0</v>
          </cell>
          <cell r="CR824">
            <v>0</v>
          </cell>
          <cell r="CS824">
            <v>0</v>
          </cell>
          <cell r="CT824">
            <v>0</v>
          </cell>
          <cell r="CU824">
            <v>0</v>
          </cell>
          <cell r="CV824">
            <v>0</v>
          </cell>
          <cell r="CW824">
            <v>0</v>
          </cell>
          <cell r="CX824">
            <v>0</v>
          </cell>
          <cell r="CY824">
            <v>0</v>
          </cell>
          <cell r="CZ824">
            <v>0</v>
          </cell>
          <cell r="DA824">
            <v>0</v>
          </cell>
          <cell r="DB824">
            <v>0</v>
          </cell>
          <cell r="DC824">
            <v>0</v>
          </cell>
          <cell r="DD824">
            <v>0</v>
          </cell>
          <cell r="DE824">
            <v>0</v>
          </cell>
          <cell r="DF824">
            <v>0</v>
          </cell>
          <cell r="DG824">
            <v>0</v>
          </cell>
          <cell r="DH824">
            <v>0</v>
          </cell>
          <cell r="DI824">
            <v>0</v>
          </cell>
          <cell r="DJ824">
            <v>0</v>
          </cell>
          <cell r="DK824">
            <v>0</v>
          </cell>
          <cell r="DL824">
            <v>0</v>
          </cell>
          <cell r="DM824">
            <v>0</v>
          </cell>
          <cell r="DN824">
            <v>0</v>
          </cell>
          <cell r="DO824">
            <v>0</v>
          </cell>
          <cell r="DP824">
            <v>0</v>
          </cell>
          <cell r="DQ824">
            <v>0</v>
          </cell>
          <cell r="DR824">
            <v>0</v>
          </cell>
          <cell r="DS824">
            <v>0</v>
          </cell>
          <cell r="DT824">
            <v>0</v>
          </cell>
          <cell r="DU824">
            <v>0</v>
          </cell>
          <cell r="DV824">
            <v>0</v>
          </cell>
          <cell r="DW824">
            <v>0</v>
          </cell>
          <cell r="DX824">
            <v>0</v>
          </cell>
          <cell r="DY824">
            <v>0</v>
          </cell>
          <cell r="DZ824">
            <v>0</v>
          </cell>
          <cell r="EA824">
            <v>0</v>
          </cell>
          <cell r="EB824">
            <v>0</v>
          </cell>
          <cell r="EC824">
            <v>0</v>
          </cell>
          <cell r="ED824">
            <v>0</v>
          </cell>
          <cell r="EE824">
            <v>0</v>
          </cell>
        </row>
        <row r="825">
          <cell r="F825">
            <v>0</v>
          </cell>
          <cell r="G825">
            <v>0</v>
          </cell>
          <cell r="H825">
            <v>0</v>
          </cell>
          <cell r="I825">
            <v>1E-3</v>
          </cell>
          <cell r="J825">
            <v>1E-3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0</v>
          </cell>
          <cell r="AO825">
            <v>0</v>
          </cell>
          <cell r="AP825">
            <v>0</v>
          </cell>
          <cell r="AQ825">
            <v>0</v>
          </cell>
          <cell r="AR825">
            <v>0</v>
          </cell>
          <cell r="AS825">
            <v>0</v>
          </cell>
          <cell r="AT825">
            <v>0</v>
          </cell>
          <cell r="AU825">
            <v>0</v>
          </cell>
          <cell r="AV825">
            <v>0</v>
          </cell>
          <cell r="AW825">
            <v>0</v>
          </cell>
          <cell r="AX825">
            <v>0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0</v>
          </cell>
          <cell r="BD825">
            <v>0</v>
          </cell>
          <cell r="BE825">
            <v>0</v>
          </cell>
          <cell r="BF825">
            <v>0</v>
          </cell>
          <cell r="BG825">
            <v>0</v>
          </cell>
          <cell r="BH825">
            <v>0</v>
          </cell>
          <cell r="BI825">
            <v>0</v>
          </cell>
          <cell r="BJ825">
            <v>0</v>
          </cell>
          <cell r="BK825">
            <v>0</v>
          </cell>
          <cell r="BL825">
            <v>0</v>
          </cell>
          <cell r="BM825">
            <v>0</v>
          </cell>
          <cell r="BN825">
            <v>0</v>
          </cell>
          <cell r="BO825">
            <v>0</v>
          </cell>
          <cell r="BP825">
            <v>0</v>
          </cell>
          <cell r="BQ825">
            <v>0</v>
          </cell>
          <cell r="BR825">
            <v>0</v>
          </cell>
          <cell r="BS825">
            <v>0</v>
          </cell>
          <cell r="BT825">
            <v>0</v>
          </cell>
          <cell r="BU825">
            <v>0</v>
          </cell>
          <cell r="BV825">
            <v>0</v>
          </cell>
          <cell r="BW825">
            <v>0</v>
          </cell>
          <cell r="BX825">
            <v>0</v>
          </cell>
          <cell r="BY825">
            <v>0</v>
          </cell>
          <cell r="BZ825">
            <v>0</v>
          </cell>
          <cell r="CA825">
            <v>0</v>
          </cell>
          <cell r="CB825">
            <v>0</v>
          </cell>
          <cell r="CC825">
            <v>0</v>
          </cell>
          <cell r="CD825">
            <v>0</v>
          </cell>
          <cell r="CE825">
            <v>0</v>
          </cell>
          <cell r="CF825">
            <v>0</v>
          </cell>
          <cell r="CG825">
            <v>0</v>
          </cell>
          <cell r="CH825">
            <v>0</v>
          </cell>
          <cell r="CI825">
            <v>0</v>
          </cell>
          <cell r="CJ825">
            <v>0</v>
          </cell>
          <cell r="CK825">
            <v>0</v>
          </cell>
          <cell r="CL825">
            <v>0</v>
          </cell>
          <cell r="CM825">
            <v>0</v>
          </cell>
          <cell r="CN825">
            <v>0</v>
          </cell>
          <cell r="CO825">
            <v>0</v>
          </cell>
          <cell r="CP825">
            <v>0</v>
          </cell>
          <cell r="CQ825">
            <v>0</v>
          </cell>
          <cell r="CR825">
            <v>0</v>
          </cell>
          <cell r="CS825">
            <v>0</v>
          </cell>
          <cell r="CT825">
            <v>0</v>
          </cell>
          <cell r="CU825">
            <v>0</v>
          </cell>
          <cell r="CV825">
            <v>0</v>
          </cell>
          <cell r="CW825">
            <v>0</v>
          </cell>
          <cell r="CX825">
            <v>0</v>
          </cell>
          <cell r="CY825">
            <v>0</v>
          </cell>
          <cell r="CZ825">
            <v>0</v>
          </cell>
          <cell r="DA825">
            <v>0</v>
          </cell>
          <cell r="DB825">
            <v>0</v>
          </cell>
          <cell r="DC825">
            <v>0</v>
          </cell>
          <cell r="DD825">
            <v>0</v>
          </cell>
          <cell r="DE825">
            <v>0</v>
          </cell>
          <cell r="DF825">
            <v>0</v>
          </cell>
          <cell r="DG825">
            <v>0</v>
          </cell>
          <cell r="DH825">
            <v>0</v>
          </cell>
          <cell r="DI825">
            <v>0</v>
          </cell>
          <cell r="DJ825">
            <v>0</v>
          </cell>
          <cell r="DK825">
            <v>0</v>
          </cell>
          <cell r="DL825">
            <v>0</v>
          </cell>
          <cell r="DM825">
            <v>0</v>
          </cell>
          <cell r="DN825">
            <v>0</v>
          </cell>
          <cell r="DO825">
            <v>0</v>
          </cell>
          <cell r="DP825">
            <v>0</v>
          </cell>
          <cell r="DQ825">
            <v>0</v>
          </cell>
          <cell r="DR825">
            <v>0</v>
          </cell>
          <cell r="DS825">
            <v>0</v>
          </cell>
          <cell r="DT825">
            <v>0</v>
          </cell>
          <cell r="DU825">
            <v>0</v>
          </cell>
          <cell r="DV825">
            <v>0</v>
          </cell>
          <cell r="DW825">
            <v>0</v>
          </cell>
          <cell r="DX825">
            <v>0</v>
          </cell>
          <cell r="DY825">
            <v>0</v>
          </cell>
          <cell r="DZ825">
            <v>0</v>
          </cell>
          <cell r="EA825">
            <v>0</v>
          </cell>
          <cell r="EB825">
            <v>0</v>
          </cell>
          <cell r="EC825">
            <v>0</v>
          </cell>
          <cell r="ED825">
            <v>0</v>
          </cell>
          <cell r="EE825">
            <v>0</v>
          </cell>
        </row>
        <row r="827">
          <cell r="F827">
            <v>0</v>
          </cell>
          <cell r="G827">
            <v>0</v>
          </cell>
          <cell r="H827">
            <v>2E-3</v>
          </cell>
          <cell r="I827">
            <v>3.0000000000000001E-3</v>
          </cell>
          <cell r="J827">
            <v>3.0000000000000001E-3</v>
          </cell>
          <cell r="K827">
            <v>6.0000000000000001E-3</v>
          </cell>
          <cell r="L827">
            <v>3.0000000000000001E-3</v>
          </cell>
          <cell r="M827">
            <v>1E-3</v>
          </cell>
          <cell r="N827">
            <v>3.0000000000000001E-3</v>
          </cell>
          <cell r="O827">
            <v>1E-3</v>
          </cell>
          <cell r="P827">
            <v>3.0000000000000001E-3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0</v>
          </cell>
          <cell r="BD827">
            <v>0</v>
          </cell>
          <cell r="BE827">
            <v>0</v>
          </cell>
          <cell r="BF827">
            <v>0</v>
          </cell>
          <cell r="BG827">
            <v>0</v>
          </cell>
          <cell r="BH827">
            <v>0</v>
          </cell>
          <cell r="BI827">
            <v>0</v>
          </cell>
          <cell r="BJ827">
            <v>0</v>
          </cell>
          <cell r="BK827">
            <v>0</v>
          </cell>
          <cell r="BL827">
            <v>0</v>
          </cell>
          <cell r="BM827">
            <v>0</v>
          </cell>
          <cell r="BN827">
            <v>0</v>
          </cell>
          <cell r="BO827">
            <v>0</v>
          </cell>
          <cell r="BP827">
            <v>0</v>
          </cell>
          <cell r="BQ827">
            <v>0</v>
          </cell>
          <cell r="BR827">
            <v>0</v>
          </cell>
          <cell r="BS827">
            <v>0</v>
          </cell>
          <cell r="BT827">
            <v>0</v>
          </cell>
          <cell r="BU827">
            <v>0</v>
          </cell>
          <cell r="BV827">
            <v>0</v>
          </cell>
          <cell r="BW827">
            <v>0</v>
          </cell>
          <cell r="BX827">
            <v>0</v>
          </cell>
          <cell r="BY827">
            <v>0</v>
          </cell>
          <cell r="BZ827">
            <v>0</v>
          </cell>
          <cell r="CA827">
            <v>0</v>
          </cell>
          <cell r="CB827">
            <v>0</v>
          </cell>
          <cell r="CC827">
            <v>0</v>
          </cell>
          <cell r="CD827">
            <v>0</v>
          </cell>
          <cell r="CE827">
            <v>0</v>
          </cell>
          <cell r="CF827">
            <v>0</v>
          </cell>
          <cell r="CG827">
            <v>0</v>
          </cell>
          <cell r="CH827">
            <v>0</v>
          </cell>
          <cell r="CI827">
            <v>0</v>
          </cell>
          <cell r="CJ827">
            <v>0</v>
          </cell>
          <cell r="CK827">
            <v>0</v>
          </cell>
          <cell r="CL827">
            <v>0</v>
          </cell>
          <cell r="CM827">
            <v>0</v>
          </cell>
          <cell r="CN827">
            <v>0</v>
          </cell>
          <cell r="CO827">
            <v>0</v>
          </cell>
          <cell r="CP827">
            <v>0</v>
          </cell>
          <cell r="CQ827">
            <v>0</v>
          </cell>
          <cell r="CR827">
            <v>0</v>
          </cell>
          <cell r="CS827">
            <v>0</v>
          </cell>
          <cell r="CT827">
            <v>0</v>
          </cell>
          <cell r="CU827">
            <v>0</v>
          </cell>
          <cell r="CV827">
            <v>0</v>
          </cell>
          <cell r="CW827">
            <v>0</v>
          </cell>
          <cell r="CX827">
            <v>0</v>
          </cell>
          <cell r="CY827">
            <v>0</v>
          </cell>
          <cell r="CZ827">
            <v>0</v>
          </cell>
          <cell r="DA827">
            <v>0</v>
          </cell>
          <cell r="DB827">
            <v>0</v>
          </cell>
          <cell r="DC827">
            <v>0</v>
          </cell>
          <cell r="DD827">
            <v>0</v>
          </cell>
          <cell r="DE827">
            <v>0</v>
          </cell>
          <cell r="DF827">
            <v>0</v>
          </cell>
          <cell r="DG827">
            <v>0</v>
          </cell>
          <cell r="DH827">
            <v>0</v>
          </cell>
          <cell r="DI827">
            <v>0</v>
          </cell>
          <cell r="DJ827">
            <v>0</v>
          </cell>
          <cell r="DK827">
            <v>0</v>
          </cell>
          <cell r="DL827">
            <v>0</v>
          </cell>
          <cell r="DM827">
            <v>0</v>
          </cell>
          <cell r="DN827">
            <v>0</v>
          </cell>
          <cell r="DO827">
            <v>0</v>
          </cell>
          <cell r="DP827">
            <v>0</v>
          </cell>
          <cell r="DQ827">
            <v>0</v>
          </cell>
          <cell r="DR827">
            <v>0</v>
          </cell>
          <cell r="DS827">
            <v>0</v>
          </cell>
          <cell r="DT827">
            <v>0</v>
          </cell>
          <cell r="DU827">
            <v>0</v>
          </cell>
          <cell r="DV827">
            <v>0</v>
          </cell>
          <cell r="DW827">
            <v>0</v>
          </cell>
          <cell r="DX827">
            <v>0</v>
          </cell>
          <cell r="DY827">
            <v>0</v>
          </cell>
          <cell r="DZ827">
            <v>0</v>
          </cell>
          <cell r="EA827">
            <v>0</v>
          </cell>
          <cell r="EB827">
            <v>0</v>
          </cell>
          <cell r="EC827">
            <v>0</v>
          </cell>
          <cell r="ED827">
            <v>0</v>
          </cell>
          <cell r="EE827">
            <v>0</v>
          </cell>
        </row>
        <row r="828"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>
            <v>0</v>
          </cell>
          <cell r="AN828">
            <v>0</v>
          </cell>
          <cell r="AO828">
            <v>0</v>
          </cell>
          <cell r="AP828">
            <v>0</v>
          </cell>
          <cell r="AQ828">
            <v>0</v>
          </cell>
          <cell r="AR828">
            <v>0</v>
          </cell>
          <cell r="AS828">
            <v>0</v>
          </cell>
          <cell r="AT828">
            <v>0</v>
          </cell>
          <cell r="AU828">
            <v>0</v>
          </cell>
          <cell r="AV828">
            <v>0</v>
          </cell>
          <cell r="AW828">
            <v>0</v>
          </cell>
          <cell r="AX828">
            <v>0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0</v>
          </cell>
          <cell r="BD828">
            <v>0</v>
          </cell>
          <cell r="BE828">
            <v>0</v>
          </cell>
          <cell r="BF828">
            <v>0</v>
          </cell>
          <cell r="BG828">
            <v>0</v>
          </cell>
          <cell r="BH828">
            <v>0</v>
          </cell>
          <cell r="BI828">
            <v>0</v>
          </cell>
          <cell r="BJ828">
            <v>0</v>
          </cell>
          <cell r="BK828">
            <v>0</v>
          </cell>
          <cell r="BL828">
            <v>0</v>
          </cell>
          <cell r="BM828">
            <v>0</v>
          </cell>
          <cell r="BN828">
            <v>0</v>
          </cell>
          <cell r="BO828">
            <v>0</v>
          </cell>
          <cell r="BP828">
            <v>0</v>
          </cell>
          <cell r="BQ828">
            <v>0</v>
          </cell>
          <cell r="BR828">
            <v>0</v>
          </cell>
          <cell r="BS828">
            <v>0</v>
          </cell>
          <cell r="BT828">
            <v>0</v>
          </cell>
          <cell r="BU828">
            <v>0</v>
          </cell>
          <cell r="BV828">
            <v>0</v>
          </cell>
          <cell r="BW828">
            <v>0</v>
          </cell>
          <cell r="BX828">
            <v>0</v>
          </cell>
          <cell r="BY828">
            <v>0</v>
          </cell>
          <cell r="BZ828">
            <v>0</v>
          </cell>
          <cell r="CA828">
            <v>0</v>
          </cell>
          <cell r="CB828">
            <v>0</v>
          </cell>
          <cell r="CC828">
            <v>0</v>
          </cell>
          <cell r="CD828">
            <v>0</v>
          </cell>
          <cell r="CE828">
            <v>0</v>
          </cell>
          <cell r="CF828">
            <v>0</v>
          </cell>
          <cell r="CG828">
            <v>0</v>
          </cell>
          <cell r="CH828">
            <v>0</v>
          </cell>
          <cell r="CI828">
            <v>0</v>
          </cell>
          <cell r="CJ828">
            <v>0</v>
          </cell>
          <cell r="CK828">
            <v>0</v>
          </cell>
          <cell r="CL828">
            <v>0</v>
          </cell>
          <cell r="CM828">
            <v>0</v>
          </cell>
          <cell r="CN828">
            <v>0</v>
          </cell>
          <cell r="CO828">
            <v>0</v>
          </cell>
          <cell r="CP828">
            <v>0</v>
          </cell>
          <cell r="CQ828">
            <v>0</v>
          </cell>
          <cell r="CR828">
            <v>0</v>
          </cell>
          <cell r="CS828">
            <v>0</v>
          </cell>
          <cell r="CT828">
            <v>0</v>
          </cell>
          <cell r="CU828">
            <v>0</v>
          </cell>
          <cell r="CV828">
            <v>0</v>
          </cell>
          <cell r="CW828">
            <v>0</v>
          </cell>
          <cell r="CX828">
            <v>0</v>
          </cell>
          <cell r="CY828">
            <v>0</v>
          </cell>
          <cell r="CZ828">
            <v>0</v>
          </cell>
          <cell r="DA828">
            <v>0</v>
          </cell>
          <cell r="DB828">
            <v>0</v>
          </cell>
          <cell r="DC828">
            <v>0</v>
          </cell>
          <cell r="DD828">
            <v>0</v>
          </cell>
          <cell r="DE828">
            <v>0</v>
          </cell>
          <cell r="DF828">
            <v>0</v>
          </cell>
          <cell r="DG828">
            <v>0</v>
          </cell>
          <cell r="DH828">
            <v>0</v>
          </cell>
          <cell r="DI828">
            <v>0</v>
          </cell>
          <cell r="DJ828">
            <v>0</v>
          </cell>
          <cell r="DK828">
            <v>0</v>
          </cell>
          <cell r="DL828">
            <v>0</v>
          </cell>
          <cell r="DM828">
            <v>0</v>
          </cell>
          <cell r="DN828">
            <v>0</v>
          </cell>
          <cell r="DO828">
            <v>0</v>
          </cell>
          <cell r="DP828">
            <v>0</v>
          </cell>
          <cell r="DQ828">
            <v>0</v>
          </cell>
          <cell r="DR828">
            <v>0</v>
          </cell>
          <cell r="DS828">
            <v>0</v>
          </cell>
          <cell r="DT828">
            <v>0</v>
          </cell>
          <cell r="DU828">
            <v>0</v>
          </cell>
          <cell r="DV828">
            <v>0</v>
          </cell>
          <cell r="DW828">
            <v>0</v>
          </cell>
          <cell r="DX828">
            <v>0</v>
          </cell>
          <cell r="DY828">
            <v>0</v>
          </cell>
          <cell r="DZ828">
            <v>0</v>
          </cell>
          <cell r="EA828">
            <v>0</v>
          </cell>
          <cell r="EB828">
            <v>0</v>
          </cell>
          <cell r="EC828">
            <v>0</v>
          </cell>
          <cell r="ED828">
            <v>0</v>
          </cell>
          <cell r="EE828">
            <v>0</v>
          </cell>
        </row>
        <row r="829">
          <cell r="F829">
            <v>1E-3</v>
          </cell>
          <cell r="G829">
            <v>3.0000000000000001E-3</v>
          </cell>
          <cell r="H829">
            <v>1E-3</v>
          </cell>
          <cell r="I829">
            <v>3.0000000000000001E-3</v>
          </cell>
          <cell r="J829">
            <v>2E-3</v>
          </cell>
          <cell r="K829">
            <v>4.0000000000000001E-3</v>
          </cell>
          <cell r="L829">
            <v>5.0000000000000001E-3</v>
          </cell>
          <cell r="M829">
            <v>4.0000000000000001E-3</v>
          </cell>
          <cell r="N829">
            <v>6.0000000000000001E-3</v>
          </cell>
          <cell r="O829">
            <v>2E-3</v>
          </cell>
          <cell r="P829">
            <v>2E-3</v>
          </cell>
          <cell r="Q829">
            <v>1E-3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0</v>
          </cell>
          <cell r="AX829">
            <v>0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0</v>
          </cell>
          <cell r="BD829">
            <v>0</v>
          </cell>
          <cell r="BE829">
            <v>0</v>
          </cell>
          <cell r="BF829">
            <v>0</v>
          </cell>
          <cell r="BG829">
            <v>0</v>
          </cell>
          <cell r="BH829">
            <v>0</v>
          </cell>
          <cell r="BI829">
            <v>0</v>
          </cell>
          <cell r="BJ829">
            <v>0</v>
          </cell>
          <cell r="BK829">
            <v>0</v>
          </cell>
          <cell r="BL829">
            <v>0</v>
          </cell>
          <cell r="BM829">
            <v>0</v>
          </cell>
          <cell r="BN829">
            <v>0</v>
          </cell>
          <cell r="BO829">
            <v>0</v>
          </cell>
          <cell r="BP829">
            <v>0</v>
          </cell>
          <cell r="BQ829">
            <v>0</v>
          </cell>
          <cell r="BR829">
            <v>0</v>
          </cell>
          <cell r="BS829">
            <v>0</v>
          </cell>
          <cell r="BT829">
            <v>0</v>
          </cell>
          <cell r="BU829">
            <v>0</v>
          </cell>
          <cell r="BV829">
            <v>0</v>
          </cell>
          <cell r="BW829">
            <v>0</v>
          </cell>
          <cell r="BX829">
            <v>0</v>
          </cell>
          <cell r="BY829">
            <v>0</v>
          </cell>
          <cell r="BZ829">
            <v>0</v>
          </cell>
          <cell r="CA829">
            <v>0</v>
          </cell>
          <cell r="CB829">
            <v>0</v>
          </cell>
          <cell r="CC829">
            <v>0</v>
          </cell>
          <cell r="CD829">
            <v>0</v>
          </cell>
          <cell r="CE829">
            <v>0</v>
          </cell>
          <cell r="CF829">
            <v>0</v>
          </cell>
          <cell r="CG829">
            <v>0</v>
          </cell>
          <cell r="CH829">
            <v>0</v>
          </cell>
          <cell r="CI829">
            <v>0</v>
          </cell>
          <cell r="CJ829">
            <v>0</v>
          </cell>
          <cell r="CK829">
            <v>0</v>
          </cell>
          <cell r="CL829">
            <v>0</v>
          </cell>
          <cell r="CM829">
            <v>0</v>
          </cell>
          <cell r="CN829">
            <v>0</v>
          </cell>
          <cell r="CO829">
            <v>0</v>
          </cell>
          <cell r="CP829">
            <v>0</v>
          </cell>
          <cell r="CQ829">
            <v>0</v>
          </cell>
          <cell r="CR829">
            <v>0</v>
          </cell>
          <cell r="CS829">
            <v>0</v>
          </cell>
          <cell r="CT829">
            <v>0</v>
          </cell>
          <cell r="CU829">
            <v>0</v>
          </cell>
          <cell r="CV829">
            <v>0</v>
          </cell>
          <cell r="CW829">
            <v>0</v>
          </cell>
          <cell r="CX829">
            <v>0</v>
          </cell>
          <cell r="CY829">
            <v>0</v>
          </cell>
          <cell r="CZ829">
            <v>0</v>
          </cell>
          <cell r="DA829">
            <v>0</v>
          </cell>
          <cell r="DB829">
            <v>0</v>
          </cell>
          <cell r="DC829">
            <v>0</v>
          </cell>
          <cell r="DD829">
            <v>0</v>
          </cell>
          <cell r="DE829">
            <v>0</v>
          </cell>
          <cell r="DF829">
            <v>0</v>
          </cell>
          <cell r="DG829">
            <v>0</v>
          </cell>
          <cell r="DH829">
            <v>0</v>
          </cell>
          <cell r="DI829">
            <v>0</v>
          </cell>
          <cell r="DJ829">
            <v>0</v>
          </cell>
          <cell r="DK829">
            <v>0</v>
          </cell>
          <cell r="DL829">
            <v>0</v>
          </cell>
          <cell r="DM829">
            <v>0</v>
          </cell>
          <cell r="DN829">
            <v>0</v>
          </cell>
          <cell r="DO829">
            <v>0</v>
          </cell>
          <cell r="DP829">
            <v>0</v>
          </cell>
          <cell r="DQ829">
            <v>0</v>
          </cell>
          <cell r="DR829">
            <v>0</v>
          </cell>
          <cell r="DS829">
            <v>0</v>
          </cell>
          <cell r="DT829">
            <v>0</v>
          </cell>
          <cell r="DU829">
            <v>0</v>
          </cell>
          <cell r="DV829">
            <v>0</v>
          </cell>
          <cell r="DW829">
            <v>0</v>
          </cell>
          <cell r="DX829">
            <v>0</v>
          </cell>
          <cell r="DY829">
            <v>0</v>
          </cell>
          <cell r="DZ829">
            <v>0</v>
          </cell>
          <cell r="EA829">
            <v>0</v>
          </cell>
          <cell r="EB829">
            <v>0</v>
          </cell>
          <cell r="EC829">
            <v>0</v>
          </cell>
          <cell r="ED829">
            <v>0</v>
          </cell>
          <cell r="EE829">
            <v>0</v>
          </cell>
        </row>
        <row r="830"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O830">
            <v>0</v>
          </cell>
          <cell r="AP830">
            <v>0</v>
          </cell>
          <cell r="AQ830">
            <v>0</v>
          </cell>
          <cell r="AR830">
            <v>0</v>
          </cell>
          <cell r="AS830">
            <v>0</v>
          </cell>
          <cell r="AT830">
            <v>0</v>
          </cell>
          <cell r="AU830">
            <v>0</v>
          </cell>
          <cell r="AV830">
            <v>0</v>
          </cell>
          <cell r="AW830">
            <v>0</v>
          </cell>
          <cell r="AX830">
            <v>0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0</v>
          </cell>
          <cell r="BD830">
            <v>0</v>
          </cell>
          <cell r="BE830">
            <v>0</v>
          </cell>
          <cell r="BF830">
            <v>0</v>
          </cell>
          <cell r="BG830">
            <v>0</v>
          </cell>
          <cell r="BH830">
            <v>0</v>
          </cell>
          <cell r="BI830">
            <v>0</v>
          </cell>
          <cell r="BJ830">
            <v>0</v>
          </cell>
          <cell r="BK830">
            <v>0</v>
          </cell>
          <cell r="BL830">
            <v>0</v>
          </cell>
          <cell r="BM830">
            <v>0</v>
          </cell>
          <cell r="BN830">
            <v>0</v>
          </cell>
          <cell r="BO830">
            <v>0</v>
          </cell>
          <cell r="BP830">
            <v>0</v>
          </cell>
          <cell r="BQ830">
            <v>0</v>
          </cell>
          <cell r="BR830">
            <v>0</v>
          </cell>
          <cell r="BS830">
            <v>0</v>
          </cell>
          <cell r="BT830">
            <v>0</v>
          </cell>
          <cell r="BU830">
            <v>0</v>
          </cell>
          <cell r="BV830">
            <v>0</v>
          </cell>
          <cell r="BW830">
            <v>0</v>
          </cell>
          <cell r="BX830">
            <v>0</v>
          </cell>
          <cell r="BY830">
            <v>0</v>
          </cell>
          <cell r="BZ830">
            <v>0</v>
          </cell>
          <cell r="CA830">
            <v>0</v>
          </cell>
          <cell r="CB830">
            <v>0</v>
          </cell>
          <cell r="CC830">
            <v>0</v>
          </cell>
          <cell r="CD830">
            <v>0</v>
          </cell>
          <cell r="CE830">
            <v>0</v>
          </cell>
          <cell r="CF830">
            <v>0</v>
          </cell>
          <cell r="CG830">
            <v>0</v>
          </cell>
          <cell r="CH830">
            <v>0</v>
          </cell>
          <cell r="CI830">
            <v>0</v>
          </cell>
          <cell r="CJ830">
            <v>0</v>
          </cell>
          <cell r="CK830">
            <v>0</v>
          </cell>
          <cell r="CL830">
            <v>0</v>
          </cell>
          <cell r="CM830">
            <v>0</v>
          </cell>
          <cell r="CN830">
            <v>0</v>
          </cell>
          <cell r="CO830">
            <v>0</v>
          </cell>
          <cell r="CP830">
            <v>0</v>
          </cell>
          <cell r="CQ830">
            <v>0</v>
          </cell>
          <cell r="CR830">
            <v>0</v>
          </cell>
          <cell r="CS830">
            <v>0</v>
          </cell>
          <cell r="CT830">
            <v>0</v>
          </cell>
          <cell r="CU830">
            <v>0</v>
          </cell>
          <cell r="CV830">
            <v>0</v>
          </cell>
          <cell r="CW830">
            <v>0</v>
          </cell>
          <cell r="CX830">
            <v>0</v>
          </cell>
          <cell r="CY830">
            <v>0</v>
          </cell>
          <cell r="CZ830">
            <v>0</v>
          </cell>
          <cell r="DA830">
            <v>0</v>
          </cell>
          <cell r="DB830">
            <v>0</v>
          </cell>
          <cell r="DC830">
            <v>0</v>
          </cell>
          <cell r="DD830">
            <v>0</v>
          </cell>
          <cell r="DE830">
            <v>0</v>
          </cell>
          <cell r="DF830">
            <v>0</v>
          </cell>
          <cell r="DG830">
            <v>0</v>
          </cell>
          <cell r="DH830">
            <v>0</v>
          </cell>
          <cell r="DI830">
            <v>0</v>
          </cell>
          <cell r="DJ830">
            <v>0</v>
          </cell>
          <cell r="DK830">
            <v>0</v>
          </cell>
          <cell r="DL830">
            <v>0</v>
          </cell>
          <cell r="DM830">
            <v>0</v>
          </cell>
          <cell r="DN830">
            <v>0</v>
          </cell>
          <cell r="DO830">
            <v>0</v>
          </cell>
          <cell r="DP830">
            <v>0</v>
          </cell>
          <cell r="DQ830">
            <v>0</v>
          </cell>
          <cell r="DR830">
            <v>0</v>
          </cell>
          <cell r="DS830">
            <v>0</v>
          </cell>
          <cell r="DT830">
            <v>0</v>
          </cell>
          <cell r="DU830">
            <v>0</v>
          </cell>
          <cell r="DV830">
            <v>0</v>
          </cell>
          <cell r="DW830">
            <v>0</v>
          </cell>
          <cell r="DX830">
            <v>0</v>
          </cell>
          <cell r="DY830">
            <v>0</v>
          </cell>
          <cell r="DZ830">
            <v>0</v>
          </cell>
          <cell r="EA830">
            <v>0</v>
          </cell>
          <cell r="EB830">
            <v>0</v>
          </cell>
          <cell r="EC830">
            <v>0</v>
          </cell>
          <cell r="ED830">
            <v>0</v>
          </cell>
          <cell r="EE830">
            <v>0</v>
          </cell>
        </row>
        <row r="831">
          <cell r="F831">
            <v>0</v>
          </cell>
          <cell r="G831">
            <v>3.0000000000000001E-3</v>
          </cell>
          <cell r="H831">
            <v>2E-3</v>
          </cell>
          <cell r="I831">
            <v>1E-3</v>
          </cell>
          <cell r="J831">
            <v>0</v>
          </cell>
          <cell r="K831">
            <v>0.02</v>
          </cell>
          <cell r="L831">
            <v>2.3E-2</v>
          </cell>
          <cell r="M831">
            <v>5.6000000000000001E-2</v>
          </cell>
          <cell r="N831">
            <v>1.6E-2</v>
          </cell>
          <cell r="O831">
            <v>0.01</v>
          </cell>
          <cell r="P831">
            <v>1E-3</v>
          </cell>
          <cell r="Q831">
            <v>2E-3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0</v>
          </cell>
          <cell r="AT831">
            <v>0</v>
          </cell>
          <cell r="AU831">
            <v>0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0</v>
          </cell>
          <cell r="BD831">
            <v>0</v>
          </cell>
          <cell r="BE831">
            <v>0</v>
          </cell>
          <cell r="BF831">
            <v>0</v>
          </cell>
          <cell r="BG831">
            <v>0</v>
          </cell>
          <cell r="BH831">
            <v>0</v>
          </cell>
          <cell r="BI831">
            <v>0</v>
          </cell>
          <cell r="BJ831">
            <v>0</v>
          </cell>
          <cell r="BK831">
            <v>0</v>
          </cell>
          <cell r="BL831">
            <v>0</v>
          </cell>
          <cell r="BM831">
            <v>0</v>
          </cell>
          <cell r="BN831">
            <v>0</v>
          </cell>
          <cell r="BO831">
            <v>0</v>
          </cell>
          <cell r="BP831">
            <v>0</v>
          </cell>
          <cell r="BQ831">
            <v>0</v>
          </cell>
          <cell r="BR831">
            <v>0</v>
          </cell>
          <cell r="BS831">
            <v>0</v>
          </cell>
          <cell r="BT831">
            <v>0</v>
          </cell>
          <cell r="BU831">
            <v>0</v>
          </cell>
          <cell r="BV831">
            <v>0</v>
          </cell>
          <cell r="BW831">
            <v>0</v>
          </cell>
          <cell r="BX831">
            <v>0</v>
          </cell>
          <cell r="BY831">
            <v>0</v>
          </cell>
          <cell r="BZ831">
            <v>0</v>
          </cell>
          <cell r="CA831">
            <v>0</v>
          </cell>
          <cell r="CB831">
            <v>0</v>
          </cell>
          <cell r="CC831">
            <v>0</v>
          </cell>
          <cell r="CD831">
            <v>0</v>
          </cell>
          <cell r="CE831">
            <v>0</v>
          </cell>
          <cell r="CF831">
            <v>0</v>
          </cell>
          <cell r="CG831">
            <v>0</v>
          </cell>
          <cell r="CH831">
            <v>0</v>
          </cell>
          <cell r="CI831">
            <v>0</v>
          </cell>
          <cell r="CJ831">
            <v>0</v>
          </cell>
          <cell r="CK831">
            <v>0</v>
          </cell>
          <cell r="CL831">
            <v>0</v>
          </cell>
          <cell r="CM831">
            <v>0</v>
          </cell>
          <cell r="CN831">
            <v>0</v>
          </cell>
          <cell r="CO831">
            <v>0</v>
          </cell>
          <cell r="CP831">
            <v>0</v>
          </cell>
          <cell r="CQ831">
            <v>0</v>
          </cell>
          <cell r="CR831">
            <v>0</v>
          </cell>
          <cell r="CS831">
            <v>0</v>
          </cell>
          <cell r="CT831">
            <v>0</v>
          </cell>
          <cell r="CU831">
            <v>0</v>
          </cell>
          <cell r="CV831">
            <v>0</v>
          </cell>
          <cell r="CW831">
            <v>0</v>
          </cell>
          <cell r="CX831">
            <v>0</v>
          </cell>
          <cell r="CY831">
            <v>0</v>
          </cell>
          <cell r="CZ831">
            <v>0</v>
          </cell>
          <cell r="DA831">
            <v>0</v>
          </cell>
          <cell r="DB831">
            <v>0</v>
          </cell>
          <cell r="DC831">
            <v>0</v>
          </cell>
          <cell r="DD831">
            <v>0</v>
          </cell>
          <cell r="DE831">
            <v>0</v>
          </cell>
          <cell r="DF831">
            <v>0</v>
          </cell>
          <cell r="DG831">
            <v>0</v>
          </cell>
          <cell r="DH831">
            <v>0</v>
          </cell>
          <cell r="DI831">
            <v>0</v>
          </cell>
          <cell r="DJ831">
            <v>0</v>
          </cell>
          <cell r="DK831">
            <v>0</v>
          </cell>
          <cell r="DL831">
            <v>0</v>
          </cell>
          <cell r="DM831">
            <v>0</v>
          </cell>
          <cell r="DN831">
            <v>0</v>
          </cell>
          <cell r="DO831">
            <v>0</v>
          </cell>
          <cell r="DP831">
            <v>0</v>
          </cell>
          <cell r="DQ831">
            <v>0</v>
          </cell>
          <cell r="DR831">
            <v>0</v>
          </cell>
          <cell r="DS831">
            <v>0</v>
          </cell>
          <cell r="DT831">
            <v>0</v>
          </cell>
          <cell r="DU831">
            <v>0</v>
          </cell>
          <cell r="DV831">
            <v>0</v>
          </cell>
          <cell r="DW831">
            <v>0</v>
          </cell>
          <cell r="DX831">
            <v>0</v>
          </cell>
          <cell r="DY831">
            <v>0</v>
          </cell>
          <cell r="DZ831">
            <v>0</v>
          </cell>
          <cell r="EA831">
            <v>0</v>
          </cell>
          <cell r="EB831">
            <v>0</v>
          </cell>
          <cell r="EC831">
            <v>0</v>
          </cell>
          <cell r="ED831">
            <v>0</v>
          </cell>
          <cell r="EE831">
            <v>0</v>
          </cell>
        </row>
        <row r="832">
          <cell r="F832">
            <v>1E-3</v>
          </cell>
          <cell r="G832">
            <v>2E-3</v>
          </cell>
          <cell r="H832">
            <v>2E-3</v>
          </cell>
          <cell r="I832">
            <v>5.0000000000000001E-3</v>
          </cell>
          <cell r="J832">
            <v>8.0000000000000002E-3</v>
          </cell>
          <cell r="K832">
            <v>6.0000000000000001E-3</v>
          </cell>
          <cell r="L832">
            <v>5.0000000000000001E-3</v>
          </cell>
          <cell r="M832">
            <v>3.0000000000000001E-3</v>
          </cell>
          <cell r="N832">
            <v>7.0000000000000001E-3</v>
          </cell>
          <cell r="O832">
            <v>3.0000000000000001E-3</v>
          </cell>
          <cell r="P832">
            <v>3.0000000000000001E-3</v>
          </cell>
          <cell r="Q832">
            <v>2E-3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0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0</v>
          </cell>
          <cell r="BD832">
            <v>0</v>
          </cell>
          <cell r="BE832">
            <v>0</v>
          </cell>
          <cell r="BF832">
            <v>0</v>
          </cell>
          <cell r="BG832">
            <v>0</v>
          </cell>
          <cell r="BH832">
            <v>0</v>
          </cell>
          <cell r="BI832">
            <v>0</v>
          </cell>
          <cell r="BJ832">
            <v>0</v>
          </cell>
          <cell r="BK832">
            <v>0</v>
          </cell>
          <cell r="BL832">
            <v>0</v>
          </cell>
          <cell r="BM832">
            <v>0</v>
          </cell>
          <cell r="BN832">
            <v>0</v>
          </cell>
          <cell r="BO832">
            <v>0</v>
          </cell>
          <cell r="BP832">
            <v>0</v>
          </cell>
          <cell r="BQ832">
            <v>0</v>
          </cell>
          <cell r="BR832">
            <v>0</v>
          </cell>
          <cell r="BS832">
            <v>0</v>
          </cell>
          <cell r="BT832">
            <v>0</v>
          </cell>
          <cell r="BU832">
            <v>0</v>
          </cell>
          <cell r="BV832">
            <v>0</v>
          </cell>
          <cell r="BW832">
            <v>0</v>
          </cell>
          <cell r="BX832">
            <v>0</v>
          </cell>
          <cell r="BY832">
            <v>0</v>
          </cell>
          <cell r="BZ832">
            <v>0</v>
          </cell>
          <cell r="CA832">
            <v>0</v>
          </cell>
          <cell r="CB832">
            <v>0</v>
          </cell>
          <cell r="CC832">
            <v>0</v>
          </cell>
          <cell r="CD832">
            <v>0</v>
          </cell>
          <cell r="CE832">
            <v>0</v>
          </cell>
          <cell r="CF832">
            <v>0</v>
          </cell>
          <cell r="CG832">
            <v>0</v>
          </cell>
          <cell r="CH832">
            <v>0</v>
          </cell>
          <cell r="CI832">
            <v>0</v>
          </cell>
          <cell r="CJ832">
            <v>0</v>
          </cell>
          <cell r="CK832">
            <v>0</v>
          </cell>
          <cell r="CL832">
            <v>0</v>
          </cell>
          <cell r="CM832">
            <v>0</v>
          </cell>
          <cell r="CN832">
            <v>0</v>
          </cell>
          <cell r="CO832">
            <v>0</v>
          </cell>
          <cell r="CP832">
            <v>0</v>
          </cell>
          <cell r="CQ832">
            <v>0</v>
          </cell>
          <cell r="CR832">
            <v>0</v>
          </cell>
          <cell r="CS832">
            <v>0</v>
          </cell>
          <cell r="CT832">
            <v>0</v>
          </cell>
          <cell r="CU832">
            <v>0</v>
          </cell>
          <cell r="CV832">
            <v>0</v>
          </cell>
          <cell r="CW832">
            <v>0</v>
          </cell>
          <cell r="CX832">
            <v>0</v>
          </cell>
          <cell r="CY832">
            <v>0</v>
          </cell>
          <cell r="CZ832">
            <v>0</v>
          </cell>
          <cell r="DA832">
            <v>0</v>
          </cell>
          <cell r="DB832">
            <v>0</v>
          </cell>
          <cell r="DC832">
            <v>0</v>
          </cell>
          <cell r="DD832">
            <v>0</v>
          </cell>
          <cell r="DE832">
            <v>0</v>
          </cell>
          <cell r="DF832">
            <v>0</v>
          </cell>
          <cell r="DG832">
            <v>0</v>
          </cell>
          <cell r="DH832">
            <v>0</v>
          </cell>
          <cell r="DI832">
            <v>0</v>
          </cell>
          <cell r="DJ832">
            <v>0</v>
          </cell>
          <cell r="DK832">
            <v>0</v>
          </cell>
          <cell r="DL832">
            <v>0</v>
          </cell>
          <cell r="DM832">
            <v>0</v>
          </cell>
          <cell r="DN832">
            <v>0</v>
          </cell>
          <cell r="DO832">
            <v>0</v>
          </cell>
          <cell r="DP832">
            <v>0</v>
          </cell>
          <cell r="DQ832">
            <v>0</v>
          </cell>
          <cell r="DR832">
            <v>0</v>
          </cell>
          <cell r="DS832">
            <v>0</v>
          </cell>
          <cell r="DT832">
            <v>0</v>
          </cell>
          <cell r="DU832">
            <v>0</v>
          </cell>
          <cell r="DV832">
            <v>0</v>
          </cell>
          <cell r="DW832">
            <v>0</v>
          </cell>
          <cell r="DX832">
            <v>0</v>
          </cell>
          <cell r="DY832">
            <v>0</v>
          </cell>
          <cell r="DZ832">
            <v>0</v>
          </cell>
          <cell r="EA832">
            <v>0</v>
          </cell>
          <cell r="EB832">
            <v>0</v>
          </cell>
          <cell r="EC832">
            <v>0</v>
          </cell>
          <cell r="ED832">
            <v>0</v>
          </cell>
          <cell r="EE832">
            <v>0</v>
          </cell>
        </row>
        <row r="833">
          <cell r="F833">
            <v>1E-3</v>
          </cell>
          <cell r="G833">
            <v>2E-3</v>
          </cell>
          <cell r="H833">
            <v>2E-3</v>
          </cell>
          <cell r="I833">
            <v>2E-3</v>
          </cell>
          <cell r="J833">
            <v>2E-3</v>
          </cell>
          <cell r="K833">
            <v>4.0000000000000001E-3</v>
          </cell>
          <cell r="L833">
            <v>4.0000000000000001E-3</v>
          </cell>
          <cell r="M833">
            <v>6.0000000000000001E-3</v>
          </cell>
          <cell r="N833">
            <v>3.0000000000000001E-3</v>
          </cell>
          <cell r="O833">
            <v>2E-3</v>
          </cell>
          <cell r="P833">
            <v>3.0000000000000001E-3</v>
          </cell>
          <cell r="Q833">
            <v>3.0000000000000001E-3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0</v>
          </cell>
          <cell r="BD833">
            <v>0</v>
          </cell>
          <cell r="BE833">
            <v>0</v>
          </cell>
          <cell r="BF833">
            <v>0</v>
          </cell>
          <cell r="BG833">
            <v>0</v>
          </cell>
          <cell r="BH833">
            <v>0</v>
          </cell>
          <cell r="BI833">
            <v>0</v>
          </cell>
          <cell r="BJ833">
            <v>0</v>
          </cell>
          <cell r="BK833">
            <v>0</v>
          </cell>
          <cell r="BL833">
            <v>0</v>
          </cell>
          <cell r="BM833">
            <v>0</v>
          </cell>
          <cell r="BN833">
            <v>0</v>
          </cell>
          <cell r="BO833">
            <v>0</v>
          </cell>
          <cell r="BP833">
            <v>0</v>
          </cell>
          <cell r="BQ833">
            <v>0</v>
          </cell>
          <cell r="BR833">
            <v>0</v>
          </cell>
          <cell r="BS833">
            <v>0</v>
          </cell>
          <cell r="BT833">
            <v>0</v>
          </cell>
          <cell r="BU833">
            <v>0</v>
          </cell>
          <cell r="BV833">
            <v>0</v>
          </cell>
          <cell r="BW833">
            <v>0</v>
          </cell>
          <cell r="BX833">
            <v>0</v>
          </cell>
          <cell r="BY833">
            <v>0</v>
          </cell>
          <cell r="BZ833">
            <v>0</v>
          </cell>
          <cell r="CA833">
            <v>0</v>
          </cell>
          <cell r="CB833">
            <v>0</v>
          </cell>
          <cell r="CC833">
            <v>0</v>
          </cell>
          <cell r="CD833">
            <v>0</v>
          </cell>
          <cell r="CE833">
            <v>0</v>
          </cell>
          <cell r="CF833">
            <v>0</v>
          </cell>
          <cell r="CG833">
            <v>0</v>
          </cell>
          <cell r="CH833">
            <v>0</v>
          </cell>
          <cell r="CI833">
            <v>0</v>
          </cell>
          <cell r="CJ833">
            <v>0</v>
          </cell>
          <cell r="CK833">
            <v>0</v>
          </cell>
          <cell r="CL833">
            <v>0</v>
          </cell>
          <cell r="CM833">
            <v>0</v>
          </cell>
          <cell r="CN833">
            <v>0</v>
          </cell>
          <cell r="CO833">
            <v>0</v>
          </cell>
          <cell r="CP833">
            <v>0</v>
          </cell>
          <cell r="CQ833">
            <v>0</v>
          </cell>
          <cell r="CR833">
            <v>0</v>
          </cell>
          <cell r="CS833">
            <v>0</v>
          </cell>
          <cell r="CT833">
            <v>0</v>
          </cell>
          <cell r="CU833">
            <v>0</v>
          </cell>
          <cell r="CV833">
            <v>0</v>
          </cell>
          <cell r="CW833">
            <v>0</v>
          </cell>
          <cell r="CX833">
            <v>0</v>
          </cell>
          <cell r="CY833">
            <v>0</v>
          </cell>
          <cell r="CZ833">
            <v>0</v>
          </cell>
          <cell r="DA833">
            <v>0</v>
          </cell>
          <cell r="DB833">
            <v>0</v>
          </cell>
          <cell r="DC833">
            <v>0</v>
          </cell>
          <cell r="DD833">
            <v>0</v>
          </cell>
          <cell r="DE833">
            <v>0</v>
          </cell>
          <cell r="DF833">
            <v>0</v>
          </cell>
          <cell r="DG833">
            <v>0</v>
          </cell>
          <cell r="DH833">
            <v>0</v>
          </cell>
          <cell r="DI833">
            <v>0</v>
          </cell>
          <cell r="DJ833">
            <v>0</v>
          </cell>
          <cell r="DK833">
            <v>0</v>
          </cell>
          <cell r="DL833">
            <v>0</v>
          </cell>
          <cell r="DM833">
            <v>0</v>
          </cell>
          <cell r="DN833">
            <v>0</v>
          </cell>
          <cell r="DO833">
            <v>0</v>
          </cell>
          <cell r="DP833">
            <v>0</v>
          </cell>
          <cell r="DQ833">
            <v>0</v>
          </cell>
          <cell r="DR833">
            <v>0</v>
          </cell>
          <cell r="DS833">
            <v>0</v>
          </cell>
          <cell r="DT833">
            <v>0</v>
          </cell>
          <cell r="DU833">
            <v>0</v>
          </cell>
          <cell r="DV833">
            <v>0</v>
          </cell>
          <cell r="DW833">
            <v>0</v>
          </cell>
          <cell r="DX833">
            <v>0</v>
          </cell>
          <cell r="DY833">
            <v>0</v>
          </cell>
          <cell r="DZ833">
            <v>0</v>
          </cell>
          <cell r="EA833">
            <v>0</v>
          </cell>
          <cell r="EB833">
            <v>0</v>
          </cell>
          <cell r="EC833">
            <v>0</v>
          </cell>
          <cell r="ED833">
            <v>0</v>
          </cell>
          <cell r="EE833">
            <v>0</v>
          </cell>
        </row>
        <row r="834">
          <cell r="F834">
            <v>0</v>
          </cell>
          <cell r="G834">
            <v>1E-3</v>
          </cell>
          <cell r="H834">
            <v>2E-3</v>
          </cell>
          <cell r="I834">
            <v>1E-3</v>
          </cell>
          <cell r="J834">
            <v>0</v>
          </cell>
          <cell r="K834">
            <v>1E-3</v>
          </cell>
          <cell r="L834">
            <v>2E-3</v>
          </cell>
          <cell r="M834">
            <v>1E-3</v>
          </cell>
          <cell r="N834">
            <v>0</v>
          </cell>
          <cell r="O834">
            <v>1E-3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0</v>
          </cell>
          <cell r="BD834">
            <v>0</v>
          </cell>
          <cell r="BE834">
            <v>0</v>
          </cell>
          <cell r="BF834">
            <v>0</v>
          </cell>
          <cell r="BG834">
            <v>0</v>
          </cell>
          <cell r="BH834">
            <v>0</v>
          </cell>
          <cell r="BI834">
            <v>0</v>
          </cell>
          <cell r="BJ834">
            <v>0</v>
          </cell>
          <cell r="BK834">
            <v>0</v>
          </cell>
          <cell r="BL834">
            <v>0</v>
          </cell>
          <cell r="BM834">
            <v>0</v>
          </cell>
          <cell r="BN834">
            <v>0</v>
          </cell>
          <cell r="BO834">
            <v>0</v>
          </cell>
          <cell r="BP834">
            <v>0</v>
          </cell>
          <cell r="BQ834">
            <v>0</v>
          </cell>
          <cell r="BR834">
            <v>0</v>
          </cell>
          <cell r="BS834">
            <v>0</v>
          </cell>
          <cell r="BT834">
            <v>0</v>
          </cell>
          <cell r="BU834">
            <v>0</v>
          </cell>
          <cell r="BV834">
            <v>0</v>
          </cell>
          <cell r="BW834">
            <v>0</v>
          </cell>
          <cell r="BX834">
            <v>0</v>
          </cell>
          <cell r="BY834">
            <v>0</v>
          </cell>
          <cell r="BZ834">
            <v>0</v>
          </cell>
          <cell r="CA834">
            <v>0</v>
          </cell>
          <cell r="CB834">
            <v>0</v>
          </cell>
          <cell r="CC834">
            <v>0</v>
          </cell>
          <cell r="CD834">
            <v>0</v>
          </cell>
          <cell r="CE834">
            <v>0</v>
          </cell>
          <cell r="CF834">
            <v>0</v>
          </cell>
          <cell r="CG834">
            <v>0</v>
          </cell>
          <cell r="CH834">
            <v>0</v>
          </cell>
          <cell r="CI834">
            <v>0</v>
          </cell>
          <cell r="CJ834">
            <v>0</v>
          </cell>
          <cell r="CK834">
            <v>0</v>
          </cell>
          <cell r="CL834">
            <v>0</v>
          </cell>
          <cell r="CM834">
            <v>0</v>
          </cell>
          <cell r="CN834">
            <v>0</v>
          </cell>
          <cell r="CO834">
            <v>0</v>
          </cell>
          <cell r="CP834">
            <v>0</v>
          </cell>
          <cell r="CQ834">
            <v>0</v>
          </cell>
          <cell r="CR834">
            <v>0</v>
          </cell>
          <cell r="CS834">
            <v>0</v>
          </cell>
          <cell r="CT834">
            <v>0</v>
          </cell>
          <cell r="CU834">
            <v>0</v>
          </cell>
          <cell r="CV834">
            <v>0</v>
          </cell>
          <cell r="CW834">
            <v>0</v>
          </cell>
          <cell r="CX834">
            <v>0</v>
          </cell>
          <cell r="CY834">
            <v>0</v>
          </cell>
          <cell r="CZ834">
            <v>0</v>
          </cell>
          <cell r="DA834">
            <v>0</v>
          </cell>
          <cell r="DB834">
            <v>0</v>
          </cell>
          <cell r="DC834">
            <v>0</v>
          </cell>
          <cell r="DD834">
            <v>0</v>
          </cell>
          <cell r="DE834">
            <v>0</v>
          </cell>
          <cell r="DF834">
            <v>0</v>
          </cell>
          <cell r="DG834">
            <v>0</v>
          </cell>
          <cell r="DH834">
            <v>0</v>
          </cell>
          <cell r="DI834">
            <v>0</v>
          </cell>
          <cell r="DJ834">
            <v>0</v>
          </cell>
          <cell r="DK834">
            <v>0</v>
          </cell>
          <cell r="DL834">
            <v>0</v>
          </cell>
          <cell r="DM834">
            <v>0</v>
          </cell>
          <cell r="DN834">
            <v>0</v>
          </cell>
          <cell r="DO834">
            <v>0</v>
          </cell>
          <cell r="DP834">
            <v>0</v>
          </cell>
          <cell r="DQ834">
            <v>0</v>
          </cell>
          <cell r="DR834">
            <v>0</v>
          </cell>
          <cell r="DS834">
            <v>0</v>
          </cell>
          <cell r="DT834">
            <v>0</v>
          </cell>
          <cell r="DU834">
            <v>0</v>
          </cell>
          <cell r="DV834">
            <v>0</v>
          </cell>
          <cell r="DW834">
            <v>0</v>
          </cell>
          <cell r="DX834">
            <v>0</v>
          </cell>
          <cell r="DY834">
            <v>0</v>
          </cell>
          <cell r="DZ834">
            <v>0</v>
          </cell>
          <cell r="EA834">
            <v>0</v>
          </cell>
          <cell r="EB834">
            <v>0</v>
          </cell>
          <cell r="EC834">
            <v>0</v>
          </cell>
          <cell r="ED834">
            <v>0</v>
          </cell>
          <cell r="EE834">
            <v>0</v>
          </cell>
        </row>
        <row r="835">
          <cell r="F835">
            <v>2.3330000000000002</v>
          </cell>
          <cell r="G835">
            <v>0.17299999999999999</v>
          </cell>
          <cell r="H835">
            <v>0</v>
          </cell>
          <cell r="I835">
            <v>0.34100000000000003</v>
          </cell>
          <cell r="J835">
            <v>0.308</v>
          </cell>
          <cell r="K835">
            <v>0.159</v>
          </cell>
          <cell r="L835">
            <v>0.24</v>
          </cell>
          <cell r="M835">
            <v>0.32900000000000001</v>
          </cell>
          <cell r="N835">
            <v>0.40400000000000003</v>
          </cell>
          <cell r="O835">
            <v>0.182</v>
          </cell>
          <cell r="P835">
            <v>0.43</v>
          </cell>
          <cell r="Q835">
            <v>0.09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0</v>
          </cell>
          <cell r="BD835">
            <v>0</v>
          </cell>
          <cell r="BE835">
            <v>0</v>
          </cell>
          <cell r="BF835">
            <v>0</v>
          </cell>
          <cell r="BG835">
            <v>0</v>
          </cell>
          <cell r="BH835">
            <v>0</v>
          </cell>
          <cell r="BI835">
            <v>0</v>
          </cell>
          <cell r="BJ835">
            <v>0</v>
          </cell>
          <cell r="BK835">
            <v>0</v>
          </cell>
          <cell r="BL835">
            <v>0</v>
          </cell>
          <cell r="BM835">
            <v>0</v>
          </cell>
          <cell r="BN835">
            <v>0</v>
          </cell>
          <cell r="BO835">
            <v>0</v>
          </cell>
          <cell r="BP835">
            <v>0</v>
          </cell>
          <cell r="BQ835">
            <v>0</v>
          </cell>
          <cell r="BR835">
            <v>0</v>
          </cell>
          <cell r="BS835">
            <v>0</v>
          </cell>
          <cell r="BT835">
            <v>0</v>
          </cell>
          <cell r="BU835">
            <v>0</v>
          </cell>
          <cell r="BV835">
            <v>0</v>
          </cell>
          <cell r="BW835">
            <v>0</v>
          </cell>
          <cell r="BX835">
            <v>0</v>
          </cell>
          <cell r="BY835">
            <v>0</v>
          </cell>
          <cell r="BZ835">
            <v>0</v>
          </cell>
          <cell r="CA835">
            <v>0</v>
          </cell>
          <cell r="CB835">
            <v>0</v>
          </cell>
          <cell r="CC835">
            <v>0</v>
          </cell>
          <cell r="CD835">
            <v>0</v>
          </cell>
          <cell r="CE835">
            <v>0</v>
          </cell>
          <cell r="CF835">
            <v>0</v>
          </cell>
          <cell r="CG835">
            <v>0</v>
          </cell>
          <cell r="CH835">
            <v>0</v>
          </cell>
          <cell r="CI835">
            <v>0</v>
          </cell>
          <cell r="CJ835">
            <v>0</v>
          </cell>
          <cell r="CK835">
            <v>0</v>
          </cell>
          <cell r="CL835">
            <v>0</v>
          </cell>
          <cell r="CM835">
            <v>0</v>
          </cell>
          <cell r="CN835">
            <v>0</v>
          </cell>
          <cell r="CO835">
            <v>0</v>
          </cell>
          <cell r="CP835">
            <v>0</v>
          </cell>
          <cell r="CQ835">
            <v>0</v>
          </cell>
          <cell r="CR835">
            <v>0</v>
          </cell>
          <cell r="CS835">
            <v>0</v>
          </cell>
          <cell r="CT835">
            <v>0</v>
          </cell>
          <cell r="CU835">
            <v>0</v>
          </cell>
          <cell r="CV835">
            <v>0</v>
          </cell>
          <cell r="CW835">
            <v>0</v>
          </cell>
          <cell r="CX835">
            <v>0</v>
          </cell>
          <cell r="CY835">
            <v>0</v>
          </cell>
          <cell r="CZ835">
            <v>0</v>
          </cell>
          <cell r="DA835">
            <v>0</v>
          </cell>
          <cell r="DB835">
            <v>0</v>
          </cell>
          <cell r="DC835">
            <v>0</v>
          </cell>
          <cell r="DD835">
            <v>0</v>
          </cell>
          <cell r="DE835">
            <v>0</v>
          </cell>
          <cell r="DF835">
            <v>0</v>
          </cell>
          <cell r="DG835">
            <v>0</v>
          </cell>
          <cell r="DH835">
            <v>0</v>
          </cell>
          <cell r="DI835">
            <v>0</v>
          </cell>
          <cell r="DJ835">
            <v>0</v>
          </cell>
          <cell r="DK835">
            <v>0</v>
          </cell>
          <cell r="DL835">
            <v>0</v>
          </cell>
          <cell r="DM835">
            <v>0</v>
          </cell>
          <cell r="DN835">
            <v>0</v>
          </cell>
          <cell r="DO835">
            <v>0</v>
          </cell>
          <cell r="DP835">
            <v>0</v>
          </cell>
          <cell r="DQ835">
            <v>0</v>
          </cell>
          <cell r="DR835">
            <v>0</v>
          </cell>
          <cell r="DS835">
            <v>0</v>
          </cell>
          <cell r="DT835">
            <v>0</v>
          </cell>
          <cell r="DU835">
            <v>0</v>
          </cell>
          <cell r="DV835">
            <v>0</v>
          </cell>
          <cell r="DW835">
            <v>0</v>
          </cell>
          <cell r="DX835">
            <v>0</v>
          </cell>
          <cell r="DY835">
            <v>0</v>
          </cell>
          <cell r="DZ835">
            <v>0</v>
          </cell>
          <cell r="EA835">
            <v>0</v>
          </cell>
          <cell r="EB835">
            <v>0</v>
          </cell>
          <cell r="EC835">
            <v>0</v>
          </cell>
          <cell r="ED835">
            <v>0</v>
          </cell>
          <cell r="EE835">
            <v>0</v>
          </cell>
        </row>
        <row r="837"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0</v>
          </cell>
          <cell r="BD837">
            <v>0</v>
          </cell>
          <cell r="BE837">
            <v>0</v>
          </cell>
          <cell r="BF837">
            <v>0</v>
          </cell>
          <cell r="BG837">
            <v>0</v>
          </cell>
          <cell r="BH837">
            <v>0</v>
          </cell>
          <cell r="BI837">
            <v>0</v>
          </cell>
          <cell r="BJ837">
            <v>0</v>
          </cell>
          <cell r="BK837">
            <v>0</v>
          </cell>
          <cell r="BL837">
            <v>0</v>
          </cell>
          <cell r="BM837">
            <v>0</v>
          </cell>
          <cell r="BN837">
            <v>0</v>
          </cell>
          <cell r="BO837">
            <v>0</v>
          </cell>
          <cell r="BP837">
            <v>0</v>
          </cell>
          <cell r="BQ837">
            <v>0</v>
          </cell>
          <cell r="BR837">
            <v>0</v>
          </cell>
          <cell r="BS837">
            <v>0</v>
          </cell>
          <cell r="BT837">
            <v>0</v>
          </cell>
          <cell r="BU837">
            <v>0</v>
          </cell>
          <cell r="BV837">
            <v>0</v>
          </cell>
          <cell r="BW837">
            <v>0</v>
          </cell>
          <cell r="BX837">
            <v>0</v>
          </cell>
          <cell r="BY837">
            <v>0</v>
          </cell>
          <cell r="BZ837">
            <v>0</v>
          </cell>
          <cell r="CA837">
            <v>0</v>
          </cell>
          <cell r="CB837">
            <v>0</v>
          </cell>
          <cell r="CC837">
            <v>0</v>
          </cell>
          <cell r="CD837">
            <v>0</v>
          </cell>
          <cell r="CE837">
            <v>0</v>
          </cell>
          <cell r="CF837">
            <v>0</v>
          </cell>
          <cell r="CG837">
            <v>0</v>
          </cell>
          <cell r="CH837">
            <v>0</v>
          </cell>
          <cell r="CI837">
            <v>0</v>
          </cell>
          <cell r="CJ837">
            <v>0</v>
          </cell>
          <cell r="CK837">
            <v>0</v>
          </cell>
          <cell r="CL837">
            <v>0</v>
          </cell>
          <cell r="CM837">
            <v>0</v>
          </cell>
          <cell r="CN837">
            <v>0</v>
          </cell>
          <cell r="CO837">
            <v>0</v>
          </cell>
          <cell r="CP837">
            <v>0</v>
          </cell>
          <cell r="CQ837">
            <v>0</v>
          </cell>
          <cell r="CR837">
            <v>0</v>
          </cell>
          <cell r="CS837">
            <v>0</v>
          </cell>
          <cell r="CT837">
            <v>0</v>
          </cell>
          <cell r="CU837">
            <v>0</v>
          </cell>
          <cell r="CV837">
            <v>0</v>
          </cell>
          <cell r="CW837">
            <v>0</v>
          </cell>
          <cell r="CX837">
            <v>0</v>
          </cell>
          <cell r="CY837">
            <v>0</v>
          </cell>
          <cell r="CZ837">
            <v>0</v>
          </cell>
          <cell r="DA837">
            <v>0</v>
          </cell>
          <cell r="DB837">
            <v>0</v>
          </cell>
          <cell r="DC837">
            <v>0</v>
          </cell>
          <cell r="DD837">
            <v>0</v>
          </cell>
          <cell r="DE837">
            <v>0</v>
          </cell>
          <cell r="DF837">
            <v>0</v>
          </cell>
          <cell r="DG837">
            <v>0</v>
          </cell>
          <cell r="DH837">
            <v>0</v>
          </cell>
          <cell r="DI837">
            <v>0</v>
          </cell>
          <cell r="DJ837">
            <v>0</v>
          </cell>
          <cell r="DK837">
            <v>0</v>
          </cell>
          <cell r="DL837">
            <v>0</v>
          </cell>
          <cell r="DM837">
            <v>0</v>
          </cell>
          <cell r="DN837">
            <v>0</v>
          </cell>
          <cell r="DO837">
            <v>0</v>
          </cell>
          <cell r="DP837">
            <v>0</v>
          </cell>
          <cell r="DQ837">
            <v>0</v>
          </cell>
          <cell r="DR837">
            <v>0</v>
          </cell>
          <cell r="DS837">
            <v>0</v>
          </cell>
          <cell r="DT837">
            <v>0</v>
          </cell>
          <cell r="DU837">
            <v>0</v>
          </cell>
          <cell r="DV837">
            <v>0</v>
          </cell>
          <cell r="DW837">
            <v>0</v>
          </cell>
          <cell r="DX837">
            <v>0</v>
          </cell>
          <cell r="DY837">
            <v>0</v>
          </cell>
          <cell r="DZ837">
            <v>0</v>
          </cell>
          <cell r="EA837">
            <v>0</v>
          </cell>
          <cell r="EB837">
            <v>0</v>
          </cell>
          <cell r="EC837">
            <v>0</v>
          </cell>
          <cell r="ED837">
            <v>0</v>
          </cell>
          <cell r="EE837">
            <v>0</v>
          </cell>
        </row>
        <row r="838"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0</v>
          </cell>
          <cell r="BD838">
            <v>0</v>
          </cell>
          <cell r="BE838">
            <v>0</v>
          </cell>
          <cell r="BF838">
            <v>0</v>
          </cell>
          <cell r="BG838">
            <v>0</v>
          </cell>
          <cell r="BH838">
            <v>0</v>
          </cell>
          <cell r="BI838">
            <v>0</v>
          </cell>
          <cell r="BJ838">
            <v>0</v>
          </cell>
          <cell r="BK838">
            <v>0</v>
          </cell>
          <cell r="BL838">
            <v>0</v>
          </cell>
          <cell r="BM838">
            <v>0</v>
          </cell>
          <cell r="BN838">
            <v>0</v>
          </cell>
          <cell r="BO838">
            <v>0</v>
          </cell>
          <cell r="BP838">
            <v>0</v>
          </cell>
          <cell r="BQ838">
            <v>0</v>
          </cell>
          <cell r="BR838">
            <v>0</v>
          </cell>
          <cell r="BS838">
            <v>0</v>
          </cell>
          <cell r="BT838">
            <v>0</v>
          </cell>
          <cell r="BU838">
            <v>0</v>
          </cell>
          <cell r="BV838">
            <v>0</v>
          </cell>
          <cell r="BW838">
            <v>0</v>
          </cell>
          <cell r="BX838">
            <v>0</v>
          </cell>
          <cell r="BY838">
            <v>0</v>
          </cell>
          <cell r="BZ838">
            <v>0</v>
          </cell>
          <cell r="CA838">
            <v>0</v>
          </cell>
          <cell r="CB838">
            <v>0</v>
          </cell>
          <cell r="CC838">
            <v>0</v>
          </cell>
          <cell r="CD838">
            <v>0</v>
          </cell>
          <cell r="CE838">
            <v>0</v>
          </cell>
          <cell r="CF838">
            <v>0</v>
          </cell>
          <cell r="CG838">
            <v>0</v>
          </cell>
          <cell r="CH838">
            <v>0</v>
          </cell>
          <cell r="CI838">
            <v>0</v>
          </cell>
          <cell r="CJ838">
            <v>0</v>
          </cell>
          <cell r="CK838">
            <v>0</v>
          </cell>
          <cell r="CL838">
            <v>0</v>
          </cell>
          <cell r="CM838">
            <v>0</v>
          </cell>
          <cell r="CN838">
            <v>0</v>
          </cell>
          <cell r="CO838">
            <v>0</v>
          </cell>
          <cell r="CP838">
            <v>0</v>
          </cell>
          <cell r="CQ838">
            <v>0</v>
          </cell>
          <cell r="CR838">
            <v>0</v>
          </cell>
          <cell r="CS838">
            <v>0</v>
          </cell>
          <cell r="CT838">
            <v>0</v>
          </cell>
          <cell r="CU838">
            <v>0</v>
          </cell>
          <cell r="CV838">
            <v>0</v>
          </cell>
          <cell r="CW838">
            <v>0</v>
          </cell>
          <cell r="CX838">
            <v>0</v>
          </cell>
          <cell r="CY838">
            <v>0</v>
          </cell>
          <cell r="CZ838">
            <v>0</v>
          </cell>
          <cell r="DA838">
            <v>0</v>
          </cell>
          <cell r="DB838">
            <v>0</v>
          </cell>
          <cell r="DC838">
            <v>0</v>
          </cell>
          <cell r="DD838">
            <v>0</v>
          </cell>
          <cell r="DE838">
            <v>0</v>
          </cell>
          <cell r="DF838">
            <v>0</v>
          </cell>
          <cell r="DG838">
            <v>0</v>
          </cell>
          <cell r="DH838">
            <v>0</v>
          </cell>
          <cell r="DI838">
            <v>0</v>
          </cell>
          <cell r="DJ838">
            <v>0</v>
          </cell>
          <cell r="DK838">
            <v>0</v>
          </cell>
          <cell r="DL838">
            <v>0</v>
          </cell>
          <cell r="DM838">
            <v>0</v>
          </cell>
          <cell r="DN838">
            <v>0</v>
          </cell>
          <cell r="DO838">
            <v>0</v>
          </cell>
          <cell r="DP838">
            <v>0</v>
          </cell>
          <cell r="DQ838">
            <v>0</v>
          </cell>
          <cell r="DR838">
            <v>0</v>
          </cell>
          <cell r="DS838">
            <v>0</v>
          </cell>
          <cell r="DT838">
            <v>0</v>
          </cell>
          <cell r="DU838">
            <v>0</v>
          </cell>
          <cell r="DV838">
            <v>0</v>
          </cell>
          <cell r="DW838">
            <v>0</v>
          </cell>
          <cell r="DX838">
            <v>0</v>
          </cell>
          <cell r="DY838">
            <v>0</v>
          </cell>
          <cell r="DZ838">
            <v>0</v>
          </cell>
          <cell r="EA838">
            <v>0</v>
          </cell>
          <cell r="EB838">
            <v>0</v>
          </cell>
          <cell r="EC838">
            <v>0</v>
          </cell>
          <cell r="ED838">
            <v>0</v>
          </cell>
          <cell r="EE838">
            <v>0</v>
          </cell>
        </row>
        <row r="839"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0</v>
          </cell>
          <cell r="BD839">
            <v>0</v>
          </cell>
          <cell r="BE839">
            <v>0</v>
          </cell>
          <cell r="BF839">
            <v>0</v>
          </cell>
          <cell r="BG839">
            <v>0</v>
          </cell>
          <cell r="BH839">
            <v>0</v>
          </cell>
          <cell r="BI839">
            <v>0</v>
          </cell>
          <cell r="BJ839">
            <v>0</v>
          </cell>
          <cell r="BK839">
            <v>0</v>
          </cell>
          <cell r="BL839">
            <v>0</v>
          </cell>
          <cell r="BM839">
            <v>0</v>
          </cell>
          <cell r="BN839">
            <v>0</v>
          </cell>
          <cell r="BO839">
            <v>0</v>
          </cell>
          <cell r="BP839">
            <v>0</v>
          </cell>
          <cell r="BQ839">
            <v>0</v>
          </cell>
          <cell r="BR839">
            <v>0</v>
          </cell>
          <cell r="BS839">
            <v>0</v>
          </cell>
          <cell r="BT839">
            <v>0</v>
          </cell>
          <cell r="BU839">
            <v>0</v>
          </cell>
          <cell r="BV839">
            <v>0</v>
          </cell>
          <cell r="BW839">
            <v>0</v>
          </cell>
          <cell r="BX839">
            <v>0</v>
          </cell>
          <cell r="BY839">
            <v>0</v>
          </cell>
          <cell r="BZ839">
            <v>0</v>
          </cell>
          <cell r="CA839">
            <v>0</v>
          </cell>
          <cell r="CB839">
            <v>0</v>
          </cell>
          <cell r="CC839">
            <v>0</v>
          </cell>
          <cell r="CD839">
            <v>0</v>
          </cell>
          <cell r="CE839">
            <v>0</v>
          </cell>
          <cell r="CF839">
            <v>0</v>
          </cell>
          <cell r="CG839">
            <v>0</v>
          </cell>
          <cell r="CH839">
            <v>0</v>
          </cell>
          <cell r="CI839">
            <v>0</v>
          </cell>
          <cell r="CJ839">
            <v>0</v>
          </cell>
          <cell r="CK839">
            <v>0</v>
          </cell>
          <cell r="CL839">
            <v>0</v>
          </cell>
          <cell r="CM839">
            <v>0</v>
          </cell>
          <cell r="CN839">
            <v>0</v>
          </cell>
          <cell r="CO839">
            <v>0</v>
          </cell>
          <cell r="CP839">
            <v>0</v>
          </cell>
          <cell r="CQ839">
            <v>0</v>
          </cell>
          <cell r="CR839">
            <v>0</v>
          </cell>
          <cell r="CS839">
            <v>0</v>
          </cell>
          <cell r="CT839">
            <v>0</v>
          </cell>
          <cell r="CU839">
            <v>0</v>
          </cell>
          <cell r="CV839">
            <v>0</v>
          </cell>
          <cell r="CW839">
            <v>0</v>
          </cell>
          <cell r="CX839">
            <v>0</v>
          </cell>
          <cell r="CY839">
            <v>0</v>
          </cell>
          <cell r="CZ839">
            <v>0</v>
          </cell>
          <cell r="DA839">
            <v>0</v>
          </cell>
          <cell r="DB839">
            <v>0</v>
          </cell>
          <cell r="DC839">
            <v>0</v>
          </cell>
          <cell r="DD839">
            <v>0</v>
          </cell>
          <cell r="DE839">
            <v>0</v>
          </cell>
          <cell r="DF839">
            <v>0</v>
          </cell>
          <cell r="DG839">
            <v>0</v>
          </cell>
          <cell r="DH839">
            <v>0</v>
          </cell>
          <cell r="DI839">
            <v>0</v>
          </cell>
          <cell r="DJ839">
            <v>0</v>
          </cell>
          <cell r="DK839">
            <v>0</v>
          </cell>
          <cell r="DL839">
            <v>0</v>
          </cell>
          <cell r="DM839">
            <v>0</v>
          </cell>
          <cell r="DN839">
            <v>0</v>
          </cell>
          <cell r="DO839">
            <v>0</v>
          </cell>
          <cell r="DP839">
            <v>0</v>
          </cell>
          <cell r="DQ839">
            <v>0</v>
          </cell>
          <cell r="DR839">
            <v>0</v>
          </cell>
          <cell r="DS839">
            <v>0</v>
          </cell>
          <cell r="DT839">
            <v>0</v>
          </cell>
          <cell r="DU839">
            <v>0</v>
          </cell>
          <cell r="DV839">
            <v>0</v>
          </cell>
          <cell r="DW839">
            <v>0</v>
          </cell>
          <cell r="DX839">
            <v>0</v>
          </cell>
          <cell r="DY839">
            <v>0</v>
          </cell>
          <cell r="DZ839">
            <v>0</v>
          </cell>
          <cell r="EA839">
            <v>0</v>
          </cell>
          <cell r="EB839">
            <v>0</v>
          </cell>
          <cell r="EC839">
            <v>0</v>
          </cell>
          <cell r="ED839">
            <v>0</v>
          </cell>
          <cell r="EE839">
            <v>0</v>
          </cell>
        </row>
        <row r="840"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0</v>
          </cell>
          <cell r="BD840">
            <v>0</v>
          </cell>
          <cell r="BE840">
            <v>0</v>
          </cell>
          <cell r="BF840">
            <v>0</v>
          </cell>
          <cell r="BG840">
            <v>0</v>
          </cell>
          <cell r="BH840">
            <v>0</v>
          </cell>
          <cell r="BI840">
            <v>0</v>
          </cell>
          <cell r="BJ840">
            <v>0</v>
          </cell>
          <cell r="BK840">
            <v>0</v>
          </cell>
          <cell r="BL840">
            <v>0</v>
          </cell>
          <cell r="BM840">
            <v>0</v>
          </cell>
          <cell r="BN840">
            <v>0</v>
          </cell>
          <cell r="BO840">
            <v>0</v>
          </cell>
          <cell r="BP840">
            <v>0</v>
          </cell>
          <cell r="BQ840">
            <v>0</v>
          </cell>
          <cell r="BR840">
            <v>0</v>
          </cell>
          <cell r="BS840">
            <v>0</v>
          </cell>
          <cell r="BT840">
            <v>0</v>
          </cell>
          <cell r="BU840">
            <v>0</v>
          </cell>
          <cell r="BV840">
            <v>0</v>
          </cell>
          <cell r="BW840">
            <v>0</v>
          </cell>
          <cell r="BX840">
            <v>0</v>
          </cell>
          <cell r="BY840">
            <v>0</v>
          </cell>
          <cell r="BZ840">
            <v>0</v>
          </cell>
          <cell r="CA840">
            <v>0</v>
          </cell>
          <cell r="CB840">
            <v>0</v>
          </cell>
          <cell r="CC840">
            <v>0</v>
          </cell>
          <cell r="CD840">
            <v>0</v>
          </cell>
          <cell r="CE840">
            <v>0</v>
          </cell>
          <cell r="CF840">
            <v>0</v>
          </cell>
          <cell r="CG840">
            <v>0</v>
          </cell>
          <cell r="CH840">
            <v>0</v>
          </cell>
          <cell r="CI840">
            <v>0</v>
          </cell>
          <cell r="CJ840">
            <v>0</v>
          </cell>
          <cell r="CK840">
            <v>0</v>
          </cell>
          <cell r="CL840">
            <v>0</v>
          </cell>
          <cell r="CM840">
            <v>0</v>
          </cell>
          <cell r="CN840">
            <v>0</v>
          </cell>
          <cell r="CO840">
            <v>0</v>
          </cell>
          <cell r="CP840">
            <v>0</v>
          </cell>
          <cell r="CQ840">
            <v>0</v>
          </cell>
          <cell r="CR840">
            <v>0</v>
          </cell>
          <cell r="CS840">
            <v>0</v>
          </cell>
          <cell r="CT840">
            <v>0</v>
          </cell>
          <cell r="CU840">
            <v>0</v>
          </cell>
          <cell r="CV840">
            <v>0</v>
          </cell>
          <cell r="CW840">
            <v>0</v>
          </cell>
          <cell r="CX840">
            <v>0</v>
          </cell>
          <cell r="CY840">
            <v>0</v>
          </cell>
          <cell r="CZ840">
            <v>0</v>
          </cell>
          <cell r="DA840">
            <v>0</v>
          </cell>
          <cell r="DB840">
            <v>0</v>
          </cell>
          <cell r="DC840">
            <v>0</v>
          </cell>
          <cell r="DD840">
            <v>0</v>
          </cell>
          <cell r="DE840">
            <v>0</v>
          </cell>
          <cell r="DF840">
            <v>0</v>
          </cell>
          <cell r="DG840">
            <v>0</v>
          </cell>
          <cell r="DH840">
            <v>0</v>
          </cell>
          <cell r="DI840">
            <v>0</v>
          </cell>
          <cell r="DJ840">
            <v>0</v>
          </cell>
          <cell r="DK840">
            <v>0</v>
          </cell>
          <cell r="DL840">
            <v>0</v>
          </cell>
          <cell r="DM840">
            <v>0</v>
          </cell>
          <cell r="DN840">
            <v>0</v>
          </cell>
          <cell r="DO840">
            <v>0</v>
          </cell>
          <cell r="DP840">
            <v>0</v>
          </cell>
          <cell r="DQ840">
            <v>0</v>
          </cell>
          <cell r="DR840">
            <v>0</v>
          </cell>
          <cell r="DS840">
            <v>0</v>
          </cell>
          <cell r="DT840">
            <v>0</v>
          </cell>
          <cell r="DU840">
            <v>0</v>
          </cell>
          <cell r="DV840">
            <v>0</v>
          </cell>
          <cell r="DW840">
            <v>0</v>
          </cell>
          <cell r="DX840">
            <v>0</v>
          </cell>
          <cell r="DY840">
            <v>0</v>
          </cell>
          <cell r="DZ840">
            <v>0</v>
          </cell>
          <cell r="EA840">
            <v>0</v>
          </cell>
          <cell r="EB840">
            <v>0</v>
          </cell>
          <cell r="EC840">
            <v>0</v>
          </cell>
          <cell r="ED840">
            <v>0</v>
          </cell>
          <cell r="EE840">
            <v>0</v>
          </cell>
        </row>
        <row r="841"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0</v>
          </cell>
          <cell r="BD841">
            <v>0</v>
          </cell>
          <cell r="BE841">
            <v>0</v>
          </cell>
          <cell r="BF841">
            <v>0</v>
          </cell>
          <cell r="BG841">
            <v>0</v>
          </cell>
          <cell r="BH841">
            <v>0</v>
          </cell>
          <cell r="BI841">
            <v>0</v>
          </cell>
          <cell r="BJ841">
            <v>0</v>
          </cell>
          <cell r="BK841">
            <v>0</v>
          </cell>
          <cell r="BL841">
            <v>0</v>
          </cell>
          <cell r="BM841">
            <v>0</v>
          </cell>
          <cell r="BN841">
            <v>0</v>
          </cell>
          <cell r="BO841">
            <v>0</v>
          </cell>
          <cell r="BP841">
            <v>0</v>
          </cell>
          <cell r="BQ841">
            <v>0</v>
          </cell>
          <cell r="BR841">
            <v>0</v>
          </cell>
          <cell r="BS841">
            <v>0</v>
          </cell>
          <cell r="BT841">
            <v>0</v>
          </cell>
          <cell r="BU841">
            <v>0</v>
          </cell>
          <cell r="BV841">
            <v>0</v>
          </cell>
          <cell r="BW841">
            <v>0</v>
          </cell>
          <cell r="BX841">
            <v>0</v>
          </cell>
          <cell r="BY841">
            <v>0</v>
          </cell>
          <cell r="BZ841">
            <v>0</v>
          </cell>
          <cell r="CA841">
            <v>0</v>
          </cell>
          <cell r="CB841">
            <v>0</v>
          </cell>
          <cell r="CC841">
            <v>0</v>
          </cell>
          <cell r="CD841">
            <v>0</v>
          </cell>
          <cell r="CE841">
            <v>0</v>
          </cell>
          <cell r="CF841">
            <v>0</v>
          </cell>
          <cell r="CG841">
            <v>0</v>
          </cell>
          <cell r="CH841">
            <v>0</v>
          </cell>
          <cell r="CI841">
            <v>0</v>
          </cell>
          <cell r="CJ841">
            <v>0</v>
          </cell>
          <cell r="CK841">
            <v>0</v>
          </cell>
          <cell r="CL841">
            <v>0</v>
          </cell>
          <cell r="CM841">
            <v>0</v>
          </cell>
          <cell r="CN841">
            <v>0</v>
          </cell>
          <cell r="CO841">
            <v>0</v>
          </cell>
          <cell r="CP841">
            <v>0</v>
          </cell>
          <cell r="CQ841">
            <v>0</v>
          </cell>
          <cell r="CR841">
            <v>0</v>
          </cell>
          <cell r="CS841">
            <v>0</v>
          </cell>
          <cell r="CT841">
            <v>0</v>
          </cell>
          <cell r="CU841">
            <v>0</v>
          </cell>
          <cell r="CV841">
            <v>0</v>
          </cell>
          <cell r="CW841">
            <v>0</v>
          </cell>
          <cell r="CX841">
            <v>0</v>
          </cell>
          <cell r="CY841">
            <v>0</v>
          </cell>
          <cell r="CZ841">
            <v>0</v>
          </cell>
          <cell r="DA841">
            <v>0</v>
          </cell>
          <cell r="DB841">
            <v>0</v>
          </cell>
          <cell r="DC841">
            <v>0</v>
          </cell>
          <cell r="DD841">
            <v>0</v>
          </cell>
          <cell r="DE841">
            <v>0</v>
          </cell>
          <cell r="DF841">
            <v>0</v>
          </cell>
          <cell r="DG841">
            <v>0</v>
          </cell>
          <cell r="DH841">
            <v>0</v>
          </cell>
          <cell r="DI841">
            <v>0</v>
          </cell>
          <cell r="DJ841">
            <v>0</v>
          </cell>
          <cell r="DK841">
            <v>0</v>
          </cell>
          <cell r="DL841">
            <v>0</v>
          </cell>
          <cell r="DM841">
            <v>0</v>
          </cell>
          <cell r="DN841">
            <v>0</v>
          </cell>
          <cell r="DO841">
            <v>0</v>
          </cell>
          <cell r="DP841">
            <v>0</v>
          </cell>
          <cell r="DQ841">
            <v>0</v>
          </cell>
          <cell r="DR841">
            <v>0</v>
          </cell>
          <cell r="DS841">
            <v>0</v>
          </cell>
          <cell r="DT841">
            <v>0</v>
          </cell>
          <cell r="DU841">
            <v>0</v>
          </cell>
          <cell r="DV841">
            <v>0</v>
          </cell>
          <cell r="DW841">
            <v>0</v>
          </cell>
          <cell r="DX841">
            <v>0</v>
          </cell>
          <cell r="DY841">
            <v>0</v>
          </cell>
          <cell r="DZ841">
            <v>0</v>
          </cell>
          <cell r="EA841">
            <v>0</v>
          </cell>
          <cell r="EB841">
            <v>0</v>
          </cell>
          <cell r="EC841">
            <v>0</v>
          </cell>
          <cell r="ED841">
            <v>0</v>
          </cell>
          <cell r="EE841">
            <v>0</v>
          </cell>
        </row>
        <row r="842"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0</v>
          </cell>
          <cell r="BD842">
            <v>0</v>
          </cell>
          <cell r="BE842">
            <v>0</v>
          </cell>
          <cell r="BF842">
            <v>0</v>
          </cell>
          <cell r="BG842">
            <v>0</v>
          </cell>
          <cell r="BH842">
            <v>0</v>
          </cell>
          <cell r="BI842">
            <v>0</v>
          </cell>
          <cell r="BJ842">
            <v>0</v>
          </cell>
          <cell r="BK842">
            <v>0</v>
          </cell>
          <cell r="BL842">
            <v>0</v>
          </cell>
          <cell r="BM842">
            <v>0</v>
          </cell>
          <cell r="BN842">
            <v>0</v>
          </cell>
          <cell r="BO842">
            <v>0</v>
          </cell>
          <cell r="BP842">
            <v>0</v>
          </cell>
          <cell r="BQ842">
            <v>0</v>
          </cell>
          <cell r="BR842">
            <v>0</v>
          </cell>
          <cell r="BS842">
            <v>0</v>
          </cell>
          <cell r="BT842">
            <v>0</v>
          </cell>
          <cell r="BU842">
            <v>0</v>
          </cell>
          <cell r="BV842">
            <v>0</v>
          </cell>
          <cell r="BW842">
            <v>0</v>
          </cell>
          <cell r="BX842">
            <v>0</v>
          </cell>
          <cell r="BY842">
            <v>0</v>
          </cell>
          <cell r="BZ842">
            <v>0</v>
          </cell>
          <cell r="CA842">
            <v>0</v>
          </cell>
          <cell r="CB842">
            <v>0</v>
          </cell>
          <cell r="CC842">
            <v>0</v>
          </cell>
          <cell r="CD842">
            <v>0</v>
          </cell>
          <cell r="CE842">
            <v>0</v>
          </cell>
          <cell r="CF842">
            <v>0</v>
          </cell>
          <cell r="CG842">
            <v>0</v>
          </cell>
          <cell r="CH842">
            <v>0</v>
          </cell>
          <cell r="CI842">
            <v>0</v>
          </cell>
          <cell r="CJ842">
            <v>0</v>
          </cell>
          <cell r="CK842">
            <v>0</v>
          </cell>
          <cell r="CL842">
            <v>0</v>
          </cell>
          <cell r="CM842">
            <v>0</v>
          </cell>
          <cell r="CN842">
            <v>0</v>
          </cell>
          <cell r="CO842">
            <v>0</v>
          </cell>
          <cell r="CP842">
            <v>0</v>
          </cell>
          <cell r="CQ842">
            <v>0</v>
          </cell>
          <cell r="CR842">
            <v>0</v>
          </cell>
          <cell r="CS842">
            <v>0</v>
          </cell>
          <cell r="CT842">
            <v>0</v>
          </cell>
          <cell r="CU842">
            <v>0</v>
          </cell>
          <cell r="CV842">
            <v>0</v>
          </cell>
          <cell r="CW842">
            <v>0</v>
          </cell>
          <cell r="CX842">
            <v>0</v>
          </cell>
          <cell r="CY842">
            <v>0</v>
          </cell>
          <cell r="CZ842">
            <v>0</v>
          </cell>
          <cell r="DA842">
            <v>0</v>
          </cell>
          <cell r="DB842">
            <v>0</v>
          </cell>
          <cell r="DC842">
            <v>0</v>
          </cell>
          <cell r="DD842">
            <v>0</v>
          </cell>
          <cell r="DE842">
            <v>0</v>
          </cell>
          <cell r="DF842">
            <v>0</v>
          </cell>
          <cell r="DG842">
            <v>0</v>
          </cell>
          <cell r="DH842">
            <v>0</v>
          </cell>
          <cell r="DI842">
            <v>0</v>
          </cell>
          <cell r="DJ842">
            <v>0</v>
          </cell>
          <cell r="DK842">
            <v>0</v>
          </cell>
          <cell r="DL842">
            <v>0</v>
          </cell>
          <cell r="DM842">
            <v>0</v>
          </cell>
          <cell r="DN842">
            <v>0</v>
          </cell>
          <cell r="DO842">
            <v>0</v>
          </cell>
          <cell r="DP842">
            <v>0</v>
          </cell>
          <cell r="DQ842">
            <v>0</v>
          </cell>
          <cell r="DR842">
            <v>0</v>
          </cell>
          <cell r="DS842">
            <v>0</v>
          </cell>
          <cell r="DT842">
            <v>0</v>
          </cell>
          <cell r="DU842">
            <v>0</v>
          </cell>
          <cell r="DV842">
            <v>0</v>
          </cell>
          <cell r="DW842">
            <v>0</v>
          </cell>
          <cell r="DX842">
            <v>0</v>
          </cell>
          <cell r="DY842">
            <v>0</v>
          </cell>
          <cell r="DZ842">
            <v>0</v>
          </cell>
          <cell r="EA842">
            <v>0</v>
          </cell>
          <cell r="EB842">
            <v>0</v>
          </cell>
          <cell r="EC842">
            <v>0</v>
          </cell>
          <cell r="ED842">
            <v>0</v>
          </cell>
          <cell r="EE842">
            <v>0</v>
          </cell>
        </row>
        <row r="843"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0</v>
          </cell>
          <cell r="BD843">
            <v>0</v>
          </cell>
          <cell r="BE843">
            <v>0</v>
          </cell>
          <cell r="BF843">
            <v>0</v>
          </cell>
          <cell r="BG843">
            <v>0</v>
          </cell>
          <cell r="BH843">
            <v>0</v>
          </cell>
          <cell r="BI843">
            <v>0</v>
          </cell>
          <cell r="BJ843">
            <v>0</v>
          </cell>
          <cell r="BK843">
            <v>0</v>
          </cell>
          <cell r="BL843">
            <v>0</v>
          </cell>
          <cell r="BM843">
            <v>0</v>
          </cell>
          <cell r="BN843">
            <v>0</v>
          </cell>
          <cell r="BO843">
            <v>0</v>
          </cell>
          <cell r="BP843">
            <v>0</v>
          </cell>
          <cell r="BQ843">
            <v>0</v>
          </cell>
          <cell r="BR843">
            <v>0</v>
          </cell>
          <cell r="BS843">
            <v>0</v>
          </cell>
          <cell r="BT843">
            <v>0</v>
          </cell>
          <cell r="BU843">
            <v>0</v>
          </cell>
          <cell r="BV843">
            <v>0</v>
          </cell>
          <cell r="BW843">
            <v>0</v>
          </cell>
          <cell r="BX843">
            <v>0</v>
          </cell>
          <cell r="BY843">
            <v>0</v>
          </cell>
          <cell r="BZ843">
            <v>0</v>
          </cell>
          <cell r="CA843">
            <v>0</v>
          </cell>
          <cell r="CB843">
            <v>0</v>
          </cell>
          <cell r="CC843">
            <v>0</v>
          </cell>
          <cell r="CD843">
            <v>0</v>
          </cell>
          <cell r="CE843">
            <v>0</v>
          </cell>
          <cell r="CF843">
            <v>0</v>
          </cell>
          <cell r="CG843">
            <v>0</v>
          </cell>
          <cell r="CH843">
            <v>0</v>
          </cell>
          <cell r="CI843">
            <v>0</v>
          </cell>
          <cell r="CJ843">
            <v>0</v>
          </cell>
          <cell r="CK843">
            <v>0</v>
          </cell>
          <cell r="CL843">
            <v>0</v>
          </cell>
          <cell r="CM843">
            <v>0</v>
          </cell>
          <cell r="CN843">
            <v>0</v>
          </cell>
          <cell r="CO843">
            <v>0</v>
          </cell>
          <cell r="CP843">
            <v>0</v>
          </cell>
          <cell r="CQ843">
            <v>0</v>
          </cell>
          <cell r="CR843">
            <v>0</v>
          </cell>
          <cell r="CS843">
            <v>0</v>
          </cell>
          <cell r="CT843">
            <v>0</v>
          </cell>
          <cell r="CU843">
            <v>0</v>
          </cell>
          <cell r="CV843">
            <v>0</v>
          </cell>
          <cell r="CW843">
            <v>0</v>
          </cell>
          <cell r="CX843">
            <v>0</v>
          </cell>
          <cell r="CY843">
            <v>0</v>
          </cell>
          <cell r="CZ843">
            <v>0</v>
          </cell>
          <cell r="DA843">
            <v>0</v>
          </cell>
          <cell r="DB843">
            <v>0</v>
          </cell>
          <cell r="DC843">
            <v>0</v>
          </cell>
          <cell r="DD843">
            <v>0</v>
          </cell>
          <cell r="DE843">
            <v>0</v>
          </cell>
          <cell r="DF843">
            <v>0</v>
          </cell>
          <cell r="DG843">
            <v>0</v>
          </cell>
          <cell r="DH843">
            <v>0</v>
          </cell>
          <cell r="DI843">
            <v>0</v>
          </cell>
          <cell r="DJ843">
            <v>0</v>
          </cell>
          <cell r="DK843">
            <v>0</v>
          </cell>
          <cell r="DL843">
            <v>0</v>
          </cell>
          <cell r="DM843">
            <v>0</v>
          </cell>
          <cell r="DN843">
            <v>0</v>
          </cell>
          <cell r="DO843">
            <v>0</v>
          </cell>
          <cell r="DP843">
            <v>0</v>
          </cell>
          <cell r="DQ843">
            <v>0</v>
          </cell>
          <cell r="DR843">
            <v>0</v>
          </cell>
          <cell r="DS843">
            <v>0</v>
          </cell>
          <cell r="DT843">
            <v>0</v>
          </cell>
          <cell r="DU843">
            <v>0</v>
          </cell>
          <cell r="DV843">
            <v>0</v>
          </cell>
          <cell r="DW843">
            <v>0</v>
          </cell>
          <cell r="DX843">
            <v>0</v>
          </cell>
          <cell r="DY843">
            <v>0</v>
          </cell>
          <cell r="DZ843">
            <v>0</v>
          </cell>
          <cell r="EA843">
            <v>0</v>
          </cell>
          <cell r="EB843">
            <v>0</v>
          </cell>
          <cell r="EC843">
            <v>0</v>
          </cell>
          <cell r="ED843">
            <v>0</v>
          </cell>
          <cell r="EE843">
            <v>0</v>
          </cell>
        </row>
        <row r="844"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0</v>
          </cell>
          <cell r="BD844">
            <v>0</v>
          </cell>
          <cell r="BE844">
            <v>0</v>
          </cell>
          <cell r="BF844">
            <v>0</v>
          </cell>
          <cell r="BG844">
            <v>0</v>
          </cell>
          <cell r="BH844">
            <v>0</v>
          </cell>
          <cell r="BI844">
            <v>0</v>
          </cell>
          <cell r="BJ844">
            <v>0</v>
          </cell>
          <cell r="BK844">
            <v>0</v>
          </cell>
          <cell r="BL844">
            <v>0</v>
          </cell>
          <cell r="BM844">
            <v>0</v>
          </cell>
          <cell r="BN844">
            <v>0</v>
          </cell>
          <cell r="BO844">
            <v>0</v>
          </cell>
          <cell r="BP844">
            <v>0</v>
          </cell>
          <cell r="BQ844">
            <v>0</v>
          </cell>
          <cell r="BR844">
            <v>0</v>
          </cell>
          <cell r="BS844">
            <v>0</v>
          </cell>
          <cell r="BT844">
            <v>0</v>
          </cell>
          <cell r="BU844">
            <v>0</v>
          </cell>
          <cell r="BV844">
            <v>0</v>
          </cell>
          <cell r="BW844">
            <v>0</v>
          </cell>
          <cell r="BX844">
            <v>0</v>
          </cell>
          <cell r="BY844">
            <v>0</v>
          </cell>
          <cell r="BZ844">
            <v>0</v>
          </cell>
          <cell r="CA844">
            <v>0</v>
          </cell>
          <cell r="CB844">
            <v>0</v>
          </cell>
          <cell r="CC844">
            <v>0</v>
          </cell>
          <cell r="CD844">
            <v>0</v>
          </cell>
          <cell r="CE844">
            <v>0</v>
          </cell>
          <cell r="CF844">
            <v>0</v>
          </cell>
          <cell r="CG844">
            <v>0</v>
          </cell>
          <cell r="CH844">
            <v>0</v>
          </cell>
          <cell r="CI844">
            <v>0</v>
          </cell>
          <cell r="CJ844">
            <v>0</v>
          </cell>
          <cell r="CK844">
            <v>0</v>
          </cell>
          <cell r="CL844">
            <v>0</v>
          </cell>
          <cell r="CM844">
            <v>0</v>
          </cell>
          <cell r="CN844">
            <v>0</v>
          </cell>
          <cell r="CO844">
            <v>0</v>
          </cell>
          <cell r="CP844">
            <v>0</v>
          </cell>
          <cell r="CQ844">
            <v>0</v>
          </cell>
          <cell r="CR844">
            <v>0</v>
          </cell>
          <cell r="CS844">
            <v>0</v>
          </cell>
          <cell r="CT844">
            <v>0</v>
          </cell>
          <cell r="CU844">
            <v>0</v>
          </cell>
          <cell r="CV844">
            <v>0</v>
          </cell>
          <cell r="CW844">
            <v>0</v>
          </cell>
          <cell r="CX844">
            <v>0</v>
          </cell>
          <cell r="CY844">
            <v>0</v>
          </cell>
          <cell r="CZ844">
            <v>0</v>
          </cell>
          <cell r="DA844">
            <v>0</v>
          </cell>
          <cell r="DB844">
            <v>0</v>
          </cell>
          <cell r="DC844">
            <v>0</v>
          </cell>
          <cell r="DD844">
            <v>0</v>
          </cell>
          <cell r="DE844">
            <v>0</v>
          </cell>
          <cell r="DF844">
            <v>0</v>
          </cell>
          <cell r="DG844">
            <v>0</v>
          </cell>
          <cell r="DH844">
            <v>0</v>
          </cell>
          <cell r="DI844">
            <v>0</v>
          </cell>
          <cell r="DJ844">
            <v>0</v>
          </cell>
          <cell r="DK844">
            <v>0</v>
          </cell>
          <cell r="DL844">
            <v>0</v>
          </cell>
          <cell r="DM844">
            <v>0</v>
          </cell>
          <cell r="DN844">
            <v>0</v>
          </cell>
          <cell r="DO844">
            <v>0</v>
          </cell>
          <cell r="DP844">
            <v>0</v>
          </cell>
          <cell r="DQ844">
            <v>0</v>
          </cell>
          <cell r="DR844">
            <v>0</v>
          </cell>
          <cell r="DS844">
            <v>0</v>
          </cell>
          <cell r="DT844">
            <v>0</v>
          </cell>
          <cell r="DU844">
            <v>0</v>
          </cell>
          <cell r="DV844">
            <v>0</v>
          </cell>
          <cell r="DW844">
            <v>0</v>
          </cell>
          <cell r="DX844">
            <v>0</v>
          </cell>
          <cell r="DY844">
            <v>0</v>
          </cell>
          <cell r="DZ844">
            <v>0</v>
          </cell>
          <cell r="EA844">
            <v>0</v>
          </cell>
          <cell r="EB844">
            <v>0</v>
          </cell>
          <cell r="EC844">
            <v>0</v>
          </cell>
          <cell r="ED844">
            <v>0</v>
          </cell>
          <cell r="EE844">
            <v>0</v>
          </cell>
        </row>
        <row r="845"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0</v>
          </cell>
          <cell r="BD845">
            <v>0</v>
          </cell>
          <cell r="BE845">
            <v>0</v>
          </cell>
          <cell r="BF845">
            <v>0</v>
          </cell>
          <cell r="BG845">
            <v>0</v>
          </cell>
          <cell r="BH845">
            <v>0</v>
          </cell>
          <cell r="BI845">
            <v>0</v>
          </cell>
          <cell r="BJ845">
            <v>0</v>
          </cell>
          <cell r="BK845">
            <v>0</v>
          </cell>
          <cell r="BL845">
            <v>0</v>
          </cell>
          <cell r="BM845">
            <v>0</v>
          </cell>
          <cell r="BN845">
            <v>0</v>
          </cell>
          <cell r="BO845">
            <v>0</v>
          </cell>
          <cell r="BP845">
            <v>0</v>
          </cell>
          <cell r="BQ845">
            <v>0</v>
          </cell>
          <cell r="BR845">
            <v>0</v>
          </cell>
          <cell r="BS845">
            <v>0</v>
          </cell>
          <cell r="BT845">
            <v>0</v>
          </cell>
          <cell r="BU845">
            <v>0</v>
          </cell>
          <cell r="BV845">
            <v>0</v>
          </cell>
          <cell r="BW845">
            <v>0</v>
          </cell>
          <cell r="BX845">
            <v>0</v>
          </cell>
          <cell r="BY845">
            <v>0</v>
          </cell>
          <cell r="BZ845">
            <v>0</v>
          </cell>
          <cell r="CA845">
            <v>0</v>
          </cell>
          <cell r="CB845">
            <v>0</v>
          </cell>
          <cell r="CC845">
            <v>0</v>
          </cell>
          <cell r="CD845">
            <v>0</v>
          </cell>
          <cell r="CE845">
            <v>0</v>
          </cell>
          <cell r="CF845">
            <v>0</v>
          </cell>
          <cell r="CG845">
            <v>0</v>
          </cell>
          <cell r="CH845">
            <v>0</v>
          </cell>
          <cell r="CI845">
            <v>0</v>
          </cell>
          <cell r="CJ845">
            <v>0</v>
          </cell>
          <cell r="CK845">
            <v>0</v>
          </cell>
          <cell r="CL845">
            <v>0</v>
          </cell>
          <cell r="CM845">
            <v>0</v>
          </cell>
          <cell r="CN845">
            <v>0</v>
          </cell>
          <cell r="CO845">
            <v>0</v>
          </cell>
          <cell r="CP845">
            <v>0</v>
          </cell>
          <cell r="CQ845">
            <v>0</v>
          </cell>
          <cell r="CR845">
            <v>0</v>
          </cell>
          <cell r="CS845">
            <v>0</v>
          </cell>
          <cell r="CT845">
            <v>0</v>
          </cell>
          <cell r="CU845">
            <v>0</v>
          </cell>
          <cell r="CV845">
            <v>0</v>
          </cell>
          <cell r="CW845">
            <v>0</v>
          </cell>
          <cell r="CX845">
            <v>0</v>
          </cell>
          <cell r="CY845">
            <v>0</v>
          </cell>
          <cell r="CZ845">
            <v>0</v>
          </cell>
          <cell r="DA845">
            <v>0</v>
          </cell>
          <cell r="DB845">
            <v>0</v>
          </cell>
          <cell r="DC845">
            <v>0</v>
          </cell>
          <cell r="DD845">
            <v>0</v>
          </cell>
          <cell r="DE845">
            <v>0</v>
          </cell>
          <cell r="DF845">
            <v>0</v>
          </cell>
          <cell r="DG845">
            <v>0</v>
          </cell>
          <cell r="DH845">
            <v>0</v>
          </cell>
          <cell r="DI845">
            <v>0</v>
          </cell>
          <cell r="DJ845">
            <v>0</v>
          </cell>
          <cell r="DK845">
            <v>0</v>
          </cell>
          <cell r="DL845">
            <v>0</v>
          </cell>
          <cell r="DM845">
            <v>0</v>
          </cell>
          <cell r="DN845">
            <v>0</v>
          </cell>
          <cell r="DO845">
            <v>0</v>
          </cell>
          <cell r="DP845">
            <v>0</v>
          </cell>
          <cell r="DQ845">
            <v>0</v>
          </cell>
          <cell r="DR845">
            <v>0</v>
          </cell>
          <cell r="DS845">
            <v>0</v>
          </cell>
          <cell r="DT845">
            <v>0</v>
          </cell>
          <cell r="DU845">
            <v>0</v>
          </cell>
          <cell r="DV845">
            <v>0</v>
          </cell>
          <cell r="DW845">
            <v>0</v>
          </cell>
          <cell r="DX845">
            <v>0</v>
          </cell>
          <cell r="DY845">
            <v>0</v>
          </cell>
          <cell r="DZ845">
            <v>0</v>
          </cell>
          <cell r="EA845">
            <v>0</v>
          </cell>
          <cell r="EB845">
            <v>0</v>
          </cell>
          <cell r="EC845">
            <v>0</v>
          </cell>
          <cell r="ED845">
            <v>0</v>
          </cell>
          <cell r="EE845">
            <v>0</v>
          </cell>
        </row>
        <row r="846"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0</v>
          </cell>
          <cell r="BD846">
            <v>0</v>
          </cell>
          <cell r="BE846">
            <v>0</v>
          </cell>
          <cell r="BF846">
            <v>0</v>
          </cell>
          <cell r="BG846">
            <v>0</v>
          </cell>
          <cell r="BH846">
            <v>0</v>
          </cell>
          <cell r="BI846">
            <v>0</v>
          </cell>
          <cell r="BJ846">
            <v>0</v>
          </cell>
          <cell r="BK846">
            <v>0</v>
          </cell>
          <cell r="BL846">
            <v>0</v>
          </cell>
          <cell r="BM846">
            <v>0</v>
          </cell>
          <cell r="BN846">
            <v>0</v>
          </cell>
          <cell r="BO846">
            <v>0</v>
          </cell>
          <cell r="BP846">
            <v>0</v>
          </cell>
          <cell r="BQ846">
            <v>0</v>
          </cell>
          <cell r="BR846">
            <v>0</v>
          </cell>
          <cell r="BS846">
            <v>0</v>
          </cell>
          <cell r="BT846">
            <v>0</v>
          </cell>
          <cell r="BU846">
            <v>0</v>
          </cell>
          <cell r="BV846">
            <v>0</v>
          </cell>
          <cell r="BW846">
            <v>0</v>
          </cell>
          <cell r="BX846">
            <v>0</v>
          </cell>
          <cell r="BY846">
            <v>0</v>
          </cell>
          <cell r="BZ846">
            <v>0</v>
          </cell>
          <cell r="CA846">
            <v>0</v>
          </cell>
          <cell r="CB846">
            <v>0</v>
          </cell>
          <cell r="CC846">
            <v>0</v>
          </cell>
          <cell r="CD846">
            <v>0</v>
          </cell>
          <cell r="CE846">
            <v>0</v>
          </cell>
          <cell r="CF846">
            <v>0</v>
          </cell>
          <cell r="CG846">
            <v>0</v>
          </cell>
          <cell r="CH846">
            <v>0</v>
          </cell>
          <cell r="CI846">
            <v>0</v>
          </cell>
          <cell r="CJ846">
            <v>0</v>
          </cell>
          <cell r="CK846">
            <v>0</v>
          </cell>
          <cell r="CL846">
            <v>0</v>
          </cell>
          <cell r="CM846">
            <v>0</v>
          </cell>
          <cell r="CN846">
            <v>0</v>
          </cell>
          <cell r="CO846">
            <v>0</v>
          </cell>
          <cell r="CP846">
            <v>0</v>
          </cell>
          <cell r="CQ846">
            <v>0</v>
          </cell>
          <cell r="CR846">
            <v>0</v>
          </cell>
          <cell r="CS846">
            <v>0</v>
          </cell>
          <cell r="CT846">
            <v>0</v>
          </cell>
          <cell r="CU846">
            <v>0</v>
          </cell>
          <cell r="CV846">
            <v>0</v>
          </cell>
          <cell r="CW846">
            <v>0</v>
          </cell>
          <cell r="CX846">
            <v>0</v>
          </cell>
          <cell r="CY846">
            <v>0</v>
          </cell>
          <cell r="CZ846">
            <v>0</v>
          </cell>
          <cell r="DA846">
            <v>0</v>
          </cell>
          <cell r="DB846">
            <v>0</v>
          </cell>
          <cell r="DC846">
            <v>0</v>
          </cell>
          <cell r="DD846">
            <v>0</v>
          </cell>
          <cell r="DE846">
            <v>0</v>
          </cell>
          <cell r="DF846">
            <v>0</v>
          </cell>
          <cell r="DG846">
            <v>0</v>
          </cell>
          <cell r="DH846">
            <v>0</v>
          </cell>
          <cell r="DI846">
            <v>0</v>
          </cell>
          <cell r="DJ846">
            <v>0</v>
          </cell>
          <cell r="DK846">
            <v>0</v>
          </cell>
          <cell r="DL846">
            <v>0</v>
          </cell>
          <cell r="DM846">
            <v>0</v>
          </cell>
          <cell r="DN846">
            <v>0</v>
          </cell>
          <cell r="DO846">
            <v>0</v>
          </cell>
          <cell r="DP846">
            <v>0</v>
          </cell>
          <cell r="DQ846">
            <v>0</v>
          </cell>
          <cell r="DR846">
            <v>0</v>
          </cell>
          <cell r="DS846">
            <v>0</v>
          </cell>
          <cell r="DT846">
            <v>0</v>
          </cell>
          <cell r="DU846">
            <v>0</v>
          </cell>
          <cell r="DV846">
            <v>0</v>
          </cell>
          <cell r="DW846">
            <v>0</v>
          </cell>
          <cell r="DX846">
            <v>0</v>
          </cell>
          <cell r="DY846">
            <v>0</v>
          </cell>
          <cell r="DZ846">
            <v>0</v>
          </cell>
          <cell r="EA846">
            <v>0</v>
          </cell>
          <cell r="EB846">
            <v>0</v>
          </cell>
          <cell r="EC846">
            <v>0</v>
          </cell>
          <cell r="ED846">
            <v>0</v>
          </cell>
          <cell r="EE846">
            <v>0</v>
          </cell>
        </row>
        <row r="848">
          <cell r="A848" t="str">
            <v>Average Fuel Cost ($/MMBtu)</v>
          </cell>
        </row>
        <row r="849"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0</v>
          </cell>
          <cell r="BD849">
            <v>0</v>
          </cell>
          <cell r="BE849">
            <v>0</v>
          </cell>
          <cell r="BF849">
            <v>0</v>
          </cell>
          <cell r="BG849">
            <v>0</v>
          </cell>
          <cell r="BH849">
            <v>0</v>
          </cell>
          <cell r="BI849">
            <v>0</v>
          </cell>
          <cell r="BJ849">
            <v>0</v>
          </cell>
          <cell r="BK849">
            <v>0</v>
          </cell>
          <cell r="BL849">
            <v>0</v>
          </cell>
          <cell r="BM849">
            <v>0</v>
          </cell>
          <cell r="BN849">
            <v>0</v>
          </cell>
          <cell r="BO849">
            <v>0</v>
          </cell>
          <cell r="BP849">
            <v>0</v>
          </cell>
          <cell r="BQ849">
            <v>0</v>
          </cell>
          <cell r="BR849">
            <v>0</v>
          </cell>
          <cell r="BS849">
            <v>0</v>
          </cell>
          <cell r="BT849">
            <v>0</v>
          </cell>
          <cell r="BU849">
            <v>0</v>
          </cell>
          <cell r="BV849">
            <v>0</v>
          </cell>
          <cell r="BW849">
            <v>0</v>
          </cell>
          <cell r="BX849">
            <v>0</v>
          </cell>
          <cell r="BY849">
            <v>0</v>
          </cell>
          <cell r="BZ849">
            <v>0</v>
          </cell>
          <cell r="CA849">
            <v>0</v>
          </cell>
          <cell r="CB849">
            <v>0</v>
          </cell>
          <cell r="CC849">
            <v>0</v>
          </cell>
          <cell r="CD849">
            <v>0</v>
          </cell>
          <cell r="CE849">
            <v>0</v>
          </cell>
          <cell r="CF849">
            <v>0</v>
          </cell>
          <cell r="CG849">
            <v>0</v>
          </cell>
          <cell r="CH849">
            <v>0</v>
          </cell>
          <cell r="CI849">
            <v>0</v>
          </cell>
          <cell r="CJ849">
            <v>0</v>
          </cell>
          <cell r="CK849">
            <v>0</v>
          </cell>
          <cell r="CL849">
            <v>0</v>
          </cell>
          <cell r="CM849">
            <v>0</v>
          </cell>
          <cell r="CN849">
            <v>0</v>
          </cell>
          <cell r="CO849">
            <v>0</v>
          </cell>
          <cell r="CP849">
            <v>0</v>
          </cell>
          <cell r="CQ849">
            <v>0</v>
          </cell>
          <cell r="CR849">
            <v>0</v>
          </cell>
          <cell r="CS849">
            <v>0</v>
          </cell>
          <cell r="CT849">
            <v>0</v>
          </cell>
          <cell r="CU849">
            <v>0</v>
          </cell>
          <cell r="CV849">
            <v>0</v>
          </cell>
          <cell r="CW849">
            <v>0</v>
          </cell>
          <cell r="CX849">
            <v>0</v>
          </cell>
          <cell r="CY849">
            <v>0</v>
          </cell>
          <cell r="CZ849">
            <v>0</v>
          </cell>
          <cell r="DA849">
            <v>0</v>
          </cell>
          <cell r="DB849">
            <v>0</v>
          </cell>
          <cell r="DC849">
            <v>0</v>
          </cell>
          <cell r="DD849">
            <v>0</v>
          </cell>
          <cell r="DE849">
            <v>0</v>
          </cell>
          <cell r="DF849">
            <v>0</v>
          </cell>
          <cell r="DG849">
            <v>0</v>
          </cell>
          <cell r="DH849">
            <v>0</v>
          </cell>
          <cell r="DI849">
            <v>0</v>
          </cell>
          <cell r="DJ849">
            <v>0</v>
          </cell>
          <cell r="DK849">
            <v>0</v>
          </cell>
          <cell r="DL849">
            <v>0</v>
          </cell>
          <cell r="DM849">
            <v>0</v>
          </cell>
          <cell r="DN849">
            <v>0</v>
          </cell>
          <cell r="DO849">
            <v>0</v>
          </cell>
          <cell r="DP849">
            <v>0</v>
          </cell>
          <cell r="DQ849">
            <v>0</v>
          </cell>
          <cell r="DR849">
            <v>0</v>
          </cell>
          <cell r="DS849">
            <v>0</v>
          </cell>
          <cell r="DT849">
            <v>0</v>
          </cell>
          <cell r="DU849">
            <v>0</v>
          </cell>
          <cell r="DV849">
            <v>0</v>
          </cell>
          <cell r="DW849">
            <v>0</v>
          </cell>
          <cell r="DX849">
            <v>0</v>
          </cell>
          <cell r="DY849">
            <v>0</v>
          </cell>
          <cell r="DZ849">
            <v>0</v>
          </cell>
          <cell r="EA849">
            <v>0</v>
          </cell>
          <cell r="EB849">
            <v>0</v>
          </cell>
          <cell r="EC849">
            <v>0</v>
          </cell>
          <cell r="ED849">
            <v>0</v>
          </cell>
        </row>
        <row r="850"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0</v>
          </cell>
          <cell r="AO850">
            <v>0</v>
          </cell>
          <cell r="AP850">
            <v>0</v>
          </cell>
          <cell r="AQ850">
            <v>0</v>
          </cell>
          <cell r="AR850">
            <v>0</v>
          </cell>
          <cell r="AS850">
            <v>0</v>
          </cell>
          <cell r="AT850">
            <v>0</v>
          </cell>
          <cell r="AU850">
            <v>0</v>
          </cell>
          <cell r="AV850">
            <v>0</v>
          </cell>
          <cell r="AW850">
            <v>0</v>
          </cell>
          <cell r="AX850">
            <v>0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0</v>
          </cell>
          <cell r="BD850">
            <v>0</v>
          </cell>
          <cell r="BE850">
            <v>0</v>
          </cell>
          <cell r="BF850">
            <v>0</v>
          </cell>
          <cell r="BG850">
            <v>0</v>
          </cell>
          <cell r="BH850">
            <v>0</v>
          </cell>
          <cell r="BI850">
            <v>0</v>
          </cell>
          <cell r="BJ850">
            <v>0</v>
          </cell>
          <cell r="BK850">
            <v>0</v>
          </cell>
          <cell r="BL850">
            <v>0</v>
          </cell>
          <cell r="BM850">
            <v>0</v>
          </cell>
          <cell r="BN850">
            <v>0</v>
          </cell>
          <cell r="BO850">
            <v>0</v>
          </cell>
          <cell r="BP850">
            <v>0</v>
          </cell>
          <cell r="BQ850">
            <v>0</v>
          </cell>
          <cell r="BR850">
            <v>0</v>
          </cell>
          <cell r="BS850">
            <v>0</v>
          </cell>
          <cell r="BT850">
            <v>0</v>
          </cell>
          <cell r="BU850">
            <v>0</v>
          </cell>
          <cell r="BV850">
            <v>0</v>
          </cell>
          <cell r="BW850">
            <v>0</v>
          </cell>
          <cell r="BX850">
            <v>0</v>
          </cell>
          <cell r="BY850">
            <v>0</v>
          </cell>
          <cell r="BZ850">
            <v>0</v>
          </cell>
          <cell r="CA850">
            <v>0</v>
          </cell>
          <cell r="CB850">
            <v>0</v>
          </cell>
          <cell r="CC850">
            <v>0</v>
          </cell>
          <cell r="CD850">
            <v>0</v>
          </cell>
          <cell r="CE850">
            <v>0</v>
          </cell>
          <cell r="CF850">
            <v>0</v>
          </cell>
          <cell r="CG850">
            <v>0</v>
          </cell>
          <cell r="CH850">
            <v>0</v>
          </cell>
          <cell r="CI850">
            <v>0</v>
          </cell>
          <cell r="CJ850">
            <v>0</v>
          </cell>
          <cell r="CK850">
            <v>0</v>
          </cell>
          <cell r="CL850">
            <v>0</v>
          </cell>
          <cell r="CM850">
            <v>0</v>
          </cell>
          <cell r="CN850">
            <v>0</v>
          </cell>
          <cell r="CO850">
            <v>0</v>
          </cell>
          <cell r="CP850">
            <v>0</v>
          </cell>
          <cell r="CQ850">
            <v>0</v>
          </cell>
          <cell r="CR850">
            <v>0</v>
          </cell>
          <cell r="CS850">
            <v>0</v>
          </cell>
          <cell r="CT850">
            <v>0</v>
          </cell>
          <cell r="CU850">
            <v>0</v>
          </cell>
          <cell r="CV850">
            <v>0</v>
          </cell>
          <cell r="CW850">
            <v>0</v>
          </cell>
          <cell r="CX850">
            <v>0</v>
          </cell>
          <cell r="CY850">
            <v>0</v>
          </cell>
          <cell r="CZ850">
            <v>0</v>
          </cell>
          <cell r="DA850">
            <v>0</v>
          </cell>
          <cell r="DB850">
            <v>0</v>
          </cell>
          <cell r="DC850">
            <v>0</v>
          </cell>
          <cell r="DD850">
            <v>0</v>
          </cell>
          <cell r="DE850">
            <v>0</v>
          </cell>
          <cell r="DF850">
            <v>0</v>
          </cell>
          <cell r="DG850">
            <v>0</v>
          </cell>
          <cell r="DH850">
            <v>0</v>
          </cell>
          <cell r="DI850">
            <v>0</v>
          </cell>
          <cell r="DJ850">
            <v>0</v>
          </cell>
          <cell r="DK850">
            <v>0</v>
          </cell>
          <cell r="DL850">
            <v>0</v>
          </cell>
          <cell r="DM850">
            <v>0</v>
          </cell>
          <cell r="DN850">
            <v>0</v>
          </cell>
          <cell r="DO850">
            <v>0</v>
          </cell>
          <cell r="DP850">
            <v>0</v>
          </cell>
          <cell r="DQ850">
            <v>0</v>
          </cell>
          <cell r="DR850">
            <v>0</v>
          </cell>
          <cell r="DS850">
            <v>0</v>
          </cell>
          <cell r="DT850">
            <v>0</v>
          </cell>
          <cell r="DU850">
            <v>0</v>
          </cell>
          <cell r="DV850">
            <v>0</v>
          </cell>
          <cell r="DW850">
            <v>0</v>
          </cell>
          <cell r="DX850">
            <v>0</v>
          </cell>
          <cell r="DY850">
            <v>0</v>
          </cell>
          <cell r="DZ850">
            <v>0</v>
          </cell>
          <cell r="EA850">
            <v>0</v>
          </cell>
          <cell r="EB850">
            <v>0</v>
          </cell>
          <cell r="EC850">
            <v>0</v>
          </cell>
          <cell r="ED850">
            <v>0</v>
          </cell>
        </row>
        <row r="851"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0</v>
          </cell>
          <cell r="BD851">
            <v>0</v>
          </cell>
          <cell r="BE851">
            <v>0</v>
          </cell>
          <cell r="BF851">
            <v>0</v>
          </cell>
          <cell r="BG851">
            <v>0</v>
          </cell>
          <cell r="BH851">
            <v>0</v>
          </cell>
          <cell r="BI851">
            <v>0</v>
          </cell>
          <cell r="BJ851">
            <v>0</v>
          </cell>
          <cell r="BK851">
            <v>0</v>
          </cell>
          <cell r="BL851">
            <v>0</v>
          </cell>
          <cell r="BM851">
            <v>0</v>
          </cell>
          <cell r="BN851">
            <v>0</v>
          </cell>
          <cell r="BO851">
            <v>0</v>
          </cell>
          <cell r="BP851">
            <v>0</v>
          </cell>
          <cell r="BQ851">
            <v>0</v>
          </cell>
          <cell r="BR851">
            <v>0</v>
          </cell>
          <cell r="BS851">
            <v>0</v>
          </cell>
          <cell r="BT851">
            <v>0</v>
          </cell>
          <cell r="BU851">
            <v>0</v>
          </cell>
          <cell r="BV851">
            <v>0</v>
          </cell>
          <cell r="BW851">
            <v>0</v>
          </cell>
          <cell r="BX851">
            <v>0</v>
          </cell>
          <cell r="BY851">
            <v>0</v>
          </cell>
          <cell r="BZ851">
            <v>0</v>
          </cell>
          <cell r="CA851">
            <v>0</v>
          </cell>
          <cell r="CB851">
            <v>0</v>
          </cell>
          <cell r="CC851">
            <v>0</v>
          </cell>
          <cell r="CD851">
            <v>0</v>
          </cell>
          <cell r="CE851">
            <v>0</v>
          </cell>
          <cell r="CF851">
            <v>0</v>
          </cell>
          <cell r="CG851">
            <v>0</v>
          </cell>
          <cell r="CH851">
            <v>0</v>
          </cell>
          <cell r="CI851">
            <v>0</v>
          </cell>
          <cell r="CJ851">
            <v>0</v>
          </cell>
          <cell r="CK851">
            <v>0</v>
          </cell>
          <cell r="CL851">
            <v>0</v>
          </cell>
          <cell r="CM851">
            <v>0</v>
          </cell>
          <cell r="CN851">
            <v>0</v>
          </cell>
          <cell r="CO851">
            <v>0</v>
          </cell>
          <cell r="CP851">
            <v>0</v>
          </cell>
          <cell r="CQ851">
            <v>0</v>
          </cell>
          <cell r="CR851">
            <v>0</v>
          </cell>
          <cell r="CS851">
            <v>0</v>
          </cell>
          <cell r="CT851">
            <v>0</v>
          </cell>
          <cell r="CU851">
            <v>0</v>
          </cell>
          <cell r="CV851">
            <v>0</v>
          </cell>
          <cell r="CW851">
            <v>0</v>
          </cell>
          <cell r="CX851">
            <v>0</v>
          </cell>
          <cell r="CY851">
            <v>0</v>
          </cell>
          <cell r="CZ851">
            <v>0</v>
          </cell>
          <cell r="DA851">
            <v>0</v>
          </cell>
          <cell r="DB851">
            <v>0</v>
          </cell>
          <cell r="DC851">
            <v>0</v>
          </cell>
          <cell r="DD851">
            <v>0</v>
          </cell>
          <cell r="DE851">
            <v>0</v>
          </cell>
          <cell r="DF851">
            <v>0</v>
          </cell>
          <cell r="DG851">
            <v>0</v>
          </cell>
          <cell r="DH851">
            <v>0</v>
          </cell>
          <cell r="DI851">
            <v>0</v>
          </cell>
          <cell r="DJ851">
            <v>0</v>
          </cell>
          <cell r="DK851">
            <v>0</v>
          </cell>
          <cell r="DL851">
            <v>0</v>
          </cell>
          <cell r="DM851">
            <v>0</v>
          </cell>
          <cell r="DN851">
            <v>0</v>
          </cell>
          <cell r="DO851">
            <v>0</v>
          </cell>
          <cell r="DP851">
            <v>0</v>
          </cell>
          <cell r="DQ851">
            <v>0</v>
          </cell>
          <cell r="DR851">
            <v>0</v>
          </cell>
          <cell r="DS851">
            <v>0</v>
          </cell>
          <cell r="DT851">
            <v>0</v>
          </cell>
          <cell r="DU851">
            <v>0</v>
          </cell>
          <cell r="DV851">
            <v>0</v>
          </cell>
          <cell r="DW851">
            <v>0</v>
          </cell>
          <cell r="DX851">
            <v>0</v>
          </cell>
          <cell r="DY851">
            <v>0</v>
          </cell>
          <cell r="DZ851">
            <v>0</v>
          </cell>
          <cell r="EA851">
            <v>0</v>
          </cell>
          <cell r="EB851">
            <v>0</v>
          </cell>
          <cell r="EC851">
            <v>0</v>
          </cell>
          <cell r="ED851">
            <v>0</v>
          </cell>
        </row>
        <row r="852"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P852">
            <v>0</v>
          </cell>
          <cell r="AQ852">
            <v>0</v>
          </cell>
          <cell r="AR852">
            <v>0</v>
          </cell>
          <cell r="AS852">
            <v>0</v>
          </cell>
          <cell r="AT852">
            <v>0</v>
          </cell>
          <cell r="AU852">
            <v>0</v>
          </cell>
          <cell r="AV852">
            <v>0</v>
          </cell>
          <cell r="AW852">
            <v>0</v>
          </cell>
          <cell r="AX852">
            <v>0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0</v>
          </cell>
          <cell r="BD852">
            <v>0</v>
          </cell>
          <cell r="BE852">
            <v>0</v>
          </cell>
          <cell r="BF852">
            <v>0</v>
          </cell>
          <cell r="BG852">
            <v>0</v>
          </cell>
          <cell r="BH852">
            <v>0</v>
          </cell>
          <cell r="BI852">
            <v>0</v>
          </cell>
          <cell r="BJ852">
            <v>0</v>
          </cell>
          <cell r="BK852">
            <v>0</v>
          </cell>
          <cell r="BL852">
            <v>0</v>
          </cell>
          <cell r="BM852">
            <v>0</v>
          </cell>
          <cell r="BN852">
            <v>0</v>
          </cell>
          <cell r="BO852">
            <v>0</v>
          </cell>
          <cell r="BP852">
            <v>0</v>
          </cell>
          <cell r="BQ852">
            <v>0</v>
          </cell>
          <cell r="BR852">
            <v>0</v>
          </cell>
          <cell r="BS852">
            <v>0</v>
          </cell>
          <cell r="BT852">
            <v>0</v>
          </cell>
          <cell r="BU852">
            <v>0</v>
          </cell>
          <cell r="BV852">
            <v>0</v>
          </cell>
          <cell r="BW852">
            <v>0</v>
          </cell>
          <cell r="BX852">
            <v>0</v>
          </cell>
          <cell r="BY852">
            <v>0</v>
          </cell>
          <cell r="BZ852">
            <v>0</v>
          </cell>
          <cell r="CA852">
            <v>0</v>
          </cell>
          <cell r="CB852">
            <v>0</v>
          </cell>
          <cell r="CC852">
            <v>0</v>
          </cell>
          <cell r="CD852">
            <v>0</v>
          </cell>
          <cell r="CE852">
            <v>0</v>
          </cell>
          <cell r="CF852">
            <v>0</v>
          </cell>
          <cell r="CG852">
            <v>0</v>
          </cell>
          <cell r="CH852">
            <v>0</v>
          </cell>
          <cell r="CI852">
            <v>0</v>
          </cell>
          <cell r="CJ852">
            <v>0</v>
          </cell>
          <cell r="CK852">
            <v>0</v>
          </cell>
          <cell r="CL852">
            <v>0</v>
          </cell>
          <cell r="CM852">
            <v>0</v>
          </cell>
          <cell r="CN852">
            <v>0</v>
          </cell>
          <cell r="CO852">
            <v>0</v>
          </cell>
          <cell r="CP852">
            <v>0</v>
          </cell>
          <cell r="CQ852">
            <v>0</v>
          </cell>
          <cell r="CR852">
            <v>0</v>
          </cell>
          <cell r="CS852">
            <v>0</v>
          </cell>
          <cell r="CT852">
            <v>0</v>
          </cell>
          <cell r="CU852">
            <v>0</v>
          </cell>
          <cell r="CV852">
            <v>0</v>
          </cell>
          <cell r="CW852">
            <v>0</v>
          </cell>
          <cell r="CX852">
            <v>0</v>
          </cell>
          <cell r="CY852">
            <v>0</v>
          </cell>
          <cell r="CZ852">
            <v>0</v>
          </cell>
          <cell r="DA852">
            <v>0</v>
          </cell>
          <cell r="DB852">
            <v>0</v>
          </cell>
          <cell r="DC852">
            <v>0</v>
          </cell>
          <cell r="DD852">
            <v>0</v>
          </cell>
          <cell r="DE852">
            <v>0</v>
          </cell>
          <cell r="DF852">
            <v>0</v>
          </cell>
          <cell r="DG852">
            <v>0</v>
          </cell>
          <cell r="DH852">
            <v>0</v>
          </cell>
          <cell r="DI852">
            <v>0</v>
          </cell>
          <cell r="DJ852">
            <v>0</v>
          </cell>
          <cell r="DK852">
            <v>0</v>
          </cell>
          <cell r="DL852">
            <v>0</v>
          </cell>
          <cell r="DM852">
            <v>0</v>
          </cell>
          <cell r="DN852">
            <v>0</v>
          </cell>
          <cell r="DO852">
            <v>0</v>
          </cell>
          <cell r="DP852">
            <v>0</v>
          </cell>
          <cell r="DQ852">
            <v>0</v>
          </cell>
          <cell r="DR852">
            <v>0</v>
          </cell>
          <cell r="DS852">
            <v>0</v>
          </cell>
          <cell r="DT852">
            <v>0</v>
          </cell>
          <cell r="DU852">
            <v>0</v>
          </cell>
          <cell r="DV852">
            <v>0</v>
          </cell>
          <cell r="DW852">
            <v>0</v>
          </cell>
          <cell r="DX852">
            <v>0</v>
          </cell>
          <cell r="DY852">
            <v>0</v>
          </cell>
          <cell r="DZ852">
            <v>0</v>
          </cell>
          <cell r="EA852">
            <v>0</v>
          </cell>
          <cell r="EB852">
            <v>0</v>
          </cell>
          <cell r="EC852">
            <v>0</v>
          </cell>
          <cell r="ED852">
            <v>0</v>
          </cell>
        </row>
        <row r="853"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0</v>
          </cell>
          <cell r="AO853">
            <v>0</v>
          </cell>
          <cell r="AP853">
            <v>0</v>
          </cell>
          <cell r="AQ853">
            <v>0</v>
          </cell>
          <cell r="AR853">
            <v>0</v>
          </cell>
          <cell r="AS853">
            <v>0</v>
          </cell>
          <cell r="AT853">
            <v>0</v>
          </cell>
          <cell r="AU853">
            <v>0</v>
          </cell>
          <cell r="AV853">
            <v>0</v>
          </cell>
          <cell r="AW853">
            <v>0</v>
          </cell>
          <cell r="AX853">
            <v>0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0</v>
          </cell>
          <cell r="BD853">
            <v>0</v>
          </cell>
          <cell r="BE853">
            <v>0</v>
          </cell>
          <cell r="BF853">
            <v>0</v>
          </cell>
          <cell r="BG853">
            <v>0</v>
          </cell>
          <cell r="BH853">
            <v>0</v>
          </cell>
          <cell r="BI853">
            <v>0</v>
          </cell>
          <cell r="BJ853">
            <v>0</v>
          </cell>
          <cell r="BK853">
            <v>0</v>
          </cell>
          <cell r="BL853">
            <v>0</v>
          </cell>
          <cell r="BM853">
            <v>0</v>
          </cell>
          <cell r="BN853">
            <v>0</v>
          </cell>
          <cell r="BO853">
            <v>0</v>
          </cell>
          <cell r="BP853">
            <v>0</v>
          </cell>
          <cell r="BQ853">
            <v>0</v>
          </cell>
          <cell r="BR853">
            <v>0</v>
          </cell>
          <cell r="BS853">
            <v>0</v>
          </cell>
          <cell r="BT853">
            <v>0</v>
          </cell>
          <cell r="BU853">
            <v>0</v>
          </cell>
          <cell r="BV853">
            <v>0</v>
          </cell>
          <cell r="BW853">
            <v>0</v>
          </cell>
          <cell r="BX853">
            <v>0</v>
          </cell>
          <cell r="BY853">
            <v>0</v>
          </cell>
          <cell r="BZ853">
            <v>0</v>
          </cell>
          <cell r="CA853">
            <v>0</v>
          </cell>
          <cell r="CB853">
            <v>0</v>
          </cell>
          <cell r="CC853">
            <v>0</v>
          </cell>
          <cell r="CD853">
            <v>0</v>
          </cell>
          <cell r="CE853">
            <v>0</v>
          </cell>
          <cell r="CF853">
            <v>0</v>
          </cell>
          <cell r="CG853">
            <v>0</v>
          </cell>
          <cell r="CH853">
            <v>0</v>
          </cell>
          <cell r="CI853">
            <v>0</v>
          </cell>
          <cell r="CJ853">
            <v>0</v>
          </cell>
          <cell r="CK853">
            <v>0</v>
          </cell>
          <cell r="CL853">
            <v>0</v>
          </cell>
          <cell r="CM853">
            <v>0</v>
          </cell>
          <cell r="CN853">
            <v>0</v>
          </cell>
          <cell r="CO853">
            <v>0</v>
          </cell>
          <cell r="CP853">
            <v>0</v>
          </cell>
          <cell r="CQ853">
            <v>0</v>
          </cell>
          <cell r="CR853">
            <v>0</v>
          </cell>
          <cell r="CS853">
            <v>0</v>
          </cell>
          <cell r="CT853">
            <v>0</v>
          </cell>
          <cell r="CU853">
            <v>0</v>
          </cell>
          <cell r="CV853">
            <v>0</v>
          </cell>
          <cell r="CW853">
            <v>0</v>
          </cell>
          <cell r="CX853">
            <v>0</v>
          </cell>
          <cell r="CY853">
            <v>0</v>
          </cell>
          <cell r="CZ853">
            <v>0</v>
          </cell>
          <cell r="DA853">
            <v>0</v>
          </cell>
          <cell r="DB853">
            <v>0</v>
          </cell>
          <cell r="DC853">
            <v>0</v>
          </cell>
          <cell r="DD853">
            <v>0</v>
          </cell>
          <cell r="DE853">
            <v>0</v>
          </cell>
          <cell r="DF853">
            <v>0</v>
          </cell>
          <cell r="DG853">
            <v>0</v>
          </cell>
          <cell r="DH853">
            <v>0</v>
          </cell>
          <cell r="DI853">
            <v>0</v>
          </cell>
          <cell r="DJ853">
            <v>0</v>
          </cell>
          <cell r="DK853">
            <v>0</v>
          </cell>
          <cell r="DL853">
            <v>0</v>
          </cell>
          <cell r="DM853">
            <v>0</v>
          </cell>
          <cell r="DN853">
            <v>0</v>
          </cell>
          <cell r="DO853">
            <v>0</v>
          </cell>
          <cell r="DP853">
            <v>0</v>
          </cell>
          <cell r="DQ853">
            <v>0</v>
          </cell>
          <cell r="DR853">
            <v>0</v>
          </cell>
          <cell r="DS853">
            <v>0</v>
          </cell>
          <cell r="DT853">
            <v>0</v>
          </cell>
          <cell r="DU853">
            <v>0</v>
          </cell>
          <cell r="DV853">
            <v>0</v>
          </cell>
          <cell r="DW853">
            <v>0</v>
          </cell>
          <cell r="DX853">
            <v>0</v>
          </cell>
          <cell r="DY853">
            <v>0</v>
          </cell>
          <cell r="DZ853">
            <v>0</v>
          </cell>
          <cell r="EA853">
            <v>0</v>
          </cell>
          <cell r="EB853">
            <v>0</v>
          </cell>
          <cell r="EC853">
            <v>0</v>
          </cell>
          <cell r="ED853">
            <v>0</v>
          </cell>
        </row>
        <row r="854"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P854">
            <v>0</v>
          </cell>
          <cell r="AQ854">
            <v>0</v>
          </cell>
          <cell r="AR854">
            <v>0</v>
          </cell>
          <cell r="AS854">
            <v>0</v>
          </cell>
          <cell r="AT854">
            <v>0</v>
          </cell>
          <cell r="AU854">
            <v>0</v>
          </cell>
          <cell r="AV854">
            <v>0</v>
          </cell>
          <cell r="AW854">
            <v>0</v>
          </cell>
          <cell r="AX854">
            <v>0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0</v>
          </cell>
          <cell r="BD854">
            <v>0</v>
          </cell>
          <cell r="BE854">
            <v>0</v>
          </cell>
          <cell r="BF854">
            <v>0</v>
          </cell>
          <cell r="BG854">
            <v>0</v>
          </cell>
          <cell r="BH854">
            <v>0</v>
          </cell>
          <cell r="BI854">
            <v>0</v>
          </cell>
          <cell r="BJ854">
            <v>0</v>
          </cell>
          <cell r="BK854">
            <v>0</v>
          </cell>
          <cell r="BL854">
            <v>0</v>
          </cell>
          <cell r="BM854">
            <v>0</v>
          </cell>
          <cell r="BN854">
            <v>0</v>
          </cell>
          <cell r="BO854">
            <v>0</v>
          </cell>
          <cell r="BP854">
            <v>0</v>
          </cell>
          <cell r="BQ854">
            <v>0</v>
          </cell>
          <cell r="BR854">
            <v>0</v>
          </cell>
          <cell r="BS854">
            <v>0</v>
          </cell>
          <cell r="BT854">
            <v>0</v>
          </cell>
          <cell r="BU854">
            <v>0</v>
          </cell>
          <cell r="BV854">
            <v>0</v>
          </cell>
          <cell r="BW854">
            <v>0</v>
          </cell>
          <cell r="BX854">
            <v>0</v>
          </cell>
          <cell r="BY854">
            <v>0</v>
          </cell>
          <cell r="BZ854">
            <v>0</v>
          </cell>
          <cell r="CA854">
            <v>0</v>
          </cell>
          <cell r="CB854">
            <v>0</v>
          </cell>
          <cell r="CC854">
            <v>0</v>
          </cell>
          <cell r="CD854">
            <v>0</v>
          </cell>
          <cell r="CE854">
            <v>0</v>
          </cell>
          <cell r="CF854">
            <v>0</v>
          </cell>
          <cell r="CG854">
            <v>0</v>
          </cell>
          <cell r="CH854">
            <v>0</v>
          </cell>
          <cell r="CI854">
            <v>0</v>
          </cell>
          <cell r="CJ854">
            <v>0</v>
          </cell>
          <cell r="CK854">
            <v>0</v>
          </cell>
          <cell r="CL854">
            <v>0</v>
          </cell>
          <cell r="CM854">
            <v>0</v>
          </cell>
          <cell r="CN854">
            <v>0</v>
          </cell>
          <cell r="CO854">
            <v>0</v>
          </cell>
          <cell r="CP854">
            <v>0</v>
          </cell>
          <cell r="CQ854">
            <v>0</v>
          </cell>
          <cell r="CR854">
            <v>0</v>
          </cell>
          <cell r="CS854">
            <v>0</v>
          </cell>
          <cell r="CT854">
            <v>0</v>
          </cell>
          <cell r="CU854">
            <v>0</v>
          </cell>
          <cell r="CV854">
            <v>0</v>
          </cell>
          <cell r="CW854">
            <v>0</v>
          </cell>
          <cell r="CX854">
            <v>0</v>
          </cell>
          <cell r="CY854">
            <v>0</v>
          </cell>
          <cell r="CZ854">
            <v>0</v>
          </cell>
          <cell r="DA854">
            <v>0</v>
          </cell>
          <cell r="DB854">
            <v>0</v>
          </cell>
          <cell r="DC854">
            <v>0</v>
          </cell>
          <cell r="DD854">
            <v>0</v>
          </cell>
          <cell r="DE854">
            <v>0</v>
          </cell>
          <cell r="DF854">
            <v>0</v>
          </cell>
          <cell r="DG854">
            <v>0</v>
          </cell>
          <cell r="DH854">
            <v>0</v>
          </cell>
          <cell r="DI854">
            <v>0</v>
          </cell>
          <cell r="DJ854">
            <v>0</v>
          </cell>
          <cell r="DK854">
            <v>0</v>
          </cell>
          <cell r="DL854">
            <v>0</v>
          </cell>
          <cell r="DM854">
            <v>0</v>
          </cell>
          <cell r="DN854">
            <v>0</v>
          </cell>
          <cell r="DO854">
            <v>0</v>
          </cell>
          <cell r="DP854">
            <v>0</v>
          </cell>
          <cell r="DQ854">
            <v>0</v>
          </cell>
          <cell r="DR854">
            <v>0</v>
          </cell>
          <cell r="DS854">
            <v>0</v>
          </cell>
          <cell r="DT854">
            <v>0</v>
          </cell>
          <cell r="DU854">
            <v>0</v>
          </cell>
          <cell r="DV854">
            <v>0</v>
          </cell>
          <cell r="DW854">
            <v>0</v>
          </cell>
          <cell r="DX854">
            <v>0</v>
          </cell>
          <cell r="DY854">
            <v>0</v>
          </cell>
          <cell r="DZ854">
            <v>0</v>
          </cell>
          <cell r="EA854">
            <v>0</v>
          </cell>
          <cell r="EB854">
            <v>0</v>
          </cell>
          <cell r="EC854">
            <v>0</v>
          </cell>
          <cell r="ED854">
            <v>0</v>
          </cell>
        </row>
        <row r="855"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K855">
            <v>0</v>
          </cell>
          <cell r="AL855">
            <v>0</v>
          </cell>
          <cell r="AM855">
            <v>0</v>
          </cell>
          <cell r="AN855">
            <v>0</v>
          </cell>
          <cell r="AO855">
            <v>0</v>
          </cell>
          <cell r="AP855">
            <v>0</v>
          </cell>
          <cell r="AQ855">
            <v>0</v>
          </cell>
          <cell r="AR855">
            <v>0</v>
          </cell>
          <cell r="AS855">
            <v>0</v>
          </cell>
          <cell r="AT855">
            <v>0</v>
          </cell>
          <cell r="AU855">
            <v>0</v>
          </cell>
          <cell r="AV855">
            <v>0</v>
          </cell>
          <cell r="AW855">
            <v>0</v>
          </cell>
          <cell r="AX855">
            <v>0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0</v>
          </cell>
          <cell r="BD855">
            <v>0</v>
          </cell>
          <cell r="BE855">
            <v>0</v>
          </cell>
          <cell r="BF855">
            <v>0</v>
          </cell>
          <cell r="BG855">
            <v>0</v>
          </cell>
          <cell r="BH855">
            <v>0</v>
          </cell>
          <cell r="BI855">
            <v>0</v>
          </cell>
          <cell r="BJ855">
            <v>0</v>
          </cell>
          <cell r="BK855">
            <v>0</v>
          </cell>
          <cell r="BL855">
            <v>0</v>
          </cell>
          <cell r="BM855">
            <v>0</v>
          </cell>
          <cell r="BN855">
            <v>0</v>
          </cell>
          <cell r="BO855">
            <v>0</v>
          </cell>
          <cell r="BP855">
            <v>0</v>
          </cell>
          <cell r="BQ855">
            <v>0</v>
          </cell>
          <cell r="BR855">
            <v>0</v>
          </cell>
          <cell r="BS855">
            <v>0</v>
          </cell>
          <cell r="BT855">
            <v>0</v>
          </cell>
          <cell r="BU855">
            <v>0</v>
          </cell>
          <cell r="BV855">
            <v>0</v>
          </cell>
          <cell r="BW855">
            <v>0</v>
          </cell>
          <cell r="BX855">
            <v>0</v>
          </cell>
          <cell r="BY855">
            <v>0</v>
          </cell>
          <cell r="BZ855">
            <v>0</v>
          </cell>
          <cell r="CA855">
            <v>0</v>
          </cell>
          <cell r="CB855">
            <v>0</v>
          </cell>
          <cell r="CC855">
            <v>0</v>
          </cell>
          <cell r="CD855">
            <v>0</v>
          </cell>
          <cell r="CE855">
            <v>0</v>
          </cell>
          <cell r="CF855">
            <v>0</v>
          </cell>
          <cell r="CG855">
            <v>0</v>
          </cell>
          <cell r="CH855">
            <v>0</v>
          </cell>
          <cell r="CI855">
            <v>0</v>
          </cell>
          <cell r="CJ855">
            <v>0</v>
          </cell>
          <cell r="CK855">
            <v>0</v>
          </cell>
          <cell r="CL855">
            <v>0</v>
          </cell>
          <cell r="CM855">
            <v>0</v>
          </cell>
          <cell r="CN855">
            <v>0</v>
          </cell>
          <cell r="CO855">
            <v>0</v>
          </cell>
          <cell r="CP855">
            <v>0</v>
          </cell>
          <cell r="CQ855">
            <v>0</v>
          </cell>
          <cell r="CR855">
            <v>0</v>
          </cell>
          <cell r="CS855">
            <v>0</v>
          </cell>
          <cell r="CT855">
            <v>0</v>
          </cell>
          <cell r="CU855">
            <v>0</v>
          </cell>
          <cell r="CV855">
            <v>0</v>
          </cell>
          <cell r="CW855">
            <v>0</v>
          </cell>
          <cell r="CX855">
            <v>0</v>
          </cell>
          <cell r="CY855">
            <v>0</v>
          </cell>
          <cell r="CZ855">
            <v>0</v>
          </cell>
          <cell r="DA855">
            <v>0</v>
          </cell>
          <cell r="DB855">
            <v>0</v>
          </cell>
          <cell r="DC855">
            <v>0</v>
          </cell>
          <cell r="DD855">
            <v>0</v>
          </cell>
          <cell r="DE855">
            <v>0</v>
          </cell>
          <cell r="DF855">
            <v>0</v>
          </cell>
          <cell r="DG855">
            <v>0</v>
          </cell>
          <cell r="DH855">
            <v>0</v>
          </cell>
          <cell r="DI855">
            <v>0</v>
          </cell>
          <cell r="DJ855">
            <v>0</v>
          </cell>
          <cell r="DK855">
            <v>0</v>
          </cell>
          <cell r="DL855">
            <v>0</v>
          </cell>
          <cell r="DM855">
            <v>0</v>
          </cell>
          <cell r="DN855">
            <v>0</v>
          </cell>
          <cell r="DO855">
            <v>0</v>
          </cell>
          <cell r="DP855">
            <v>0</v>
          </cell>
          <cell r="DQ855">
            <v>0</v>
          </cell>
          <cell r="DR855">
            <v>0</v>
          </cell>
          <cell r="DS855">
            <v>0</v>
          </cell>
          <cell r="DT855">
            <v>0</v>
          </cell>
          <cell r="DU855">
            <v>0</v>
          </cell>
          <cell r="DV855">
            <v>0</v>
          </cell>
          <cell r="DW855">
            <v>0</v>
          </cell>
          <cell r="DX855">
            <v>0</v>
          </cell>
          <cell r="DY855">
            <v>0</v>
          </cell>
          <cell r="DZ855">
            <v>0</v>
          </cell>
          <cell r="EA855">
            <v>0</v>
          </cell>
          <cell r="EB855">
            <v>0</v>
          </cell>
          <cell r="EC855">
            <v>0</v>
          </cell>
          <cell r="ED855">
            <v>0</v>
          </cell>
        </row>
        <row r="856"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0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0</v>
          </cell>
          <cell r="AJ856">
            <v>0</v>
          </cell>
          <cell r="AK856">
            <v>0</v>
          </cell>
          <cell r="AL856">
            <v>0</v>
          </cell>
          <cell r="AM856">
            <v>0</v>
          </cell>
          <cell r="AN856">
            <v>0</v>
          </cell>
          <cell r="AO856">
            <v>0</v>
          </cell>
          <cell r="AP856">
            <v>0</v>
          </cell>
          <cell r="AQ856">
            <v>0</v>
          </cell>
          <cell r="AR856">
            <v>0</v>
          </cell>
          <cell r="AS856">
            <v>0</v>
          </cell>
          <cell r="AT856">
            <v>0</v>
          </cell>
          <cell r="AU856">
            <v>0</v>
          </cell>
          <cell r="AV856">
            <v>0</v>
          </cell>
          <cell r="AW856">
            <v>0</v>
          </cell>
          <cell r="AX856">
            <v>0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0</v>
          </cell>
          <cell r="BD856">
            <v>0</v>
          </cell>
          <cell r="BE856">
            <v>0</v>
          </cell>
          <cell r="BF856">
            <v>0</v>
          </cell>
          <cell r="BG856">
            <v>0</v>
          </cell>
          <cell r="BH856">
            <v>0</v>
          </cell>
          <cell r="BI856">
            <v>0</v>
          </cell>
          <cell r="BJ856">
            <v>0</v>
          </cell>
          <cell r="BK856">
            <v>0</v>
          </cell>
          <cell r="BL856">
            <v>0</v>
          </cell>
          <cell r="BM856">
            <v>0</v>
          </cell>
          <cell r="BN856">
            <v>0</v>
          </cell>
          <cell r="BO856">
            <v>0</v>
          </cell>
          <cell r="BP856">
            <v>0</v>
          </cell>
          <cell r="BQ856">
            <v>0</v>
          </cell>
          <cell r="BR856">
            <v>0</v>
          </cell>
          <cell r="BS856">
            <v>0</v>
          </cell>
          <cell r="BT856">
            <v>0</v>
          </cell>
          <cell r="BU856">
            <v>0</v>
          </cell>
          <cell r="BV856">
            <v>0</v>
          </cell>
          <cell r="BW856">
            <v>0</v>
          </cell>
          <cell r="BX856">
            <v>0</v>
          </cell>
          <cell r="BY856">
            <v>0</v>
          </cell>
          <cell r="BZ856">
            <v>0</v>
          </cell>
          <cell r="CA856">
            <v>0</v>
          </cell>
          <cell r="CB856">
            <v>0</v>
          </cell>
          <cell r="CC856">
            <v>0</v>
          </cell>
          <cell r="CD856">
            <v>0</v>
          </cell>
          <cell r="CE856">
            <v>0</v>
          </cell>
          <cell r="CF856">
            <v>0</v>
          </cell>
          <cell r="CG856">
            <v>0</v>
          </cell>
          <cell r="CH856">
            <v>0</v>
          </cell>
          <cell r="CI856">
            <v>0</v>
          </cell>
          <cell r="CJ856">
            <v>0</v>
          </cell>
          <cell r="CK856">
            <v>0</v>
          </cell>
          <cell r="CL856">
            <v>0</v>
          </cell>
          <cell r="CM856">
            <v>0</v>
          </cell>
          <cell r="CN856">
            <v>0</v>
          </cell>
          <cell r="CO856">
            <v>0</v>
          </cell>
          <cell r="CP856">
            <v>0</v>
          </cell>
          <cell r="CQ856">
            <v>0</v>
          </cell>
          <cell r="CR856">
            <v>0</v>
          </cell>
          <cell r="CS856">
            <v>0</v>
          </cell>
          <cell r="CT856">
            <v>0</v>
          </cell>
          <cell r="CU856">
            <v>0</v>
          </cell>
          <cell r="CV856">
            <v>0</v>
          </cell>
          <cell r="CW856">
            <v>0</v>
          </cell>
          <cell r="CX856">
            <v>0</v>
          </cell>
          <cell r="CY856">
            <v>0</v>
          </cell>
          <cell r="CZ856">
            <v>0</v>
          </cell>
          <cell r="DA856">
            <v>0</v>
          </cell>
          <cell r="DB856">
            <v>0</v>
          </cell>
          <cell r="DC856">
            <v>0</v>
          </cell>
          <cell r="DD856">
            <v>0</v>
          </cell>
          <cell r="DE856">
            <v>0</v>
          </cell>
          <cell r="DF856">
            <v>0</v>
          </cell>
          <cell r="DG856">
            <v>0</v>
          </cell>
          <cell r="DH856">
            <v>0</v>
          </cell>
          <cell r="DI856">
            <v>0</v>
          </cell>
          <cell r="DJ856">
            <v>0</v>
          </cell>
          <cell r="DK856">
            <v>0</v>
          </cell>
          <cell r="DL856">
            <v>0</v>
          </cell>
          <cell r="DM856">
            <v>0</v>
          </cell>
          <cell r="DN856">
            <v>0</v>
          </cell>
          <cell r="DO856">
            <v>0</v>
          </cell>
          <cell r="DP856">
            <v>0</v>
          </cell>
          <cell r="DQ856">
            <v>0</v>
          </cell>
          <cell r="DR856">
            <v>0</v>
          </cell>
          <cell r="DS856">
            <v>0</v>
          </cell>
          <cell r="DT856">
            <v>0</v>
          </cell>
          <cell r="DU856">
            <v>0</v>
          </cell>
          <cell r="DV856">
            <v>0</v>
          </cell>
          <cell r="DW856">
            <v>0</v>
          </cell>
          <cell r="DX856">
            <v>0</v>
          </cell>
          <cell r="DY856">
            <v>0</v>
          </cell>
          <cell r="DZ856">
            <v>0</v>
          </cell>
          <cell r="EA856">
            <v>0</v>
          </cell>
          <cell r="EB856">
            <v>0</v>
          </cell>
          <cell r="EC856">
            <v>0</v>
          </cell>
          <cell r="ED856">
            <v>0</v>
          </cell>
        </row>
        <row r="857"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0</v>
          </cell>
          <cell r="BD857">
            <v>0</v>
          </cell>
          <cell r="BE857">
            <v>0</v>
          </cell>
          <cell r="BF857">
            <v>0</v>
          </cell>
          <cell r="BG857">
            <v>0</v>
          </cell>
          <cell r="BH857">
            <v>0</v>
          </cell>
          <cell r="BI857">
            <v>0</v>
          </cell>
          <cell r="BJ857">
            <v>0</v>
          </cell>
          <cell r="BK857">
            <v>0</v>
          </cell>
          <cell r="BL857">
            <v>0</v>
          </cell>
          <cell r="BM857">
            <v>0</v>
          </cell>
          <cell r="BN857">
            <v>0</v>
          </cell>
          <cell r="BO857">
            <v>0</v>
          </cell>
          <cell r="BP857">
            <v>0</v>
          </cell>
          <cell r="BQ857">
            <v>0</v>
          </cell>
          <cell r="BR857">
            <v>0</v>
          </cell>
          <cell r="BS857">
            <v>0</v>
          </cell>
          <cell r="BT857">
            <v>0</v>
          </cell>
          <cell r="BU857">
            <v>0</v>
          </cell>
          <cell r="BV857">
            <v>0</v>
          </cell>
          <cell r="BW857">
            <v>0</v>
          </cell>
          <cell r="BX857">
            <v>0</v>
          </cell>
          <cell r="BY857">
            <v>0</v>
          </cell>
          <cell r="BZ857">
            <v>0</v>
          </cell>
          <cell r="CA857">
            <v>0</v>
          </cell>
          <cell r="CB857">
            <v>0</v>
          </cell>
          <cell r="CC857">
            <v>0</v>
          </cell>
          <cell r="CD857">
            <v>0</v>
          </cell>
          <cell r="CE857">
            <v>0</v>
          </cell>
          <cell r="CF857">
            <v>0</v>
          </cell>
          <cell r="CG857">
            <v>0</v>
          </cell>
          <cell r="CH857">
            <v>0</v>
          </cell>
          <cell r="CI857">
            <v>0</v>
          </cell>
          <cell r="CJ857">
            <v>0</v>
          </cell>
          <cell r="CK857">
            <v>0</v>
          </cell>
          <cell r="CL857">
            <v>0</v>
          </cell>
          <cell r="CM857">
            <v>0</v>
          </cell>
          <cell r="CN857">
            <v>0</v>
          </cell>
          <cell r="CO857">
            <v>0</v>
          </cell>
          <cell r="CP857">
            <v>0</v>
          </cell>
          <cell r="CQ857">
            <v>0</v>
          </cell>
          <cell r="CR857">
            <v>0</v>
          </cell>
          <cell r="CS857">
            <v>0</v>
          </cell>
          <cell r="CT857">
            <v>0</v>
          </cell>
          <cell r="CU857">
            <v>0</v>
          </cell>
          <cell r="CV857">
            <v>0</v>
          </cell>
          <cell r="CW857">
            <v>0</v>
          </cell>
          <cell r="CX857">
            <v>0</v>
          </cell>
          <cell r="CY857">
            <v>0</v>
          </cell>
          <cell r="CZ857">
            <v>0</v>
          </cell>
          <cell r="DA857">
            <v>0</v>
          </cell>
          <cell r="DB857">
            <v>0</v>
          </cell>
          <cell r="DC857">
            <v>0</v>
          </cell>
          <cell r="DD857">
            <v>0</v>
          </cell>
          <cell r="DE857">
            <v>0</v>
          </cell>
          <cell r="DF857">
            <v>0</v>
          </cell>
          <cell r="DG857">
            <v>0</v>
          </cell>
          <cell r="DH857">
            <v>0</v>
          </cell>
          <cell r="DI857">
            <v>0</v>
          </cell>
          <cell r="DJ857">
            <v>0</v>
          </cell>
          <cell r="DK857">
            <v>0</v>
          </cell>
          <cell r="DL857">
            <v>0</v>
          </cell>
          <cell r="DM857">
            <v>0</v>
          </cell>
          <cell r="DN857">
            <v>0</v>
          </cell>
          <cell r="DO857">
            <v>0</v>
          </cell>
          <cell r="DP857">
            <v>0</v>
          </cell>
          <cell r="DQ857">
            <v>0</v>
          </cell>
          <cell r="DR857">
            <v>0</v>
          </cell>
          <cell r="DS857">
            <v>0</v>
          </cell>
          <cell r="DT857">
            <v>0</v>
          </cell>
          <cell r="DU857">
            <v>0</v>
          </cell>
          <cell r="DV857">
            <v>0</v>
          </cell>
          <cell r="DW857">
            <v>0</v>
          </cell>
          <cell r="DX857">
            <v>0</v>
          </cell>
          <cell r="DY857">
            <v>0</v>
          </cell>
          <cell r="DZ857">
            <v>0</v>
          </cell>
          <cell r="EA857">
            <v>0</v>
          </cell>
          <cell r="EB857">
            <v>0</v>
          </cell>
          <cell r="EC857">
            <v>0</v>
          </cell>
          <cell r="ED857">
            <v>0</v>
          </cell>
        </row>
        <row r="858"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0</v>
          </cell>
          <cell r="BD858">
            <v>0</v>
          </cell>
          <cell r="BE858">
            <v>0</v>
          </cell>
          <cell r="BF858">
            <v>0</v>
          </cell>
          <cell r="BG858">
            <v>0</v>
          </cell>
          <cell r="BH858">
            <v>0</v>
          </cell>
          <cell r="BI858">
            <v>0</v>
          </cell>
          <cell r="BJ858">
            <v>0</v>
          </cell>
          <cell r="BK858">
            <v>0</v>
          </cell>
          <cell r="BL858">
            <v>0</v>
          </cell>
          <cell r="BM858">
            <v>0</v>
          </cell>
          <cell r="BN858">
            <v>0</v>
          </cell>
          <cell r="BO858">
            <v>0</v>
          </cell>
          <cell r="BP858">
            <v>0</v>
          </cell>
          <cell r="BQ858">
            <v>0</v>
          </cell>
          <cell r="BR858">
            <v>0</v>
          </cell>
          <cell r="BS858">
            <v>0</v>
          </cell>
          <cell r="BT858">
            <v>0</v>
          </cell>
          <cell r="BU858">
            <v>0</v>
          </cell>
          <cell r="BV858">
            <v>0</v>
          </cell>
          <cell r="BW858">
            <v>0</v>
          </cell>
          <cell r="BX858">
            <v>0</v>
          </cell>
          <cell r="BY858">
            <v>0</v>
          </cell>
          <cell r="BZ858">
            <v>0</v>
          </cell>
          <cell r="CA858">
            <v>0</v>
          </cell>
          <cell r="CB858">
            <v>0</v>
          </cell>
          <cell r="CC858">
            <v>0</v>
          </cell>
          <cell r="CD858">
            <v>0</v>
          </cell>
          <cell r="CE858">
            <v>0</v>
          </cell>
          <cell r="CF858">
            <v>0</v>
          </cell>
          <cell r="CG858">
            <v>0</v>
          </cell>
          <cell r="CH858">
            <v>0</v>
          </cell>
          <cell r="CI858">
            <v>0</v>
          </cell>
          <cell r="CJ858">
            <v>0</v>
          </cell>
          <cell r="CK858">
            <v>0</v>
          </cell>
          <cell r="CL858">
            <v>0</v>
          </cell>
          <cell r="CM858">
            <v>0</v>
          </cell>
          <cell r="CN858">
            <v>0</v>
          </cell>
          <cell r="CO858">
            <v>0</v>
          </cell>
          <cell r="CP858">
            <v>0</v>
          </cell>
          <cell r="CQ858">
            <v>0</v>
          </cell>
          <cell r="CR858">
            <v>0</v>
          </cell>
          <cell r="CS858">
            <v>0</v>
          </cell>
          <cell r="CT858">
            <v>0</v>
          </cell>
          <cell r="CU858">
            <v>0</v>
          </cell>
          <cell r="CV858">
            <v>0</v>
          </cell>
          <cell r="CW858">
            <v>0</v>
          </cell>
          <cell r="CX858">
            <v>0</v>
          </cell>
          <cell r="CY858">
            <v>0</v>
          </cell>
          <cell r="CZ858">
            <v>0</v>
          </cell>
          <cell r="DA858">
            <v>0</v>
          </cell>
          <cell r="DB858">
            <v>0</v>
          </cell>
          <cell r="DC858">
            <v>0</v>
          </cell>
          <cell r="DD858">
            <v>0</v>
          </cell>
          <cell r="DE858">
            <v>0</v>
          </cell>
          <cell r="DF858">
            <v>0</v>
          </cell>
          <cell r="DG858">
            <v>0</v>
          </cell>
          <cell r="DH858">
            <v>0</v>
          </cell>
          <cell r="DI858">
            <v>0</v>
          </cell>
          <cell r="DJ858">
            <v>0</v>
          </cell>
          <cell r="DK858">
            <v>0</v>
          </cell>
          <cell r="DL858">
            <v>0</v>
          </cell>
          <cell r="DM858">
            <v>0</v>
          </cell>
          <cell r="DN858">
            <v>0</v>
          </cell>
          <cell r="DO858">
            <v>0</v>
          </cell>
          <cell r="DP858">
            <v>0</v>
          </cell>
          <cell r="DQ858">
            <v>0</v>
          </cell>
          <cell r="DR858">
            <v>0</v>
          </cell>
          <cell r="DS858">
            <v>0</v>
          </cell>
          <cell r="DT858">
            <v>0</v>
          </cell>
          <cell r="DU858">
            <v>0</v>
          </cell>
          <cell r="DV858">
            <v>0</v>
          </cell>
          <cell r="DW858">
            <v>0</v>
          </cell>
          <cell r="DX858">
            <v>0</v>
          </cell>
          <cell r="DY858">
            <v>0</v>
          </cell>
          <cell r="DZ858">
            <v>0</v>
          </cell>
          <cell r="EA858">
            <v>0</v>
          </cell>
          <cell r="EB858">
            <v>0</v>
          </cell>
          <cell r="EC858">
            <v>0</v>
          </cell>
          <cell r="ED858">
            <v>0</v>
          </cell>
        </row>
        <row r="860"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0</v>
          </cell>
          <cell r="BD860">
            <v>0</v>
          </cell>
          <cell r="BE860">
            <v>0</v>
          </cell>
          <cell r="BF860">
            <v>0</v>
          </cell>
          <cell r="BG860">
            <v>0</v>
          </cell>
          <cell r="BH860">
            <v>0</v>
          </cell>
          <cell r="BI860">
            <v>0</v>
          </cell>
          <cell r="BJ860">
            <v>0</v>
          </cell>
          <cell r="BK860">
            <v>0</v>
          </cell>
          <cell r="BL860">
            <v>0</v>
          </cell>
          <cell r="BM860">
            <v>0</v>
          </cell>
          <cell r="BN860">
            <v>0</v>
          </cell>
          <cell r="BO860">
            <v>0</v>
          </cell>
          <cell r="BP860">
            <v>0</v>
          </cell>
          <cell r="BQ860">
            <v>0</v>
          </cell>
          <cell r="BR860">
            <v>0</v>
          </cell>
          <cell r="BS860">
            <v>0</v>
          </cell>
          <cell r="BT860">
            <v>0</v>
          </cell>
          <cell r="BU860">
            <v>0</v>
          </cell>
          <cell r="BV860">
            <v>0</v>
          </cell>
          <cell r="BW860">
            <v>0</v>
          </cell>
          <cell r="BX860">
            <v>0</v>
          </cell>
          <cell r="BY860">
            <v>0</v>
          </cell>
          <cell r="BZ860">
            <v>0</v>
          </cell>
          <cell r="CA860">
            <v>0</v>
          </cell>
          <cell r="CB860">
            <v>0</v>
          </cell>
          <cell r="CC860">
            <v>0</v>
          </cell>
          <cell r="CD860">
            <v>0</v>
          </cell>
          <cell r="CE860">
            <v>0</v>
          </cell>
          <cell r="CF860">
            <v>0</v>
          </cell>
          <cell r="CG860">
            <v>0</v>
          </cell>
          <cell r="CH860">
            <v>0</v>
          </cell>
          <cell r="CI860">
            <v>0</v>
          </cell>
          <cell r="CJ860">
            <v>0</v>
          </cell>
          <cell r="CK860">
            <v>0</v>
          </cell>
          <cell r="CL860">
            <v>0</v>
          </cell>
          <cell r="CM860">
            <v>0</v>
          </cell>
          <cell r="CN860">
            <v>0</v>
          </cell>
          <cell r="CO860">
            <v>0</v>
          </cell>
          <cell r="CP860">
            <v>0</v>
          </cell>
          <cell r="CQ860">
            <v>0</v>
          </cell>
          <cell r="CR860">
            <v>0</v>
          </cell>
          <cell r="CS860">
            <v>0</v>
          </cell>
          <cell r="CT860">
            <v>0</v>
          </cell>
          <cell r="CU860">
            <v>0</v>
          </cell>
          <cell r="CV860">
            <v>0</v>
          </cell>
          <cell r="CW860">
            <v>0</v>
          </cell>
          <cell r="CX860">
            <v>0</v>
          </cell>
          <cell r="CY860">
            <v>0</v>
          </cell>
          <cell r="CZ860">
            <v>0</v>
          </cell>
          <cell r="DA860">
            <v>0</v>
          </cell>
          <cell r="DB860">
            <v>0</v>
          </cell>
          <cell r="DC860">
            <v>0</v>
          </cell>
          <cell r="DD860">
            <v>0</v>
          </cell>
          <cell r="DE860">
            <v>0</v>
          </cell>
          <cell r="DF860">
            <v>0</v>
          </cell>
          <cell r="DG860">
            <v>0</v>
          </cell>
          <cell r="DH860">
            <v>0</v>
          </cell>
          <cell r="DI860">
            <v>0</v>
          </cell>
          <cell r="DJ860">
            <v>0</v>
          </cell>
          <cell r="DK860">
            <v>0</v>
          </cell>
          <cell r="DL860">
            <v>0</v>
          </cell>
          <cell r="DM860">
            <v>0</v>
          </cell>
          <cell r="DN860">
            <v>0</v>
          </cell>
          <cell r="DO860">
            <v>0</v>
          </cell>
          <cell r="DP860">
            <v>0</v>
          </cell>
          <cell r="DQ860">
            <v>0</v>
          </cell>
          <cell r="DR860">
            <v>0</v>
          </cell>
          <cell r="DS860">
            <v>0</v>
          </cell>
          <cell r="DT860">
            <v>0</v>
          </cell>
          <cell r="DU860">
            <v>0</v>
          </cell>
          <cell r="DV860">
            <v>0</v>
          </cell>
          <cell r="DW860">
            <v>0</v>
          </cell>
          <cell r="DX860">
            <v>0</v>
          </cell>
          <cell r="DY860">
            <v>0</v>
          </cell>
          <cell r="DZ860">
            <v>0</v>
          </cell>
          <cell r="EA860">
            <v>0</v>
          </cell>
          <cell r="EB860">
            <v>0</v>
          </cell>
          <cell r="EC860">
            <v>0</v>
          </cell>
          <cell r="ED860">
            <v>0</v>
          </cell>
        </row>
        <row r="861"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0</v>
          </cell>
          <cell r="BD861">
            <v>0</v>
          </cell>
          <cell r="BE861">
            <v>0</v>
          </cell>
          <cell r="BF861">
            <v>0</v>
          </cell>
          <cell r="BG861">
            <v>0</v>
          </cell>
          <cell r="BH861">
            <v>0</v>
          </cell>
          <cell r="BI861">
            <v>0</v>
          </cell>
          <cell r="BJ861">
            <v>0</v>
          </cell>
          <cell r="BK861">
            <v>0</v>
          </cell>
          <cell r="BL861">
            <v>0</v>
          </cell>
          <cell r="BM861">
            <v>0</v>
          </cell>
          <cell r="BN861">
            <v>0</v>
          </cell>
          <cell r="BO861">
            <v>0</v>
          </cell>
          <cell r="BP861">
            <v>0</v>
          </cell>
          <cell r="BQ861">
            <v>0</v>
          </cell>
          <cell r="BR861">
            <v>0</v>
          </cell>
          <cell r="BS861">
            <v>0</v>
          </cell>
          <cell r="BT861">
            <v>0</v>
          </cell>
          <cell r="BU861">
            <v>0</v>
          </cell>
          <cell r="BV861">
            <v>0</v>
          </cell>
          <cell r="BW861">
            <v>0</v>
          </cell>
          <cell r="BX861">
            <v>0</v>
          </cell>
          <cell r="BY861">
            <v>0</v>
          </cell>
          <cell r="BZ861">
            <v>0</v>
          </cell>
          <cell r="CA861">
            <v>0</v>
          </cell>
          <cell r="CB861">
            <v>0</v>
          </cell>
          <cell r="CC861">
            <v>0</v>
          </cell>
          <cell r="CD861">
            <v>0</v>
          </cell>
          <cell r="CE861">
            <v>0</v>
          </cell>
          <cell r="CF861">
            <v>0</v>
          </cell>
          <cell r="CG861">
            <v>0</v>
          </cell>
          <cell r="CH861">
            <v>0</v>
          </cell>
          <cell r="CI861">
            <v>0</v>
          </cell>
          <cell r="CJ861">
            <v>0</v>
          </cell>
          <cell r="CK861">
            <v>0</v>
          </cell>
          <cell r="CL861">
            <v>0</v>
          </cell>
          <cell r="CM861">
            <v>0</v>
          </cell>
          <cell r="CN861">
            <v>0</v>
          </cell>
          <cell r="CO861">
            <v>0</v>
          </cell>
          <cell r="CP861">
            <v>0</v>
          </cell>
          <cell r="CQ861">
            <v>0</v>
          </cell>
          <cell r="CR861">
            <v>0</v>
          </cell>
          <cell r="CS861">
            <v>0</v>
          </cell>
          <cell r="CT861">
            <v>0</v>
          </cell>
          <cell r="CU861">
            <v>0</v>
          </cell>
          <cell r="CV861">
            <v>0</v>
          </cell>
          <cell r="CW861">
            <v>0</v>
          </cell>
          <cell r="CX861">
            <v>0</v>
          </cell>
          <cell r="CY861">
            <v>0</v>
          </cell>
          <cell r="CZ861">
            <v>0</v>
          </cell>
          <cell r="DA861">
            <v>0</v>
          </cell>
          <cell r="DB861">
            <v>0</v>
          </cell>
          <cell r="DC861">
            <v>0</v>
          </cell>
          <cell r="DD861">
            <v>0</v>
          </cell>
          <cell r="DE861">
            <v>0</v>
          </cell>
          <cell r="DF861">
            <v>0</v>
          </cell>
          <cell r="DG861">
            <v>0</v>
          </cell>
          <cell r="DH861">
            <v>0</v>
          </cell>
          <cell r="DI861">
            <v>0</v>
          </cell>
          <cell r="DJ861">
            <v>0</v>
          </cell>
          <cell r="DK861">
            <v>0</v>
          </cell>
          <cell r="DL861">
            <v>0</v>
          </cell>
          <cell r="DM861">
            <v>0</v>
          </cell>
          <cell r="DN861">
            <v>0</v>
          </cell>
          <cell r="DO861">
            <v>0</v>
          </cell>
          <cell r="DP861">
            <v>0</v>
          </cell>
          <cell r="DQ861">
            <v>0</v>
          </cell>
          <cell r="DR861">
            <v>0</v>
          </cell>
          <cell r="DS861">
            <v>0</v>
          </cell>
          <cell r="DT861">
            <v>0</v>
          </cell>
          <cell r="DU861">
            <v>0</v>
          </cell>
          <cell r="DV861">
            <v>0</v>
          </cell>
          <cell r="DW861">
            <v>0</v>
          </cell>
          <cell r="DX861">
            <v>0</v>
          </cell>
          <cell r="DY861">
            <v>0</v>
          </cell>
          <cell r="DZ861">
            <v>0</v>
          </cell>
          <cell r="EA861">
            <v>0</v>
          </cell>
          <cell r="EB861">
            <v>0</v>
          </cell>
          <cell r="EC861">
            <v>0</v>
          </cell>
          <cell r="ED861">
            <v>0</v>
          </cell>
        </row>
        <row r="862"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0</v>
          </cell>
          <cell r="AE862">
            <v>0</v>
          </cell>
          <cell r="AF862">
            <v>0</v>
          </cell>
          <cell r="AG862">
            <v>0</v>
          </cell>
          <cell r="AH862">
            <v>0</v>
          </cell>
          <cell r="AI862">
            <v>0</v>
          </cell>
          <cell r="AJ862">
            <v>0</v>
          </cell>
          <cell r="AK862">
            <v>0</v>
          </cell>
          <cell r="AL862">
            <v>0</v>
          </cell>
          <cell r="AM862">
            <v>0</v>
          </cell>
          <cell r="AN862">
            <v>0</v>
          </cell>
          <cell r="AO862">
            <v>0</v>
          </cell>
          <cell r="AP862">
            <v>0</v>
          </cell>
          <cell r="AQ862">
            <v>0</v>
          </cell>
          <cell r="AR862">
            <v>0</v>
          </cell>
          <cell r="AS862">
            <v>0</v>
          </cell>
          <cell r="AT862">
            <v>0</v>
          </cell>
          <cell r="AU862">
            <v>0</v>
          </cell>
          <cell r="AV862">
            <v>0</v>
          </cell>
          <cell r="AW862">
            <v>0</v>
          </cell>
          <cell r="AX862">
            <v>0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0</v>
          </cell>
          <cell r="BD862">
            <v>0</v>
          </cell>
          <cell r="BE862">
            <v>0</v>
          </cell>
          <cell r="BF862">
            <v>0</v>
          </cell>
          <cell r="BG862">
            <v>0</v>
          </cell>
          <cell r="BH862">
            <v>0</v>
          </cell>
          <cell r="BI862">
            <v>0</v>
          </cell>
          <cell r="BJ862">
            <v>0</v>
          </cell>
          <cell r="BK862">
            <v>0</v>
          </cell>
          <cell r="BL862">
            <v>0</v>
          </cell>
          <cell r="BM862">
            <v>0</v>
          </cell>
          <cell r="BN862">
            <v>0</v>
          </cell>
          <cell r="BO862">
            <v>0</v>
          </cell>
          <cell r="BP862">
            <v>0</v>
          </cell>
          <cell r="BQ862">
            <v>0</v>
          </cell>
          <cell r="BR862">
            <v>0</v>
          </cell>
          <cell r="BS862">
            <v>0</v>
          </cell>
          <cell r="BT862">
            <v>0</v>
          </cell>
          <cell r="BU862">
            <v>0</v>
          </cell>
          <cell r="BV862">
            <v>0</v>
          </cell>
          <cell r="BW862">
            <v>0</v>
          </cell>
          <cell r="BX862">
            <v>0</v>
          </cell>
          <cell r="BY862">
            <v>0</v>
          </cell>
          <cell r="BZ862">
            <v>0</v>
          </cell>
          <cell r="CA862">
            <v>0</v>
          </cell>
          <cell r="CB862">
            <v>0</v>
          </cell>
          <cell r="CC862">
            <v>0</v>
          </cell>
          <cell r="CD862">
            <v>0</v>
          </cell>
          <cell r="CE862">
            <v>0</v>
          </cell>
          <cell r="CF862">
            <v>0</v>
          </cell>
          <cell r="CG862">
            <v>0</v>
          </cell>
          <cell r="CH862">
            <v>0</v>
          </cell>
          <cell r="CI862">
            <v>0</v>
          </cell>
          <cell r="CJ862">
            <v>0</v>
          </cell>
          <cell r="CK862">
            <v>0</v>
          </cell>
          <cell r="CL862">
            <v>0</v>
          </cell>
          <cell r="CM862">
            <v>0</v>
          </cell>
          <cell r="CN862">
            <v>0</v>
          </cell>
          <cell r="CO862">
            <v>0</v>
          </cell>
          <cell r="CP862">
            <v>0</v>
          </cell>
          <cell r="CQ862">
            <v>0</v>
          </cell>
          <cell r="CR862">
            <v>0</v>
          </cell>
          <cell r="CS862">
            <v>0</v>
          </cell>
          <cell r="CT862">
            <v>0</v>
          </cell>
          <cell r="CU862">
            <v>0</v>
          </cell>
          <cell r="CV862">
            <v>0</v>
          </cell>
          <cell r="CW862">
            <v>0</v>
          </cell>
          <cell r="CX862">
            <v>0</v>
          </cell>
          <cell r="CY862">
            <v>0</v>
          </cell>
          <cell r="CZ862">
            <v>0</v>
          </cell>
          <cell r="DA862">
            <v>0</v>
          </cell>
          <cell r="DB862">
            <v>0</v>
          </cell>
          <cell r="DC862">
            <v>0</v>
          </cell>
          <cell r="DD862">
            <v>0</v>
          </cell>
          <cell r="DE862">
            <v>0</v>
          </cell>
          <cell r="DF862">
            <v>0</v>
          </cell>
          <cell r="DG862">
            <v>0</v>
          </cell>
          <cell r="DH862">
            <v>0</v>
          </cell>
          <cell r="DI862">
            <v>0</v>
          </cell>
          <cell r="DJ862">
            <v>0</v>
          </cell>
          <cell r="DK862">
            <v>0</v>
          </cell>
          <cell r="DL862">
            <v>0</v>
          </cell>
          <cell r="DM862">
            <v>0</v>
          </cell>
          <cell r="DN862">
            <v>0</v>
          </cell>
          <cell r="DO862">
            <v>0</v>
          </cell>
          <cell r="DP862">
            <v>0</v>
          </cell>
          <cell r="DQ862">
            <v>0</v>
          </cell>
          <cell r="DR862">
            <v>0</v>
          </cell>
          <cell r="DS862">
            <v>0</v>
          </cell>
          <cell r="DT862">
            <v>0</v>
          </cell>
          <cell r="DU862">
            <v>0</v>
          </cell>
          <cell r="DV862">
            <v>0</v>
          </cell>
          <cell r="DW862">
            <v>0</v>
          </cell>
          <cell r="DX862">
            <v>0</v>
          </cell>
          <cell r="DY862">
            <v>0</v>
          </cell>
          <cell r="DZ862">
            <v>0</v>
          </cell>
          <cell r="EA862">
            <v>0</v>
          </cell>
          <cell r="EB862">
            <v>0</v>
          </cell>
          <cell r="EC862">
            <v>0</v>
          </cell>
          <cell r="ED862">
            <v>0</v>
          </cell>
        </row>
        <row r="863"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  <cell r="AL863">
            <v>0</v>
          </cell>
          <cell r="AM863">
            <v>0</v>
          </cell>
          <cell r="AN863">
            <v>0</v>
          </cell>
          <cell r="AO863">
            <v>0</v>
          </cell>
          <cell r="AP863">
            <v>0</v>
          </cell>
          <cell r="AQ863">
            <v>0</v>
          </cell>
          <cell r="AR863">
            <v>0</v>
          </cell>
          <cell r="AS863">
            <v>0</v>
          </cell>
          <cell r="AT863">
            <v>0</v>
          </cell>
          <cell r="AU863">
            <v>0</v>
          </cell>
          <cell r="AV863">
            <v>0</v>
          </cell>
          <cell r="AW863">
            <v>0</v>
          </cell>
          <cell r="AX863">
            <v>0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0</v>
          </cell>
          <cell r="BD863">
            <v>0</v>
          </cell>
          <cell r="BE863">
            <v>0</v>
          </cell>
          <cell r="BF863">
            <v>0</v>
          </cell>
          <cell r="BG863">
            <v>0</v>
          </cell>
          <cell r="BH863">
            <v>0</v>
          </cell>
          <cell r="BI863">
            <v>0</v>
          </cell>
          <cell r="BJ863">
            <v>0</v>
          </cell>
          <cell r="BK863">
            <v>0</v>
          </cell>
          <cell r="BL863">
            <v>0</v>
          </cell>
          <cell r="BM863">
            <v>0</v>
          </cell>
          <cell r="BN863">
            <v>0</v>
          </cell>
          <cell r="BO863">
            <v>0</v>
          </cell>
          <cell r="BP863">
            <v>0</v>
          </cell>
          <cell r="BQ863">
            <v>0</v>
          </cell>
          <cell r="BR863">
            <v>0</v>
          </cell>
          <cell r="BS863">
            <v>0</v>
          </cell>
          <cell r="BT863">
            <v>0</v>
          </cell>
          <cell r="BU863">
            <v>0</v>
          </cell>
          <cell r="BV863">
            <v>0</v>
          </cell>
          <cell r="BW863">
            <v>0</v>
          </cell>
          <cell r="BX863">
            <v>0</v>
          </cell>
          <cell r="BY863">
            <v>0</v>
          </cell>
          <cell r="BZ863">
            <v>0</v>
          </cell>
          <cell r="CA863">
            <v>0</v>
          </cell>
          <cell r="CB863">
            <v>0</v>
          </cell>
          <cell r="CC863">
            <v>0</v>
          </cell>
          <cell r="CD863">
            <v>0</v>
          </cell>
          <cell r="CE863">
            <v>0</v>
          </cell>
          <cell r="CF863">
            <v>0</v>
          </cell>
          <cell r="CG863">
            <v>0</v>
          </cell>
          <cell r="CH863">
            <v>0</v>
          </cell>
          <cell r="CI863">
            <v>0</v>
          </cell>
          <cell r="CJ863">
            <v>0</v>
          </cell>
          <cell r="CK863">
            <v>0</v>
          </cell>
          <cell r="CL863">
            <v>0</v>
          </cell>
          <cell r="CM863">
            <v>0</v>
          </cell>
          <cell r="CN863">
            <v>0</v>
          </cell>
          <cell r="CO863">
            <v>0</v>
          </cell>
          <cell r="CP863">
            <v>0</v>
          </cell>
          <cell r="CQ863">
            <v>0</v>
          </cell>
          <cell r="CR863">
            <v>0</v>
          </cell>
          <cell r="CS863">
            <v>0</v>
          </cell>
          <cell r="CT863">
            <v>0</v>
          </cell>
          <cell r="CU863">
            <v>0</v>
          </cell>
          <cell r="CV863">
            <v>0</v>
          </cell>
          <cell r="CW863">
            <v>0</v>
          </cell>
          <cell r="CX863">
            <v>0</v>
          </cell>
          <cell r="CY863">
            <v>0</v>
          </cell>
          <cell r="CZ863">
            <v>0</v>
          </cell>
          <cell r="DA863">
            <v>0</v>
          </cell>
          <cell r="DB863">
            <v>0</v>
          </cell>
          <cell r="DC863">
            <v>0</v>
          </cell>
          <cell r="DD863">
            <v>0</v>
          </cell>
          <cell r="DE863">
            <v>0</v>
          </cell>
          <cell r="DF863">
            <v>0</v>
          </cell>
          <cell r="DG863">
            <v>0</v>
          </cell>
          <cell r="DH863">
            <v>0</v>
          </cell>
          <cell r="DI863">
            <v>0</v>
          </cell>
          <cell r="DJ863">
            <v>0</v>
          </cell>
          <cell r="DK863">
            <v>0</v>
          </cell>
          <cell r="DL863">
            <v>0</v>
          </cell>
          <cell r="DM863">
            <v>0</v>
          </cell>
          <cell r="DN863">
            <v>0</v>
          </cell>
          <cell r="DO863">
            <v>0</v>
          </cell>
          <cell r="DP863">
            <v>0</v>
          </cell>
          <cell r="DQ863">
            <v>0</v>
          </cell>
          <cell r="DR863">
            <v>0</v>
          </cell>
          <cell r="DS863">
            <v>0</v>
          </cell>
          <cell r="DT863">
            <v>0</v>
          </cell>
          <cell r="DU863">
            <v>0</v>
          </cell>
          <cell r="DV863">
            <v>0</v>
          </cell>
          <cell r="DW863">
            <v>0</v>
          </cell>
          <cell r="DX863">
            <v>0</v>
          </cell>
          <cell r="DY863">
            <v>0</v>
          </cell>
          <cell r="DZ863">
            <v>0</v>
          </cell>
          <cell r="EA863">
            <v>0</v>
          </cell>
          <cell r="EB863">
            <v>0</v>
          </cell>
          <cell r="EC863">
            <v>0</v>
          </cell>
          <cell r="ED863">
            <v>0</v>
          </cell>
        </row>
        <row r="864"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0</v>
          </cell>
          <cell r="BD864">
            <v>0</v>
          </cell>
          <cell r="BE864">
            <v>0</v>
          </cell>
          <cell r="BF864">
            <v>0</v>
          </cell>
          <cell r="BG864">
            <v>0</v>
          </cell>
          <cell r="BH864">
            <v>0</v>
          </cell>
          <cell r="BI864">
            <v>0</v>
          </cell>
          <cell r="BJ864">
            <v>0</v>
          </cell>
          <cell r="BK864">
            <v>0</v>
          </cell>
          <cell r="BL864">
            <v>0</v>
          </cell>
          <cell r="BM864">
            <v>0</v>
          </cell>
          <cell r="BN864">
            <v>0</v>
          </cell>
          <cell r="BO864">
            <v>0</v>
          </cell>
          <cell r="BP864">
            <v>0</v>
          </cell>
          <cell r="BQ864">
            <v>0</v>
          </cell>
          <cell r="BR864">
            <v>0</v>
          </cell>
          <cell r="BS864">
            <v>0</v>
          </cell>
          <cell r="BT864">
            <v>0</v>
          </cell>
          <cell r="BU864">
            <v>0</v>
          </cell>
          <cell r="BV864">
            <v>0</v>
          </cell>
          <cell r="BW864">
            <v>0</v>
          </cell>
          <cell r="BX864">
            <v>0</v>
          </cell>
          <cell r="BY864">
            <v>0</v>
          </cell>
          <cell r="BZ864">
            <v>0</v>
          </cell>
          <cell r="CA864">
            <v>0</v>
          </cell>
          <cell r="CB864">
            <v>0</v>
          </cell>
          <cell r="CC864">
            <v>0</v>
          </cell>
          <cell r="CD864">
            <v>0</v>
          </cell>
          <cell r="CE864">
            <v>0</v>
          </cell>
          <cell r="CF864">
            <v>0</v>
          </cell>
          <cell r="CG864">
            <v>0</v>
          </cell>
          <cell r="CH864">
            <v>0</v>
          </cell>
          <cell r="CI864">
            <v>0</v>
          </cell>
          <cell r="CJ864">
            <v>0</v>
          </cell>
          <cell r="CK864">
            <v>0</v>
          </cell>
          <cell r="CL864">
            <v>0</v>
          </cell>
          <cell r="CM864">
            <v>0</v>
          </cell>
          <cell r="CN864">
            <v>0</v>
          </cell>
          <cell r="CO864">
            <v>0</v>
          </cell>
          <cell r="CP864">
            <v>0</v>
          </cell>
          <cell r="CQ864">
            <v>0</v>
          </cell>
          <cell r="CR864">
            <v>0</v>
          </cell>
          <cell r="CS864">
            <v>0</v>
          </cell>
          <cell r="CT864">
            <v>0</v>
          </cell>
          <cell r="CU864">
            <v>0</v>
          </cell>
          <cell r="CV864">
            <v>0</v>
          </cell>
          <cell r="CW864">
            <v>0</v>
          </cell>
          <cell r="CX864">
            <v>0</v>
          </cell>
          <cell r="CY864">
            <v>0</v>
          </cell>
          <cell r="CZ864">
            <v>0</v>
          </cell>
          <cell r="DA864">
            <v>0</v>
          </cell>
          <cell r="DB864">
            <v>0</v>
          </cell>
          <cell r="DC864">
            <v>0</v>
          </cell>
          <cell r="DD864">
            <v>0</v>
          </cell>
          <cell r="DE864">
            <v>0</v>
          </cell>
          <cell r="DF864">
            <v>0</v>
          </cell>
          <cell r="DG864">
            <v>0</v>
          </cell>
          <cell r="DH864">
            <v>0</v>
          </cell>
          <cell r="DI864">
            <v>0</v>
          </cell>
          <cell r="DJ864">
            <v>0</v>
          </cell>
          <cell r="DK864">
            <v>0</v>
          </cell>
          <cell r="DL864">
            <v>0</v>
          </cell>
          <cell r="DM864">
            <v>0</v>
          </cell>
          <cell r="DN864">
            <v>0</v>
          </cell>
          <cell r="DO864">
            <v>0</v>
          </cell>
          <cell r="DP864">
            <v>0</v>
          </cell>
          <cell r="DQ864">
            <v>0</v>
          </cell>
          <cell r="DR864">
            <v>0</v>
          </cell>
          <cell r="DS864">
            <v>0</v>
          </cell>
          <cell r="DT864">
            <v>0</v>
          </cell>
          <cell r="DU864">
            <v>0</v>
          </cell>
          <cell r="DV864">
            <v>0</v>
          </cell>
          <cell r="DW864">
            <v>0</v>
          </cell>
          <cell r="DX864">
            <v>0</v>
          </cell>
          <cell r="DY864">
            <v>0</v>
          </cell>
          <cell r="DZ864">
            <v>0</v>
          </cell>
          <cell r="EA864">
            <v>0</v>
          </cell>
          <cell r="EB864">
            <v>0</v>
          </cell>
          <cell r="EC864">
            <v>0</v>
          </cell>
          <cell r="ED864">
            <v>0</v>
          </cell>
        </row>
        <row r="865"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K865">
            <v>0</v>
          </cell>
          <cell r="AL865">
            <v>0</v>
          </cell>
          <cell r="AM865">
            <v>0</v>
          </cell>
          <cell r="AN865">
            <v>0</v>
          </cell>
          <cell r="AO865">
            <v>0</v>
          </cell>
          <cell r="AP865">
            <v>0</v>
          </cell>
          <cell r="AQ865">
            <v>0</v>
          </cell>
          <cell r="AR865">
            <v>0</v>
          </cell>
          <cell r="AS865">
            <v>0</v>
          </cell>
          <cell r="AT865">
            <v>0</v>
          </cell>
          <cell r="AU865">
            <v>0</v>
          </cell>
          <cell r="AV865">
            <v>0</v>
          </cell>
          <cell r="AW865">
            <v>0</v>
          </cell>
          <cell r="AX865">
            <v>0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0</v>
          </cell>
          <cell r="BD865">
            <v>0</v>
          </cell>
          <cell r="BE865">
            <v>0</v>
          </cell>
          <cell r="BF865">
            <v>0</v>
          </cell>
          <cell r="BG865">
            <v>0</v>
          </cell>
          <cell r="BH865">
            <v>0</v>
          </cell>
          <cell r="BI865">
            <v>0</v>
          </cell>
          <cell r="BJ865">
            <v>0</v>
          </cell>
          <cell r="BK865">
            <v>0</v>
          </cell>
          <cell r="BL865">
            <v>0</v>
          </cell>
          <cell r="BM865">
            <v>0</v>
          </cell>
          <cell r="BN865">
            <v>0</v>
          </cell>
          <cell r="BO865">
            <v>0</v>
          </cell>
          <cell r="BP865">
            <v>0</v>
          </cell>
          <cell r="BQ865">
            <v>0</v>
          </cell>
          <cell r="BR865">
            <v>0</v>
          </cell>
          <cell r="BS865">
            <v>0</v>
          </cell>
          <cell r="BT865">
            <v>0</v>
          </cell>
          <cell r="BU865">
            <v>0</v>
          </cell>
          <cell r="BV865">
            <v>0</v>
          </cell>
          <cell r="BW865">
            <v>0</v>
          </cell>
          <cell r="BX865">
            <v>0</v>
          </cell>
          <cell r="BY865">
            <v>0</v>
          </cell>
          <cell r="BZ865">
            <v>0</v>
          </cell>
          <cell r="CA865">
            <v>0</v>
          </cell>
          <cell r="CB865">
            <v>0</v>
          </cell>
          <cell r="CC865">
            <v>0</v>
          </cell>
          <cell r="CD865">
            <v>0</v>
          </cell>
          <cell r="CE865">
            <v>0</v>
          </cell>
          <cell r="CF865">
            <v>0</v>
          </cell>
          <cell r="CG865">
            <v>0</v>
          </cell>
          <cell r="CH865">
            <v>0</v>
          </cell>
          <cell r="CI865">
            <v>0</v>
          </cell>
          <cell r="CJ865">
            <v>0</v>
          </cell>
          <cell r="CK865">
            <v>0</v>
          </cell>
          <cell r="CL865">
            <v>0</v>
          </cell>
          <cell r="CM865">
            <v>0</v>
          </cell>
          <cell r="CN865">
            <v>0</v>
          </cell>
          <cell r="CO865">
            <v>0</v>
          </cell>
          <cell r="CP865">
            <v>0</v>
          </cell>
          <cell r="CQ865">
            <v>0</v>
          </cell>
          <cell r="CR865">
            <v>0</v>
          </cell>
          <cell r="CS865">
            <v>0</v>
          </cell>
          <cell r="CT865">
            <v>0</v>
          </cell>
          <cell r="CU865">
            <v>0</v>
          </cell>
          <cell r="CV865">
            <v>0</v>
          </cell>
          <cell r="CW865">
            <v>0</v>
          </cell>
          <cell r="CX865">
            <v>0</v>
          </cell>
          <cell r="CY865">
            <v>0</v>
          </cell>
          <cell r="CZ865">
            <v>0</v>
          </cell>
          <cell r="DA865">
            <v>0</v>
          </cell>
          <cell r="DB865">
            <v>0</v>
          </cell>
          <cell r="DC865">
            <v>0</v>
          </cell>
          <cell r="DD865">
            <v>0</v>
          </cell>
          <cell r="DE865">
            <v>0</v>
          </cell>
          <cell r="DF865">
            <v>0</v>
          </cell>
          <cell r="DG865">
            <v>0</v>
          </cell>
          <cell r="DH865">
            <v>0</v>
          </cell>
          <cell r="DI865">
            <v>0</v>
          </cell>
          <cell r="DJ865">
            <v>0</v>
          </cell>
          <cell r="DK865">
            <v>0</v>
          </cell>
          <cell r="DL865">
            <v>0</v>
          </cell>
          <cell r="DM865">
            <v>0</v>
          </cell>
          <cell r="DN865">
            <v>0</v>
          </cell>
          <cell r="DO865">
            <v>0</v>
          </cell>
          <cell r="DP865">
            <v>0</v>
          </cell>
          <cell r="DQ865">
            <v>0</v>
          </cell>
          <cell r="DR865">
            <v>0</v>
          </cell>
          <cell r="DS865">
            <v>0</v>
          </cell>
          <cell r="DT865">
            <v>0</v>
          </cell>
          <cell r="DU865">
            <v>0</v>
          </cell>
          <cell r="DV865">
            <v>0</v>
          </cell>
          <cell r="DW865">
            <v>0</v>
          </cell>
          <cell r="DX865">
            <v>0</v>
          </cell>
          <cell r="DY865">
            <v>0</v>
          </cell>
          <cell r="DZ865">
            <v>0</v>
          </cell>
          <cell r="EA865">
            <v>0</v>
          </cell>
          <cell r="EB865">
            <v>0</v>
          </cell>
          <cell r="EC865">
            <v>0</v>
          </cell>
          <cell r="ED865">
            <v>0</v>
          </cell>
        </row>
        <row r="866"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  <cell r="AG866">
            <v>0</v>
          </cell>
          <cell r="AH866">
            <v>0</v>
          </cell>
          <cell r="AI866">
            <v>0</v>
          </cell>
          <cell r="AJ866">
            <v>0</v>
          </cell>
          <cell r="AK866">
            <v>0</v>
          </cell>
          <cell r="AL866">
            <v>0</v>
          </cell>
          <cell r="AM866">
            <v>0</v>
          </cell>
          <cell r="AN866">
            <v>0</v>
          </cell>
          <cell r="AO866">
            <v>0</v>
          </cell>
          <cell r="AP866">
            <v>0</v>
          </cell>
          <cell r="AQ866">
            <v>0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0</v>
          </cell>
          <cell r="BD866">
            <v>0</v>
          </cell>
          <cell r="BE866">
            <v>0</v>
          </cell>
          <cell r="BF866">
            <v>0</v>
          </cell>
          <cell r="BG866">
            <v>0</v>
          </cell>
          <cell r="BH866">
            <v>0</v>
          </cell>
          <cell r="BI866">
            <v>0</v>
          </cell>
          <cell r="BJ866">
            <v>0</v>
          </cell>
          <cell r="BK866">
            <v>0</v>
          </cell>
          <cell r="BL866">
            <v>0</v>
          </cell>
          <cell r="BM866">
            <v>0</v>
          </cell>
          <cell r="BN866">
            <v>0</v>
          </cell>
          <cell r="BO866">
            <v>0</v>
          </cell>
          <cell r="BP866">
            <v>0</v>
          </cell>
          <cell r="BQ866">
            <v>0</v>
          </cell>
          <cell r="BR866">
            <v>0</v>
          </cell>
          <cell r="BS866">
            <v>0</v>
          </cell>
          <cell r="BT866">
            <v>0</v>
          </cell>
          <cell r="BU866">
            <v>0</v>
          </cell>
          <cell r="BV866">
            <v>0</v>
          </cell>
          <cell r="BW866">
            <v>0</v>
          </cell>
          <cell r="BX866">
            <v>0</v>
          </cell>
          <cell r="BY866">
            <v>0</v>
          </cell>
          <cell r="BZ866">
            <v>0</v>
          </cell>
          <cell r="CA866">
            <v>0</v>
          </cell>
          <cell r="CB866">
            <v>0</v>
          </cell>
          <cell r="CC866">
            <v>0</v>
          </cell>
          <cell r="CD866">
            <v>0</v>
          </cell>
          <cell r="CE866">
            <v>0</v>
          </cell>
          <cell r="CF866">
            <v>0</v>
          </cell>
          <cell r="CG866">
            <v>0</v>
          </cell>
          <cell r="CH866">
            <v>0</v>
          </cell>
          <cell r="CI866">
            <v>0</v>
          </cell>
          <cell r="CJ866">
            <v>0</v>
          </cell>
          <cell r="CK866">
            <v>0</v>
          </cell>
          <cell r="CL866">
            <v>0</v>
          </cell>
          <cell r="CM866">
            <v>0</v>
          </cell>
          <cell r="CN866">
            <v>0</v>
          </cell>
          <cell r="CO866">
            <v>0</v>
          </cell>
          <cell r="CP866">
            <v>0</v>
          </cell>
          <cell r="CQ866">
            <v>0</v>
          </cell>
          <cell r="CR866">
            <v>0</v>
          </cell>
          <cell r="CS866">
            <v>0</v>
          </cell>
          <cell r="CT866">
            <v>0</v>
          </cell>
          <cell r="CU866">
            <v>0</v>
          </cell>
          <cell r="CV866">
            <v>0</v>
          </cell>
          <cell r="CW866">
            <v>0</v>
          </cell>
          <cell r="CX866">
            <v>0</v>
          </cell>
          <cell r="CY866">
            <v>0</v>
          </cell>
          <cell r="CZ866">
            <v>0</v>
          </cell>
          <cell r="DA866">
            <v>0</v>
          </cell>
          <cell r="DB866">
            <v>0</v>
          </cell>
          <cell r="DC866">
            <v>0</v>
          </cell>
          <cell r="DD866">
            <v>0</v>
          </cell>
          <cell r="DE866">
            <v>0</v>
          </cell>
          <cell r="DF866">
            <v>0</v>
          </cell>
          <cell r="DG866">
            <v>0</v>
          </cell>
          <cell r="DH866">
            <v>0</v>
          </cell>
          <cell r="DI866">
            <v>0</v>
          </cell>
          <cell r="DJ866">
            <v>0</v>
          </cell>
          <cell r="DK866">
            <v>0</v>
          </cell>
          <cell r="DL866">
            <v>0</v>
          </cell>
          <cell r="DM866">
            <v>0</v>
          </cell>
          <cell r="DN866">
            <v>0</v>
          </cell>
          <cell r="DO866">
            <v>0</v>
          </cell>
          <cell r="DP866">
            <v>0</v>
          </cell>
          <cell r="DQ866">
            <v>0</v>
          </cell>
          <cell r="DR866">
            <v>0</v>
          </cell>
          <cell r="DS866">
            <v>0</v>
          </cell>
          <cell r="DT866">
            <v>0</v>
          </cell>
          <cell r="DU866">
            <v>0</v>
          </cell>
          <cell r="DV866">
            <v>0</v>
          </cell>
          <cell r="DW866">
            <v>0</v>
          </cell>
          <cell r="DX866">
            <v>0</v>
          </cell>
          <cell r="DY866">
            <v>0</v>
          </cell>
          <cell r="DZ866">
            <v>0</v>
          </cell>
          <cell r="EA866">
            <v>0</v>
          </cell>
          <cell r="EB866">
            <v>0</v>
          </cell>
          <cell r="EC866">
            <v>0</v>
          </cell>
          <cell r="ED866">
            <v>0</v>
          </cell>
        </row>
        <row r="867"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M867">
            <v>0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0</v>
          </cell>
          <cell r="AT867">
            <v>0</v>
          </cell>
          <cell r="AU867">
            <v>0</v>
          </cell>
          <cell r="AV867">
            <v>0</v>
          </cell>
          <cell r="AW867">
            <v>0</v>
          </cell>
          <cell r="AX867">
            <v>0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0</v>
          </cell>
          <cell r="BD867">
            <v>0</v>
          </cell>
          <cell r="BE867">
            <v>0</v>
          </cell>
          <cell r="BF867">
            <v>0</v>
          </cell>
          <cell r="BG867">
            <v>0</v>
          </cell>
          <cell r="BH867">
            <v>0</v>
          </cell>
          <cell r="BI867">
            <v>0</v>
          </cell>
          <cell r="BJ867">
            <v>0</v>
          </cell>
          <cell r="BK867">
            <v>0</v>
          </cell>
          <cell r="BL867">
            <v>0</v>
          </cell>
          <cell r="BM867">
            <v>0</v>
          </cell>
          <cell r="BN867">
            <v>0</v>
          </cell>
          <cell r="BO867">
            <v>0</v>
          </cell>
          <cell r="BP867">
            <v>0</v>
          </cell>
          <cell r="BQ867">
            <v>0</v>
          </cell>
          <cell r="BR867">
            <v>0</v>
          </cell>
          <cell r="BS867">
            <v>0</v>
          </cell>
          <cell r="BT867">
            <v>0</v>
          </cell>
          <cell r="BU867">
            <v>0</v>
          </cell>
          <cell r="BV867">
            <v>0</v>
          </cell>
          <cell r="BW867">
            <v>0</v>
          </cell>
          <cell r="BX867">
            <v>0</v>
          </cell>
          <cell r="BY867">
            <v>0</v>
          </cell>
          <cell r="BZ867">
            <v>0</v>
          </cell>
          <cell r="CA867">
            <v>0</v>
          </cell>
          <cell r="CB867">
            <v>0</v>
          </cell>
          <cell r="CC867">
            <v>0</v>
          </cell>
          <cell r="CD867">
            <v>0</v>
          </cell>
          <cell r="CE867">
            <v>0</v>
          </cell>
          <cell r="CF867">
            <v>0</v>
          </cell>
          <cell r="CG867">
            <v>0</v>
          </cell>
          <cell r="CH867">
            <v>0</v>
          </cell>
          <cell r="CI867">
            <v>0</v>
          </cell>
          <cell r="CJ867">
            <v>0</v>
          </cell>
          <cell r="CK867">
            <v>0</v>
          </cell>
          <cell r="CL867">
            <v>0</v>
          </cell>
          <cell r="CM867">
            <v>0</v>
          </cell>
          <cell r="CN867">
            <v>0</v>
          </cell>
          <cell r="CO867">
            <v>0</v>
          </cell>
          <cell r="CP867">
            <v>0</v>
          </cell>
          <cell r="CQ867">
            <v>0</v>
          </cell>
          <cell r="CR867">
            <v>0</v>
          </cell>
          <cell r="CS867">
            <v>0</v>
          </cell>
          <cell r="CT867">
            <v>0</v>
          </cell>
          <cell r="CU867">
            <v>0</v>
          </cell>
          <cell r="CV867">
            <v>0</v>
          </cell>
          <cell r="CW867">
            <v>0</v>
          </cell>
          <cell r="CX867">
            <v>0</v>
          </cell>
          <cell r="CY867">
            <v>0</v>
          </cell>
          <cell r="CZ867">
            <v>0</v>
          </cell>
          <cell r="DA867">
            <v>0</v>
          </cell>
          <cell r="DB867">
            <v>0</v>
          </cell>
          <cell r="DC867">
            <v>0</v>
          </cell>
          <cell r="DD867">
            <v>0</v>
          </cell>
          <cell r="DE867">
            <v>0</v>
          </cell>
          <cell r="DF867">
            <v>0</v>
          </cell>
          <cell r="DG867">
            <v>0</v>
          </cell>
          <cell r="DH867">
            <v>0</v>
          </cell>
          <cell r="DI867">
            <v>0</v>
          </cell>
          <cell r="DJ867">
            <v>0</v>
          </cell>
          <cell r="DK867">
            <v>0</v>
          </cell>
          <cell r="DL867">
            <v>0</v>
          </cell>
          <cell r="DM867">
            <v>0</v>
          </cell>
          <cell r="DN867">
            <v>0</v>
          </cell>
          <cell r="DO867">
            <v>0</v>
          </cell>
          <cell r="DP867">
            <v>0</v>
          </cell>
          <cell r="DQ867">
            <v>0</v>
          </cell>
          <cell r="DR867">
            <v>0</v>
          </cell>
          <cell r="DS867">
            <v>0</v>
          </cell>
          <cell r="DT867">
            <v>0</v>
          </cell>
          <cell r="DU867">
            <v>0</v>
          </cell>
          <cell r="DV867">
            <v>0</v>
          </cell>
          <cell r="DW867">
            <v>0</v>
          </cell>
          <cell r="DX867">
            <v>0</v>
          </cell>
          <cell r="DY867">
            <v>0</v>
          </cell>
          <cell r="DZ867">
            <v>0</v>
          </cell>
          <cell r="EA867">
            <v>0</v>
          </cell>
          <cell r="EB867">
            <v>0</v>
          </cell>
          <cell r="EC867">
            <v>0</v>
          </cell>
          <cell r="ED867">
            <v>0</v>
          </cell>
        </row>
        <row r="868"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0</v>
          </cell>
          <cell r="AO868">
            <v>0</v>
          </cell>
          <cell r="AP868">
            <v>0</v>
          </cell>
          <cell r="AQ868">
            <v>0</v>
          </cell>
          <cell r="AR868">
            <v>0</v>
          </cell>
          <cell r="AS868">
            <v>0</v>
          </cell>
          <cell r="AT868">
            <v>0</v>
          </cell>
          <cell r="AU868">
            <v>0</v>
          </cell>
          <cell r="AV868">
            <v>0</v>
          </cell>
          <cell r="AW868">
            <v>0</v>
          </cell>
          <cell r="AX868">
            <v>0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0</v>
          </cell>
          <cell r="BD868">
            <v>0</v>
          </cell>
          <cell r="BE868">
            <v>0</v>
          </cell>
          <cell r="BF868">
            <v>0</v>
          </cell>
          <cell r="BG868">
            <v>0</v>
          </cell>
          <cell r="BH868">
            <v>0</v>
          </cell>
          <cell r="BI868">
            <v>0</v>
          </cell>
          <cell r="BJ868">
            <v>0</v>
          </cell>
          <cell r="BK868">
            <v>0</v>
          </cell>
          <cell r="BL868">
            <v>0</v>
          </cell>
          <cell r="BM868">
            <v>0</v>
          </cell>
          <cell r="BN868">
            <v>0</v>
          </cell>
          <cell r="BO868">
            <v>0</v>
          </cell>
          <cell r="BP868">
            <v>0</v>
          </cell>
          <cell r="BQ868">
            <v>0</v>
          </cell>
          <cell r="BR868">
            <v>0</v>
          </cell>
          <cell r="BS868">
            <v>0</v>
          </cell>
          <cell r="BT868">
            <v>0</v>
          </cell>
          <cell r="BU868">
            <v>0</v>
          </cell>
          <cell r="BV868">
            <v>0</v>
          </cell>
          <cell r="BW868">
            <v>0</v>
          </cell>
          <cell r="BX868">
            <v>0</v>
          </cell>
          <cell r="BY868">
            <v>0</v>
          </cell>
          <cell r="BZ868">
            <v>0</v>
          </cell>
          <cell r="CA868">
            <v>0</v>
          </cell>
          <cell r="CB868">
            <v>0</v>
          </cell>
          <cell r="CC868">
            <v>0</v>
          </cell>
          <cell r="CD868">
            <v>0</v>
          </cell>
          <cell r="CE868">
            <v>0</v>
          </cell>
          <cell r="CF868">
            <v>0</v>
          </cell>
          <cell r="CG868">
            <v>0</v>
          </cell>
          <cell r="CH868">
            <v>0</v>
          </cell>
          <cell r="CI868">
            <v>0</v>
          </cell>
          <cell r="CJ868">
            <v>0</v>
          </cell>
          <cell r="CK868">
            <v>0</v>
          </cell>
          <cell r="CL868">
            <v>0</v>
          </cell>
          <cell r="CM868">
            <v>0</v>
          </cell>
          <cell r="CN868">
            <v>0</v>
          </cell>
          <cell r="CO868">
            <v>0</v>
          </cell>
          <cell r="CP868">
            <v>0</v>
          </cell>
          <cell r="CQ868">
            <v>0</v>
          </cell>
          <cell r="CR868">
            <v>0</v>
          </cell>
          <cell r="CS868">
            <v>0</v>
          </cell>
          <cell r="CT868">
            <v>0</v>
          </cell>
          <cell r="CU868">
            <v>0</v>
          </cell>
          <cell r="CV868">
            <v>0</v>
          </cell>
          <cell r="CW868">
            <v>0</v>
          </cell>
          <cell r="CX868">
            <v>0</v>
          </cell>
          <cell r="CY868">
            <v>0</v>
          </cell>
          <cell r="CZ868">
            <v>0</v>
          </cell>
          <cell r="DA868">
            <v>0</v>
          </cell>
          <cell r="DB868">
            <v>0</v>
          </cell>
          <cell r="DC868">
            <v>0</v>
          </cell>
          <cell r="DD868">
            <v>0</v>
          </cell>
          <cell r="DE868">
            <v>0</v>
          </cell>
          <cell r="DF868">
            <v>0</v>
          </cell>
          <cell r="DG868">
            <v>0</v>
          </cell>
          <cell r="DH868">
            <v>0</v>
          </cell>
          <cell r="DI868">
            <v>0</v>
          </cell>
          <cell r="DJ868">
            <v>0</v>
          </cell>
          <cell r="DK868">
            <v>0</v>
          </cell>
          <cell r="DL868">
            <v>0</v>
          </cell>
          <cell r="DM868">
            <v>0</v>
          </cell>
          <cell r="DN868">
            <v>0</v>
          </cell>
          <cell r="DO868">
            <v>0</v>
          </cell>
          <cell r="DP868">
            <v>0</v>
          </cell>
          <cell r="DQ868">
            <v>0</v>
          </cell>
          <cell r="DR868">
            <v>0</v>
          </cell>
          <cell r="DS868">
            <v>0</v>
          </cell>
          <cell r="DT868">
            <v>0</v>
          </cell>
          <cell r="DU868">
            <v>0</v>
          </cell>
          <cell r="DV868">
            <v>0</v>
          </cell>
          <cell r="DW868">
            <v>0</v>
          </cell>
          <cell r="DX868">
            <v>0</v>
          </cell>
          <cell r="DY868">
            <v>0</v>
          </cell>
          <cell r="DZ868">
            <v>0</v>
          </cell>
          <cell r="EA868">
            <v>0</v>
          </cell>
          <cell r="EB868">
            <v>0</v>
          </cell>
          <cell r="EC868">
            <v>0</v>
          </cell>
          <cell r="ED868">
            <v>0</v>
          </cell>
        </row>
        <row r="869"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K869">
            <v>0</v>
          </cell>
          <cell r="AL869">
            <v>0</v>
          </cell>
          <cell r="AM869">
            <v>0</v>
          </cell>
          <cell r="AN869">
            <v>0</v>
          </cell>
          <cell r="AO869">
            <v>0</v>
          </cell>
          <cell r="AP869">
            <v>0</v>
          </cell>
          <cell r="AQ869">
            <v>0</v>
          </cell>
          <cell r="AR869">
            <v>0</v>
          </cell>
          <cell r="AS869">
            <v>0</v>
          </cell>
          <cell r="AT869">
            <v>0</v>
          </cell>
          <cell r="AU869">
            <v>0</v>
          </cell>
          <cell r="AV869">
            <v>0</v>
          </cell>
          <cell r="AW869">
            <v>0</v>
          </cell>
          <cell r="AX869">
            <v>0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0</v>
          </cell>
          <cell r="BD869">
            <v>0</v>
          </cell>
          <cell r="BE869">
            <v>0</v>
          </cell>
          <cell r="BF869">
            <v>0</v>
          </cell>
          <cell r="BG869">
            <v>0</v>
          </cell>
          <cell r="BH869">
            <v>0</v>
          </cell>
          <cell r="BI869">
            <v>0</v>
          </cell>
          <cell r="BJ869">
            <v>0</v>
          </cell>
          <cell r="BK869">
            <v>0</v>
          </cell>
          <cell r="BL869">
            <v>0</v>
          </cell>
          <cell r="BM869">
            <v>0</v>
          </cell>
          <cell r="BN869">
            <v>0</v>
          </cell>
          <cell r="BO869">
            <v>0</v>
          </cell>
          <cell r="BP869">
            <v>0</v>
          </cell>
          <cell r="BQ869">
            <v>0</v>
          </cell>
          <cell r="BR869">
            <v>0</v>
          </cell>
          <cell r="BS869">
            <v>0</v>
          </cell>
          <cell r="BT869">
            <v>0</v>
          </cell>
          <cell r="BU869">
            <v>0</v>
          </cell>
          <cell r="BV869">
            <v>0</v>
          </cell>
          <cell r="BW869">
            <v>0</v>
          </cell>
          <cell r="BX869">
            <v>0</v>
          </cell>
          <cell r="BY869">
            <v>0</v>
          </cell>
          <cell r="BZ869">
            <v>0</v>
          </cell>
          <cell r="CA869">
            <v>0</v>
          </cell>
          <cell r="CB869">
            <v>0</v>
          </cell>
          <cell r="CC869">
            <v>0</v>
          </cell>
          <cell r="CD869">
            <v>0</v>
          </cell>
          <cell r="CE869">
            <v>0</v>
          </cell>
          <cell r="CF869">
            <v>0</v>
          </cell>
          <cell r="CG869">
            <v>0</v>
          </cell>
          <cell r="CH869">
            <v>0</v>
          </cell>
          <cell r="CI869">
            <v>0</v>
          </cell>
          <cell r="CJ869">
            <v>0</v>
          </cell>
          <cell r="CK869">
            <v>0</v>
          </cell>
          <cell r="CL869">
            <v>0</v>
          </cell>
          <cell r="CM869">
            <v>0</v>
          </cell>
          <cell r="CN869">
            <v>0</v>
          </cell>
          <cell r="CO869">
            <v>0</v>
          </cell>
          <cell r="CP869">
            <v>0</v>
          </cell>
          <cell r="CQ869">
            <v>0</v>
          </cell>
          <cell r="CR869">
            <v>0</v>
          </cell>
          <cell r="CS869">
            <v>0</v>
          </cell>
          <cell r="CT869">
            <v>0</v>
          </cell>
          <cell r="CU869">
            <v>0</v>
          </cell>
          <cell r="CV869">
            <v>0</v>
          </cell>
          <cell r="CW869">
            <v>0</v>
          </cell>
          <cell r="CX869">
            <v>0</v>
          </cell>
          <cell r="CY869">
            <v>0</v>
          </cell>
          <cell r="CZ869">
            <v>0</v>
          </cell>
          <cell r="DA869">
            <v>0</v>
          </cell>
          <cell r="DB869">
            <v>0</v>
          </cell>
          <cell r="DC869">
            <v>0</v>
          </cell>
          <cell r="DD869">
            <v>0</v>
          </cell>
          <cell r="DE869">
            <v>0</v>
          </cell>
          <cell r="DF869">
            <v>0</v>
          </cell>
          <cell r="DG869">
            <v>0</v>
          </cell>
          <cell r="DH869">
            <v>0</v>
          </cell>
          <cell r="DI869">
            <v>0</v>
          </cell>
          <cell r="DJ869">
            <v>0</v>
          </cell>
          <cell r="DK869">
            <v>0</v>
          </cell>
          <cell r="DL869">
            <v>0</v>
          </cell>
          <cell r="DM869">
            <v>0</v>
          </cell>
          <cell r="DN869">
            <v>0</v>
          </cell>
          <cell r="DO869">
            <v>0</v>
          </cell>
          <cell r="DP869">
            <v>0</v>
          </cell>
          <cell r="DQ869">
            <v>0</v>
          </cell>
          <cell r="DR869">
            <v>0</v>
          </cell>
          <cell r="DS869">
            <v>0</v>
          </cell>
          <cell r="DT869">
            <v>0</v>
          </cell>
          <cell r="DU869">
            <v>0</v>
          </cell>
          <cell r="DV869">
            <v>0</v>
          </cell>
          <cell r="DW869">
            <v>0</v>
          </cell>
          <cell r="DX869">
            <v>0</v>
          </cell>
          <cell r="DY869">
            <v>0</v>
          </cell>
          <cell r="DZ869">
            <v>0</v>
          </cell>
          <cell r="EA869">
            <v>0</v>
          </cell>
          <cell r="EB869">
            <v>0</v>
          </cell>
          <cell r="EC869">
            <v>0</v>
          </cell>
          <cell r="ED869">
            <v>0</v>
          </cell>
        </row>
        <row r="870"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0</v>
          </cell>
          <cell r="BD870">
            <v>0</v>
          </cell>
          <cell r="BE870">
            <v>0</v>
          </cell>
          <cell r="BF870">
            <v>0</v>
          </cell>
          <cell r="BG870">
            <v>0</v>
          </cell>
          <cell r="BH870">
            <v>0</v>
          </cell>
          <cell r="BI870">
            <v>0</v>
          </cell>
          <cell r="BJ870">
            <v>0</v>
          </cell>
          <cell r="BK870">
            <v>0</v>
          </cell>
          <cell r="BL870">
            <v>0</v>
          </cell>
          <cell r="BM870">
            <v>0</v>
          </cell>
          <cell r="BN870">
            <v>0</v>
          </cell>
          <cell r="BO870">
            <v>0</v>
          </cell>
          <cell r="BP870">
            <v>0</v>
          </cell>
          <cell r="BQ870">
            <v>0</v>
          </cell>
          <cell r="BR870">
            <v>0</v>
          </cell>
          <cell r="BS870">
            <v>0</v>
          </cell>
          <cell r="BT870">
            <v>0</v>
          </cell>
          <cell r="BU870">
            <v>0</v>
          </cell>
          <cell r="BV870">
            <v>0</v>
          </cell>
          <cell r="BW870">
            <v>0</v>
          </cell>
          <cell r="BX870">
            <v>0</v>
          </cell>
          <cell r="BY870">
            <v>0</v>
          </cell>
          <cell r="BZ870">
            <v>0</v>
          </cell>
          <cell r="CA870">
            <v>0</v>
          </cell>
          <cell r="CB870">
            <v>0</v>
          </cell>
          <cell r="CC870">
            <v>0</v>
          </cell>
          <cell r="CD870">
            <v>0</v>
          </cell>
          <cell r="CE870">
            <v>0</v>
          </cell>
          <cell r="CF870">
            <v>0</v>
          </cell>
          <cell r="CG870">
            <v>0</v>
          </cell>
          <cell r="CH870">
            <v>0</v>
          </cell>
          <cell r="CI870">
            <v>0</v>
          </cell>
          <cell r="CJ870">
            <v>0</v>
          </cell>
          <cell r="CK870">
            <v>0</v>
          </cell>
          <cell r="CL870">
            <v>0</v>
          </cell>
          <cell r="CM870">
            <v>0</v>
          </cell>
          <cell r="CN870">
            <v>0</v>
          </cell>
          <cell r="CO870">
            <v>0</v>
          </cell>
          <cell r="CP870">
            <v>0</v>
          </cell>
          <cell r="CQ870">
            <v>0</v>
          </cell>
          <cell r="CR870">
            <v>0</v>
          </cell>
          <cell r="CS870">
            <v>0</v>
          </cell>
          <cell r="CT870">
            <v>0</v>
          </cell>
          <cell r="CU870">
            <v>0</v>
          </cell>
          <cell r="CV870">
            <v>0</v>
          </cell>
          <cell r="CW870">
            <v>0</v>
          </cell>
          <cell r="CX870">
            <v>0</v>
          </cell>
          <cell r="CY870">
            <v>0</v>
          </cell>
          <cell r="CZ870">
            <v>0</v>
          </cell>
          <cell r="DA870">
            <v>0</v>
          </cell>
          <cell r="DB870">
            <v>0</v>
          </cell>
          <cell r="DC870">
            <v>0</v>
          </cell>
          <cell r="DD870">
            <v>0</v>
          </cell>
          <cell r="DE870">
            <v>0</v>
          </cell>
          <cell r="DF870">
            <v>0</v>
          </cell>
          <cell r="DG870">
            <v>0</v>
          </cell>
          <cell r="DH870">
            <v>0</v>
          </cell>
          <cell r="DI870">
            <v>0</v>
          </cell>
          <cell r="DJ870">
            <v>0</v>
          </cell>
          <cell r="DK870">
            <v>0</v>
          </cell>
          <cell r="DL870">
            <v>0</v>
          </cell>
          <cell r="DM870">
            <v>0</v>
          </cell>
          <cell r="DN870">
            <v>0</v>
          </cell>
          <cell r="DO870">
            <v>0</v>
          </cell>
          <cell r="DP870">
            <v>0</v>
          </cell>
          <cell r="DQ870">
            <v>0</v>
          </cell>
          <cell r="DR870">
            <v>0</v>
          </cell>
          <cell r="DS870">
            <v>0</v>
          </cell>
          <cell r="DT870">
            <v>0</v>
          </cell>
          <cell r="DU870">
            <v>0</v>
          </cell>
          <cell r="DV870">
            <v>0</v>
          </cell>
          <cell r="DW870">
            <v>0</v>
          </cell>
          <cell r="DX870">
            <v>0</v>
          </cell>
          <cell r="DY870">
            <v>0</v>
          </cell>
          <cell r="DZ870">
            <v>0</v>
          </cell>
          <cell r="EA870">
            <v>0</v>
          </cell>
          <cell r="EB870">
            <v>0</v>
          </cell>
          <cell r="EC870">
            <v>0</v>
          </cell>
          <cell r="ED870">
            <v>0</v>
          </cell>
        </row>
        <row r="871"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0</v>
          </cell>
          <cell r="AO871">
            <v>0</v>
          </cell>
          <cell r="AP871">
            <v>0</v>
          </cell>
          <cell r="AQ871">
            <v>0</v>
          </cell>
          <cell r="AR871">
            <v>0</v>
          </cell>
          <cell r="AS871">
            <v>0</v>
          </cell>
          <cell r="AT871">
            <v>0</v>
          </cell>
          <cell r="AU871">
            <v>0</v>
          </cell>
          <cell r="AV871">
            <v>0</v>
          </cell>
          <cell r="AW871">
            <v>0</v>
          </cell>
          <cell r="AX871">
            <v>0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0</v>
          </cell>
          <cell r="BD871">
            <v>0</v>
          </cell>
          <cell r="BE871">
            <v>0</v>
          </cell>
          <cell r="BF871">
            <v>0</v>
          </cell>
          <cell r="BG871">
            <v>0</v>
          </cell>
          <cell r="BH871">
            <v>0</v>
          </cell>
          <cell r="BI871">
            <v>0</v>
          </cell>
          <cell r="BJ871">
            <v>0</v>
          </cell>
          <cell r="BK871">
            <v>0</v>
          </cell>
          <cell r="BL871">
            <v>0</v>
          </cell>
          <cell r="BM871">
            <v>0</v>
          </cell>
          <cell r="BN871">
            <v>0</v>
          </cell>
          <cell r="BO871">
            <v>0</v>
          </cell>
          <cell r="BP871">
            <v>0</v>
          </cell>
          <cell r="BQ871">
            <v>0</v>
          </cell>
          <cell r="BR871">
            <v>0</v>
          </cell>
          <cell r="BS871">
            <v>0</v>
          </cell>
          <cell r="BT871">
            <v>0</v>
          </cell>
          <cell r="BU871">
            <v>0</v>
          </cell>
          <cell r="BV871">
            <v>0</v>
          </cell>
          <cell r="BW871">
            <v>0</v>
          </cell>
          <cell r="BX871">
            <v>0</v>
          </cell>
          <cell r="BY871">
            <v>0</v>
          </cell>
          <cell r="BZ871">
            <v>0</v>
          </cell>
          <cell r="CA871">
            <v>0</v>
          </cell>
          <cell r="CB871">
            <v>0</v>
          </cell>
          <cell r="CC871">
            <v>0</v>
          </cell>
          <cell r="CD871">
            <v>0</v>
          </cell>
          <cell r="CE871">
            <v>0</v>
          </cell>
          <cell r="CF871">
            <v>0</v>
          </cell>
          <cell r="CG871">
            <v>0</v>
          </cell>
          <cell r="CH871">
            <v>0</v>
          </cell>
          <cell r="CI871">
            <v>0</v>
          </cell>
          <cell r="CJ871">
            <v>0</v>
          </cell>
          <cell r="CK871">
            <v>0</v>
          </cell>
          <cell r="CL871">
            <v>0</v>
          </cell>
          <cell r="CM871">
            <v>0</v>
          </cell>
          <cell r="CN871">
            <v>0</v>
          </cell>
          <cell r="CO871">
            <v>0</v>
          </cell>
          <cell r="CP871">
            <v>0</v>
          </cell>
          <cell r="CQ871">
            <v>0</v>
          </cell>
          <cell r="CR871">
            <v>0</v>
          </cell>
          <cell r="CS871">
            <v>0</v>
          </cell>
          <cell r="CT871">
            <v>0</v>
          </cell>
          <cell r="CU871">
            <v>0</v>
          </cell>
          <cell r="CV871">
            <v>0</v>
          </cell>
          <cell r="CW871">
            <v>0</v>
          </cell>
          <cell r="CX871">
            <v>0</v>
          </cell>
          <cell r="CY871">
            <v>0</v>
          </cell>
          <cell r="CZ871">
            <v>0</v>
          </cell>
          <cell r="DA871">
            <v>0</v>
          </cell>
          <cell r="DB871">
            <v>0</v>
          </cell>
          <cell r="DC871">
            <v>0</v>
          </cell>
          <cell r="DD871">
            <v>0</v>
          </cell>
          <cell r="DE871">
            <v>0</v>
          </cell>
          <cell r="DF871">
            <v>0</v>
          </cell>
          <cell r="DG871">
            <v>0</v>
          </cell>
          <cell r="DH871">
            <v>0</v>
          </cell>
          <cell r="DI871">
            <v>0</v>
          </cell>
          <cell r="DJ871">
            <v>0</v>
          </cell>
          <cell r="DK871">
            <v>0</v>
          </cell>
          <cell r="DL871">
            <v>0</v>
          </cell>
          <cell r="DM871">
            <v>0</v>
          </cell>
          <cell r="DN871">
            <v>0</v>
          </cell>
          <cell r="DO871">
            <v>0</v>
          </cell>
          <cell r="DP871">
            <v>0</v>
          </cell>
          <cell r="DQ871">
            <v>0</v>
          </cell>
          <cell r="DR871">
            <v>0</v>
          </cell>
          <cell r="DS871">
            <v>0</v>
          </cell>
          <cell r="DT871">
            <v>0</v>
          </cell>
          <cell r="DU871">
            <v>0</v>
          </cell>
          <cell r="DV871">
            <v>0</v>
          </cell>
          <cell r="DW871">
            <v>0</v>
          </cell>
          <cell r="DX871">
            <v>0</v>
          </cell>
          <cell r="DY871">
            <v>0</v>
          </cell>
          <cell r="DZ871">
            <v>0</v>
          </cell>
          <cell r="EA871">
            <v>0</v>
          </cell>
          <cell r="EB871">
            <v>0</v>
          </cell>
          <cell r="EC871">
            <v>0</v>
          </cell>
          <cell r="ED871">
            <v>0</v>
          </cell>
        </row>
        <row r="872"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0</v>
          </cell>
          <cell r="BD872">
            <v>0</v>
          </cell>
          <cell r="BE872">
            <v>0</v>
          </cell>
          <cell r="BF872">
            <v>0</v>
          </cell>
          <cell r="BG872">
            <v>0</v>
          </cell>
          <cell r="BH872">
            <v>0</v>
          </cell>
          <cell r="BI872">
            <v>0</v>
          </cell>
          <cell r="BJ872">
            <v>0</v>
          </cell>
          <cell r="BK872">
            <v>0</v>
          </cell>
          <cell r="BL872">
            <v>0</v>
          </cell>
          <cell r="BM872">
            <v>0</v>
          </cell>
          <cell r="BN872">
            <v>0</v>
          </cell>
          <cell r="BO872">
            <v>0</v>
          </cell>
          <cell r="BP872">
            <v>0</v>
          </cell>
          <cell r="BQ872">
            <v>0</v>
          </cell>
          <cell r="BR872">
            <v>0</v>
          </cell>
          <cell r="BS872">
            <v>0</v>
          </cell>
          <cell r="BT872">
            <v>0</v>
          </cell>
          <cell r="BU872">
            <v>0</v>
          </cell>
          <cell r="BV872">
            <v>0</v>
          </cell>
          <cell r="BW872">
            <v>0</v>
          </cell>
          <cell r="BX872">
            <v>0</v>
          </cell>
          <cell r="BY872">
            <v>0</v>
          </cell>
          <cell r="BZ872">
            <v>0</v>
          </cell>
          <cell r="CA872">
            <v>0</v>
          </cell>
          <cell r="CB872">
            <v>0</v>
          </cell>
          <cell r="CC872">
            <v>0</v>
          </cell>
          <cell r="CD872">
            <v>0</v>
          </cell>
          <cell r="CE872">
            <v>0</v>
          </cell>
          <cell r="CF872">
            <v>0</v>
          </cell>
          <cell r="CG872">
            <v>0</v>
          </cell>
          <cell r="CH872">
            <v>0</v>
          </cell>
          <cell r="CI872">
            <v>0</v>
          </cell>
          <cell r="CJ872">
            <v>0</v>
          </cell>
          <cell r="CK872">
            <v>0</v>
          </cell>
          <cell r="CL872">
            <v>0</v>
          </cell>
          <cell r="CM872">
            <v>0</v>
          </cell>
          <cell r="CN872">
            <v>0</v>
          </cell>
          <cell r="CO872">
            <v>0</v>
          </cell>
          <cell r="CP872">
            <v>0</v>
          </cell>
          <cell r="CQ872">
            <v>0</v>
          </cell>
          <cell r="CR872">
            <v>0</v>
          </cell>
          <cell r="CS872">
            <v>0</v>
          </cell>
          <cell r="CT872">
            <v>0</v>
          </cell>
          <cell r="CU872">
            <v>0</v>
          </cell>
          <cell r="CV872">
            <v>0</v>
          </cell>
          <cell r="CW872">
            <v>0</v>
          </cell>
          <cell r="CX872">
            <v>0</v>
          </cell>
          <cell r="CY872">
            <v>0</v>
          </cell>
          <cell r="CZ872">
            <v>0</v>
          </cell>
          <cell r="DA872">
            <v>0</v>
          </cell>
          <cell r="DB872">
            <v>0</v>
          </cell>
          <cell r="DC872">
            <v>0</v>
          </cell>
          <cell r="DD872">
            <v>0</v>
          </cell>
          <cell r="DE872">
            <v>0</v>
          </cell>
          <cell r="DF872">
            <v>0</v>
          </cell>
          <cell r="DG872">
            <v>0</v>
          </cell>
          <cell r="DH872">
            <v>0</v>
          </cell>
          <cell r="DI872">
            <v>0</v>
          </cell>
          <cell r="DJ872">
            <v>0</v>
          </cell>
          <cell r="DK872">
            <v>0</v>
          </cell>
          <cell r="DL872">
            <v>0</v>
          </cell>
          <cell r="DM872">
            <v>0</v>
          </cell>
          <cell r="DN872">
            <v>0</v>
          </cell>
          <cell r="DO872">
            <v>0</v>
          </cell>
          <cell r="DP872">
            <v>0</v>
          </cell>
          <cell r="DQ872">
            <v>0</v>
          </cell>
          <cell r="DR872">
            <v>0</v>
          </cell>
          <cell r="DS872">
            <v>0</v>
          </cell>
          <cell r="DT872">
            <v>0</v>
          </cell>
          <cell r="DU872">
            <v>0</v>
          </cell>
          <cell r="DV872">
            <v>0</v>
          </cell>
          <cell r="DW872">
            <v>0</v>
          </cell>
          <cell r="DX872">
            <v>0</v>
          </cell>
          <cell r="DY872">
            <v>0</v>
          </cell>
          <cell r="DZ872">
            <v>0</v>
          </cell>
          <cell r="EA872">
            <v>0</v>
          </cell>
          <cell r="EB872">
            <v>0</v>
          </cell>
          <cell r="EC872">
            <v>0</v>
          </cell>
          <cell r="ED872">
            <v>0</v>
          </cell>
        </row>
        <row r="873"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0</v>
          </cell>
          <cell r="BD873">
            <v>0</v>
          </cell>
          <cell r="BE873">
            <v>0</v>
          </cell>
          <cell r="BF873">
            <v>0</v>
          </cell>
          <cell r="BG873">
            <v>0</v>
          </cell>
          <cell r="BH873">
            <v>0</v>
          </cell>
          <cell r="BI873">
            <v>0</v>
          </cell>
          <cell r="BJ873">
            <v>0</v>
          </cell>
          <cell r="BK873">
            <v>0</v>
          </cell>
          <cell r="BL873">
            <v>0</v>
          </cell>
          <cell r="BM873">
            <v>0</v>
          </cell>
          <cell r="BN873">
            <v>0</v>
          </cell>
          <cell r="BO873">
            <v>0</v>
          </cell>
          <cell r="BP873">
            <v>0</v>
          </cell>
          <cell r="BQ873">
            <v>0</v>
          </cell>
          <cell r="BR873">
            <v>0</v>
          </cell>
          <cell r="BS873">
            <v>0</v>
          </cell>
          <cell r="BT873">
            <v>0</v>
          </cell>
          <cell r="BU873">
            <v>0</v>
          </cell>
          <cell r="BV873">
            <v>0</v>
          </cell>
          <cell r="BW873">
            <v>0</v>
          </cell>
          <cell r="BX873">
            <v>0</v>
          </cell>
          <cell r="BY873">
            <v>0</v>
          </cell>
          <cell r="BZ873">
            <v>0</v>
          </cell>
          <cell r="CA873">
            <v>0</v>
          </cell>
          <cell r="CB873">
            <v>0</v>
          </cell>
          <cell r="CC873">
            <v>0</v>
          </cell>
          <cell r="CD873">
            <v>0</v>
          </cell>
          <cell r="CE873">
            <v>0</v>
          </cell>
          <cell r="CF873">
            <v>0</v>
          </cell>
          <cell r="CG873">
            <v>0</v>
          </cell>
          <cell r="CH873">
            <v>0</v>
          </cell>
          <cell r="CI873">
            <v>0</v>
          </cell>
          <cell r="CJ873">
            <v>0</v>
          </cell>
          <cell r="CK873">
            <v>0</v>
          </cell>
          <cell r="CL873">
            <v>0</v>
          </cell>
          <cell r="CM873">
            <v>0</v>
          </cell>
          <cell r="CN873">
            <v>0</v>
          </cell>
          <cell r="CO873">
            <v>0</v>
          </cell>
          <cell r="CP873">
            <v>0</v>
          </cell>
          <cell r="CQ873">
            <v>0</v>
          </cell>
          <cell r="CR873">
            <v>0</v>
          </cell>
          <cell r="CS873">
            <v>0</v>
          </cell>
          <cell r="CT873">
            <v>0</v>
          </cell>
          <cell r="CU873">
            <v>0</v>
          </cell>
          <cell r="CV873">
            <v>0</v>
          </cell>
          <cell r="CW873">
            <v>0</v>
          </cell>
          <cell r="CX873">
            <v>0</v>
          </cell>
          <cell r="CY873">
            <v>0</v>
          </cell>
          <cell r="CZ873">
            <v>0</v>
          </cell>
          <cell r="DA873">
            <v>0</v>
          </cell>
          <cell r="DB873">
            <v>0</v>
          </cell>
          <cell r="DC873">
            <v>0</v>
          </cell>
          <cell r="DD873">
            <v>0</v>
          </cell>
          <cell r="DE873">
            <v>0</v>
          </cell>
          <cell r="DF873">
            <v>0</v>
          </cell>
          <cell r="DG873">
            <v>0</v>
          </cell>
          <cell r="DH873">
            <v>0</v>
          </cell>
          <cell r="DI873">
            <v>0</v>
          </cell>
          <cell r="DJ873">
            <v>0</v>
          </cell>
          <cell r="DK873">
            <v>0</v>
          </cell>
          <cell r="DL873">
            <v>0</v>
          </cell>
          <cell r="DM873">
            <v>0</v>
          </cell>
          <cell r="DN873">
            <v>0</v>
          </cell>
          <cell r="DO873">
            <v>0</v>
          </cell>
          <cell r="DP873">
            <v>0</v>
          </cell>
          <cell r="DQ873">
            <v>0</v>
          </cell>
          <cell r="DR873">
            <v>0</v>
          </cell>
          <cell r="DS873">
            <v>0</v>
          </cell>
          <cell r="DT873">
            <v>0</v>
          </cell>
          <cell r="DU873">
            <v>0</v>
          </cell>
          <cell r="DV873">
            <v>0</v>
          </cell>
          <cell r="DW873">
            <v>0</v>
          </cell>
          <cell r="DX873">
            <v>0</v>
          </cell>
          <cell r="DY873">
            <v>0</v>
          </cell>
          <cell r="DZ873">
            <v>0</v>
          </cell>
          <cell r="EA873">
            <v>0</v>
          </cell>
          <cell r="EB873">
            <v>0</v>
          </cell>
          <cell r="EC873">
            <v>0</v>
          </cell>
          <cell r="ED873">
            <v>0</v>
          </cell>
        </row>
        <row r="874"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0</v>
          </cell>
          <cell r="BD874">
            <v>0</v>
          </cell>
          <cell r="BE874">
            <v>0</v>
          </cell>
          <cell r="BF874">
            <v>0</v>
          </cell>
          <cell r="BG874">
            <v>0</v>
          </cell>
          <cell r="BH874">
            <v>0</v>
          </cell>
          <cell r="BI874">
            <v>0</v>
          </cell>
          <cell r="BJ874">
            <v>0</v>
          </cell>
          <cell r="BK874">
            <v>0</v>
          </cell>
          <cell r="BL874">
            <v>0</v>
          </cell>
          <cell r="BM874">
            <v>0</v>
          </cell>
          <cell r="BN874">
            <v>0</v>
          </cell>
          <cell r="BO874">
            <v>0</v>
          </cell>
          <cell r="BP874">
            <v>0</v>
          </cell>
          <cell r="BQ874">
            <v>0</v>
          </cell>
          <cell r="BR874">
            <v>0</v>
          </cell>
          <cell r="BS874">
            <v>0</v>
          </cell>
          <cell r="BT874">
            <v>0</v>
          </cell>
          <cell r="BU874">
            <v>0</v>
          </cell>
          <cell r="BV874">
            <v>0</v>
          </cell>
          <cell r="BW874">
            <v>0</v>
          </cell>
          <cell r="BX874">
            <v>0</v>
          </cell>
          <cell r="BY874">
            <v>0</v>
          </cell>
          <cell r="BZ874">
            <v>0</v>
          </cell>
          <cell r="CA874">
            <v>0</v>
          </cell>
          <cell r="CB874">
            <v>0</v>
          </cell>
          <cell r="CC874">
            <v>0</v>
          </cell>
          <cell r="CD874">
            <v>0</v>
          </cell>
          <cell r="CE874">
            <v>0</v>
          </cell>
          <cell r="CF874">
            <v>0</v>
          </cell>
          <cell r="CG874">
            <v>0</v>
          </cell>
          <cell r="CH874">
            <v>0</v>
          </cell>
          <cell r="CI874">
            <v>0</v>
          </cell>
          <cell r="CJ874">
            <v>0</v>
          </cell>
          <cell r="CK874">
            <v>0</v>
          </cell>
          <cell r="CL874">
            <v>0</v>
          </cell>
          <cell r="CM874">
            <v>0</v>
          </cell>
          <cell r="CN874">
            <v>0</v>
          </cell>
          <cell r="CO874">
            <v>0</v>
          </cell>
          <cell r="CP874">
            <v>0</v>
          </cell>
          <cell r="CQ874">
            <v>0</v>
          </cell>
          <cell r="CR874">
            <v>0</v>
          </cell>
          <cell r="CS874">
            <v>0</v>
          </cell>
          <cell r="CT874">
            <v>0</v>
          </cell>
          <cell r="CU874">
            <v>0</v>
          </cell>
          <cell r="CV874">
            <v>0</v>
          </cell>
          <cell r="CW874">
            <v>0</v>
          </cell>
          <cell r="CX874">
            <v>0</v>
          </cell>
          <cell r="CY874">
            <v>0</v>
          </cell>
          <cell r="CZ874">
            <v>0</v>
          </cell>
          <cell r="DA874">
            <v>0</v>
          </cell>
          <cell r="DB874">
            <v>0</v>
          </cell>
          <cell r="DC874">
            <v>0</v>
          </cell>
          <cell r="DD874">
            <v>0</v>
          </cell>
          <cell r="DE874">
            <v>0</v>
          </cell>
          <cell r="DF874">
            <v>0</v>
          </cell>
          <cell r="DG874">
            <v>0</v>
          </cell>
          <cell r="DH874">
            <v>0</v>
          </cell>
          <cell r="DI874">
            <v>0</v>
          </cell>
          <cell r="DJ874">
            <v>0</v>
          </cell>
          <cell r="DK874">
            <v>0</v>
          </cell>
          <cell r="DL874">
            <v>0</v>
          </cell>
          <cell r="DM874">
            <v>0</v>
          </cell>
          <cell r="DN874">
            <v>0</v>
          </cell>
          <cell r="DO874">
            <v>0</v>
          </cell>
          <cell r="DP874">
            <v>0</v>
          </cell>
          <cell r="DQ874">
            <v>0</v>
          </cell>
          <cell r="DR874">
            <v>0</v>
          </cell>
          <cell r="DS874">
            <v>0</v>
          </cell>
          <cell r="DT874">
            <v>0</v>
          </cell>
          <cell r="DU874">
            <v>0</v>
          </cell>
          <cell r="DV874">
            <v>0</v>
          </cell>
          <cell r="DW874">
            <v>0</v>
          </cell>
          <cell r="DX874">
            <v>0</v>
          </cell>
          <cell r="DY874">
            <v>0</v>
          </cell>
          <cell r="DZ874">
            <v>0</v>
          </cell>
          <cell r="EA874">
            <v>0</v>
          </cell>
          <cell r="EB874">
            <v>0</v>
          </cell>
          <cell r="EC874">
            <v>0</v>
          </cell>
          <cell r="ED874">
            <v>0</v>
          </cell>
        </row>
        <row r="875"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0</v>
          </cell>
          <cell r="BD875">
            <v>0</v>
          </cell>
          <cell r="BE875">
            <v>0</v>
          </cell>
          <cell r="BF875">
            <v>0</v>
          </cell>
          <cell r="BG875">
            <v>0</v>
          </cell>
          <cell r="BH875">
            <v>0</v>
          </cell>
          <cell r="BI875">
            <v>0</v>
          </cell>
          <cell r="BJ875">
            <v>0</v>
          </cell>
          <cell r="BK875">
            <v>0</v>
          </cell>
          <cell r="BL875">
            <v>0</v>
          </cell>
          <cell r="BM875">
            <v>0</v>
          </cell>
          <cell r="BN875">
            <v>0</v>
          </cell>
          <cell r="BO875">
            <v>0</v>
          </cell>
          <cell r="BP875">
            <v>0</v>
          </cell>
          <cell r="BQ875">
            <v>0</v>
          </cell>
          <cell r="BR875">
            <v>0</v>
          </cell>
          <cell r="BS875">
            <v>0</v>
          </cell>
          <cell r="BT875">
            <v>0</v>
          </cell>
          <cell r="BU875">
            <v>0</v>
          </cell>
          <cell r="BV875">
            <v>0</v>
          </cell>
          <cell r="BW875">
            <v>0</v>
          </cell>
          <cell r="BX875">
            <v>0</v>
          </cell>
          <cell r="BY875">
            <v>0</v>
          </cell>
          <cell r="BZ875">
            <v>0</v>
          </cell>
          <cell r="CA875">
            <v>0</v>
          </cell>
          <cell r="CB875">
            <v>0</v>
          </cell>
          <cell r="CC875">
            <v>0</v>
          </cell>
          <cell r="CD875">
            <v>0</v>
          </cell>
          <cell r="CE875">
            <v>0</v>
          </cell>
          <cell r="CF875">
            <v>0</v>
          </cell>
          <cell r="CG875">
            <v>0</v>
          </cell>
          <cell r="CH875">
            <v>0</v>
          </cell>
          <cell r="CI875">
            <v>0</v>
          </cell>
          <cell r="CJ875">
            <v>0</v>
          </cell>
          <cell r="CK875">
            <v>0</v>
          </cell>
          <cell r="CL875">
            <v>0</v>
          </cell>
          <cell r="CM875">
            <v>0</v>
          </cell>
          <cell r="CN875">
            <v>0</v>
          </cell>
          <cell r="CO875">
            <v>0</v>
          </cell>
          <cell r="CP875">
            <v>0</v>
          </cell>
          <cell r="CQ875">
            <v>0</v>
          </cell>
          <cell r="CR875">
            <v>0</v>
          </cell>
          <cell r="CS875">
            <v>0</v>
          </cell>
          <cell r="CT875">
            <v>0</v>
          </cell>
          <cell r="CU875">
            <v>0</v>
          </cell>
          <cell r="CV875">
            <v>0</v>
          </cell>
          <cell r="CW875">
            <v>0</v>
          </cell>
          <cell r="CX875">
            <v>0</v>
          </cell>
          <cell r="CY875">
            <v>0</v>
          </cell>
          <cell r="CZ875">
            <v>0</v>
          </cell>
          <cell r="DA875">
            <v>0</v>
          </cell>
          <cell r="DB875">
            <v>0</v>
          </cell>
          <cell r="DC875">
            <v>0</v>
          </cell>
          <cell r="DD875">
            <v>0</v>
          </cell>
          <cell r="DE875">
            <v>0</v>
          </cell>
          <cell r="DF875">
            <v>0</v>
          </cell>
          <cell r="DG875">
            <v>0</v>
          </cell>
          <cell r="DH875">
            <v>0</v>
          </cell>
          <cell r="DI875">
            <v>0</v>
          </cell>
          <cell r="DJ875">
            <v>0</v>
          </cell>
          <cell r="DK875">
            <v>0</v>
          </cell>
          <cell r="DL875">
            <v>0</v>
          </cell>
          <cell r="DM875">
            <v>0</v>
          </cell>
          <cell r="DN875">
            <v>0</v>
          </cell>
          <cell r="DO875">
            <v>0</v>
          </cell>
          <cell r="DP875">
            <v>0</v>
          </cell>
          <cell r="DQ875">
            <v>0</v>
          </cell>
          <cell r="DR875">
            <v>0</v>
          </cell>
          <cell r="DS875">
            <v>0</v>
          </cell>
          <cell r="DT875">
            <v>0</v>
          </cell>
          <cell r="DU875">
            <v>0</v>
          </cell>
          <cell r="DV875">
            <v>0</v>
          </cell>
          <cell r="DW875">
            <v>0</v>
          </cell>
          <cell r="DX875">
            <v>0</v>
          </cell>
          <cell r="DY875">
            <v>0</v>
          </cell>
          <cell r="DZ875">
            <v>0</v>
          </cell>
          <cell r="EA875">
            <v>0</v>
          </cell>
          <cell r="EB875">
            <v>0</v>
          </cell>
          <cell r="EC875">
            <v>0</v>
          </cell>
          <cell r="ED875">
            <v>0</v>
          </cell>
        </row>
        <row r="876"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0</v>
          </cell>
          <cell r="BD876">
            <v>0</v>
          </cell>
          <cell r="BE876">
            <v>0</v>
          </cell>
          <cell r="BF876">
            <v>0</v>
          </cell>
          <cell r="BG876">
            <v>0</v>
          </cell>
          <cell r="BH876">
            <v>0</v>
          </cell>
          <cell r="BI876">
            <v>0</v>
          </cell>
          <cell r="BJ876">
            <v>0</v>
          </cell>
          <cell r="BK876">
            <v>0</v>
          </cell>
          <cell r="BL876">
            <v>0</v>
          </cell>
          <cell r="BM876">
            <v>0</v>
          </cell>
          <cell r="BN876">
            <v>0</v>
          </cell>
          <cell r="BO876">
            <v>0</v>
          </cell>
          <cell r="BP876">
            <v>0</v>
          </cell>
          <cell r="BQ876">
            <v>0</v>
          </cell>
          <cell r="BR876">
            <v>0</v>
          </cell>
          <cell r="BS876">
            <v>0</v>
          </cell>
          <cell r="BT876">
            <v>0</v>
          </cell>
          <cell r="BU876">
            <v>0</v>
          </cell>
          <cell r="BV876">
            <v>0</v>
          </cell>
          <cell r="BW876">
            <v>0</v>
          </cell>
          <cell r="BX876">
            <v>0</v>
          </cell>
          <cell r="BY876">
            <v>0</v>
          </cell>
          <cell r="BZ876">
            <v>0</v>
          </cell>
          <cell r="CA876">
            <v>0</v>
          </cell>
          <cell r="CB876">
            <v>0</v>
          </cell>
          <cell r="CC876">
            <v>0</v>
          </cell>
          <cell r="CD876">
            <v>0</v>
          </cell>
          <cell r="CE876">
            <v>0</v>
          </cell>
          <cell r="CF876">
            <v>0</v>
          </cell>
          <cell r="CG876">
            <v>0</v>
          </cell>
          <cell r="CH876">
            <v>0</v>
          </cell>
          <cell r="CI876">
            <v>0</v>
          </cell>
          <cell r="CJ876">
            <v>0</v>
          </cell>
          <cell r="CK876">
            <v>0</v>
          </cell>
          <cell r="CL876">
            <v>0</v>
          </cell>
          <cell r="CM876">
            <v>0</v>
          </cell>
          <cell r="CN876">
            <v>0</v>
          </cell>
          <cell r="CO876">
            <v>0</v>
          </cell>
          <cell r="CP876">
            <v>0</v>
          </cell>
          <cell r="CQ876">
            <v>0</v>
          </cell>
          <cell r="CR876">
            <v>0</v>
          </cell>
          <cell r="CS876">
            <v>0</v>
          </cell>
          <cell r="CT876">
            <v>0</v>
          </cell>
          <cell r="CU876">
            <v>0</v>
          </cell>
          <cell r="CV876">
            <v>0</v>
          </cell>
          <cell r="CW876">
            <v>0</v>
          </cell>
          <cell r="CX876">
            <v>0</v>
          </cell>
          <cell r="CY876">
            <v>0</v>
          </cell>
          <cell r="CZ876">
            <v>0</v>
          </cell>
          <cell r="DA876">
            <v>0</v>
          </cell>
          <cell r="DB876">
            <v>0</v>
          </cell>
          <cell r="DC876">
            <v>0</v>
          </cell>
          <cell r="DD876">
            <v>0</v>
          </cell>
          <cell r="DE876">
            <v>0</v>
          </cell>
          <cell r="DF876">
            <v>0</v>
          </cell>
          <cell r="DG876">
            <v>0</v>
          </cell>
          <cell r="DH876">
            <v>0</v>
          </cell>
          <cell r="DI876">
            <v>0</v>
          </cell>
          <cell r="DJ876">
            <v>0</v>
          </cell>
          <cell r="DK876">
            <v>0</v>
          </cell>
          <cell r="DL876">
            <v>0</v>
          </cell>
          <cell r="DM876">
            <v>0</v>
          </cell>
          <cell r="DN876">
            <v>0</v>
          </cell>
          <cell r="DO876">
            <v>0</v>
          </cell>
          <cell r="DP876">
            <v>0</v>
          </cell>
          <cell r="DQ876">
            <v>0</v>
          </cell>
          <cell r="DR876">
            <v>0</v>
          </cell>
          <cell r="DS876">
            <v>0</v>
          </cell>
          <cell r="DT876">
            <v>0</v>
          </cell>
          <cell r="DU876">
            <v>0</v>
          </cell>
          <cell r="DV876">
            <v>0</v>
          </cell>
          <cell r="DW876">
            <v>0</v>
          </cell>
          <cell r="DX876">
            <v>0</v>
          </cell>
          <cell r="DY876">
            <v>0</v>
          </cell>
          <cell r="DZ876">
            <v>0</v>
          </cell>
          <cell r="EA876">
            <v>0</v>
          </cell>
          <cell r="EB876">
            <v>0</v>
          </cell>
          <cell r="EC876">
            <v>0</v>
          </cell>
          <cell r="ED876">
            <v>0</v>
          </cell>
        </row>
        <row r="877"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0</v>
          </cell>
          <cell r="BD877">
            <v>0</v>
          </cell>
          <cell r="BE877">
            <v>0</v>
          </cell>
          <cell r="BF877">
            <v>0</v>
          </cell>
          <cell r="BG877">
            <v>0</v>
          </cell>
          <cell r="BH877">
            <v>0</v>
          </cell>
          <cell r="BI877">
            <v>0</v>
          </cell>
          <cell r="BJ877">
            <v>0</v>
          </cell>
          <cell r="BK877">
            <v>0</v>
          </cell>
          <cell r="BL877">
            <v>0</v>
          </cell>
          <cell r="BM877">
            <v>0</v>
          </cell>
          <cell r="BN877">
            <v>0</v>
          </cell>
          <cell r="BO877">
            <v>0</v>
          </cell>
          <cell r="BP877">
            <v>0</v>
          </cell>
          <cell r="BQ877">
            <v>0</v>
          </cell>
          <cell r="BR877">
            <v>0</v>
          </cell>
          <cell r="BS877">
            <v>0</v>
          </cell>
          <cell r="BT877">
            <v>0</v>
          </cell>
          <cell r="BU877">
            <v>0</v>
          </cell>
          <cell r="BV877">
            <v>0</v>
          </cell>
          <cell r="BW877">
            <v>0</v>
          </cell>
          <cell r="BX877">
            <v>0</v>
          </cell>
          <cell r="BY877">
            <v>0</v>
          </cell>
          <cell r="BZ877">
            <v>0</v>
          </cell>
          <cell r="CA877">
            <v>0</v>
          </cell>
          <cell r="CB877">
            <v>0</v>
          </cell>
          <cell r="CC877">
            <v>0</v>
          </cell>
          <cell r="CD877">
            <v>0</v>
          </cell>
          <cell r="CE877">
            <v>0</v>
          </cell>
          <cell r="CF877">
            <v>0</v>
          </cell>
          <cell r="CG877">
            <v>0</v>
          </cell>
          <cell r="CH877">
            <v>0</v>
          </cell>
          <cell r="CI877">
            <v>0</v>
          </cell>
          <cell r="CJ877">
            <v>0</v>
          </cell>
          <cell r="CK877">
            <v>0</v>
          </cell>
          <cell r="CL877">
            <v>0</v>
          </cell>
          <cell r="CM877">
            <v>0</v>
          </cell>
          <cell r="CN877">
            <v>0</v>
          </cell>
          <cell r="CO877">
            <v>0</v>
          </cell>
          <cell r="CP877">
            <v>0</v>
          </cell>
          <cell r="CQ877">
            <v>0</v>
          </cell>
          <cell r="CR877">
            <v>0</v>
          </cell>
          <cell r="CS877">
            <v>0</v>
          </cell>
          <cell r="CT877">
            <v>0</v>
          </cell>
          <cell r="CU877">
            <v>0</v>
          </cell>
          <cell r="CV877">
            <v>0</v>
          </cell>
          <cell r="CW877">
            <v>0</v>
          </cell>
          <cell r="CX877">
            <v>0</v>
          </cell>
          <cell r="CY877">
            <v>0</v>
          </cell>
          <cell r="CZ877">
            <v>0</v>
          </cell>
          <cell r="DA877">
            <v>0</v>
          </cell>
          <cell r="DB877">
            <v>0</v>
          </cell>
          <cell r="DC877">
            <v>0</v>
          </cell>
          <cell r="DD877">
            <v>0</v>
          </cell>
          <cell r="DE877">
            <v>0</v>
          </cell>
          <cell r="DF877">
            <v>0</v>
          </cell>
          <cell r="DG877">
            <v>0</v>
          </cell>
          <cell r="DH877">
            <v>0</v>
          </cell>
          <cell r="DI877">
            <v>0</v>
          </cell>
          <cell r="DJ877">
            <v>0</v>
          </cell>
          <cell r="DK877">
            <v>0</v>
          </cell>
          <cell r="DL877">
            <v>0</v>
          </cell>
          <cell r="DM877">
            <v>0</v>
          </cell>
          <cell r="DN877">
            <v>0</v>
          </cell>
          <cell r="DO877">
            <v>0</v>
          </cell>
          <cell r="DP877">
            <v>0</v>
          </cell>
          <cell r="DQ877">
            <v>0</v>
          </cell>
          <cell r="DR877">
            <v>0</v>
          </cell>
          <cell r="DS877">
            <v>0</v>
          </cell>
          <cell r="DT877">
            <v>0</v>
          </cell>
          <cell r="DU877">
            <v>0</v>
          </cell>
          <cell r="DV877">
            <v>0</v>
          </cell>
          <cell r="DW877">
            <v>0</v>
          </cell>
          <cell r="DX877">
            <v>0</v>
          </cell>
          <cell r="DY877">
            <v>0</v>
          </cell>
          <cell r="DZ877">
            <v>0</v>
          </cell>
          <cell r="EA877">
            <v>0</v>
          </cell>
          <cell r="EB877">
            <v>0</v>
          </cell>
          <cell r="EC877">
            <v>0</v>
          </cell>
          <cell r="ED877">
            <v>0</v>
          </cell>
        </row>
        <row r="878"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0</v>
          </cell>
          <cell r="BD878">
            <v>0</v>
          </cell>
          <cell r="BE878">
            <v>0</v>
          </cell>
          <cell r="BF878">
            <v>0</v>
          </cell>
          <cell r="BG878">
            <v>0</v>
          </cell>
          <cell r="BH878">
            <v>0</v>
          </cell>
          <cell r="BI878">
            <v>0</v>
          </cell>
          <cell r="BJ878">
            <v>0</v>
          </cell>
          <cell r="BK878">
            <v>0</v>
          </cell>
          <cell r="BL878">
            <v>0</v>
          </cell>
          <cell r="BM878">
            <v>0</v>
          </cell>
          <cell r="BN878">
            <v>0</v>
          </cell>
          <cell r="BO878">
            <v>0</v>
          </cell>
          <cell r="BP878">
            <v>0</v>
          </cell>
          <cell r="BQ878">
            <v>0</v>
          </cell>
          <cell r="BR878">
            <v>0</v>
          </cell>
          <cell r="BS878">
            <v>0</v>
          </cell>
          <cell r="BT878">
            <v>0</v>
          </cell>
          <cell r="BU878">
            <v>0</v>
          </cell>
          <cell r="BV878">
            <v>0</v>
          </cell>
          <cell r="BW878">
            <v>0</v>
          </cell>
          <cell r="BX878">
            <v>0</v>
          </cell>
          <cell r="BY878">
            <v>0</v>
          </cell>
          <cell r="BZ878">
            <v>0</v>
          </cell>
          <cell r="CA878">
            <v>0</v>
          </cell>
          <cell r="CB878">
            <v>0</v>
          </cell>
          <cell r="CC878">
            <v>0</v>
          </cell>
          <cell r="CD878">
            <v>0</v>
          </cell>
          <cell r="CE878">
            <v>0</v>
          </cell>
          <cell r="CF878">
            <v>0</v>
          </cell>
          <cell r="CG878">
            <v>0</v>
          </cell>
          <cell r="CH878">
            <v>0</v>
          </cell>
          <cell r="CI878">
            <v>0</v>
          </cell>
          <cell r="CJ878">
            <v>0</v>
          </cell>
          <cell r="CK878">
            <v>0</v>
          </cell>
          <cell r="CL878">
            <v>0</v>
          </cell>
          <cell r="CM878">
            <v>0</v>
          </cell>
          <cell r="CN878">
            <v>0</v>
          </cell>
          <cell r="CO878">
            <v>0</v>
          </cell>
          <cell r="CP878">
            <v>0</v>
          </cell>
          <cell r="CQ878">
            <v>0</v>
          </cell>
          <cell r="CR878">
            <v>0</v>
          </cell>
          <cell r="CS878">
            <v>0</v>
          </cell>
          <cell r="CT878">
            <v>0</v>
          </cell>
          <cell r="CU878">
            <v>0</v>
          </cell>
          <cell r="CV878">
            <v>0</v>
          </cell>
          <cell r="CW878">
            <v>0</v>
          </cell>
          <cell r="CX878">
            <v>0</v>
          </cell>
          <cell r="CY878">
            <v>0</v>
          </cell>
          <cell r="CZ878">
            <v>0</v>
          </cell>
          <cell r="DA878">
            <v>0</v>
          </cell>
          <cell r="DB878">
            <v>0</v>
          </cell>
          <cell r="DC878">
            <v>0</v>
          </cell>
          <cell r="DD878">
            <v>0</v>
          </cell>
          <cell r="DE878">
            <v>0</v>
          </cell>
          <cell r="DF878">
            <v>0</v>
          </cell>
          <cell r="DG878">
            <v>0</v>
          </cell>
          <cell r="DH878">
            <v>0</v>
          </cell>
          <cell r="DI878">
            <v>0</v>
          </cell>
          <cell r="DJ878">
            <v>0</v>
          </cell>
          <cell r="DK878">
            <v>0</v>
          </cell>
          <cell r="DL878">
            <v>0</v>
          </cell>
          <cell r="DM878">
            <v>0</v>
          </cell>
          <cell r="DN878">
            <v>0</v>
          </cell>
          <cell r="DO878">
            <v>0</v>
          </cell>
          <cell r="DP878">
            <v>0</v>
          </cell>
          <cell r="DQ878">
            <v>0</v>
          </cell>
          <cell r="DR878">
            <v>0</v>
          </cell>
          <cell r="DS878">
            <v>0</v>
          </cell>
          <cell r="DT878">
            <v>0</v>
          </cell>
          <cell r="DU878">
            <v>0</v>
          </cell>
          <cell r="DV878">
            <v>0</v>
          </cell>
          <cell r="DW878">
            <v>0</v>
          </cell>
          <cell r="DX878">
            <v>0</v>
          </cell>
          <cell r="DY878">
            <v>0</v>
          </cell>
          <cell r="DZ878">
            <v>0</v>
          </cell>
          <cell r="EA878">
            <v>0</v>
          </cell>
          <cell r="EB878">
            <v>0</v>
          </cell>
          <cell r="EC878">
            <v>0</v>
          </cell>
          <cell r="ED878">
            <v>0</v>
          </cell>
        </row>
        <row r="879"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0</v>
          </cell>
          <cell r="BD879">
            <v>0</v>
          </cell>
          <cell r="BE879">
            <v>0</v>
          </cell>
          <cell r="BF879">
            <v>0</v>
          </cell>
          <cell r="BG879">
            <v>0</v>
          </cell>
          <cell r="BH879">
            <v>0</v>
          </cell>
          <cell r="BI879">
            <v>0</v>
          </cell>
          <cell r="BJ879">
            <v>0</v>
          </cell>
          <cell r="BK879">
            <v>0</v>
          </cell>
          <cell r="BL879">
            <v>0</v>
          </cell>
          <cell r="BM879">
            <v>0</v>
          </cell>
          <cell r="BN879">
            <v>0</v>
          </cell>
          <cell r="BO879">
            <v>0</v>
          </cell>
          <cell r="BP879">
            <v>0</v>
          </cell>
          <cell r="BQ879">
            <v>0</v>
          </cell>
          <cell r="BR879">
            <v>0</v>
          </cell>
          <cell r="BS879">
            <v>0</v>
          </cell>
          <cell r="BT879">
            <v>0</v>
          </cell>
          <cell r="BU879">
            <v>0</v>
          </cell>
          <cell r="BV879">
            <v>0</v>
          </cell>
          <cell r="BW879">
            <v>0</v>
          </cell>
          <cell r="BX879">
            <v>0</v>
          </cell>
          <cell r="BY879">
            <v>0</v>
          </cell>
          <cell r="BZ879">
            <v>0</v>
          </cell>
          <cell r="CA879">
            <v>0</v>
          </cell>
          <cell r="CB879">
            <v>0</v>
          </cell>
          <cell r="CC879">
            <v>0</v>
          </cell>
          <cell r="CD879">
            <v>0</v>
          </cell>
          <cell r="CE879">
            <v>0</v>
          </cell>
          <cell r="CF879">
            <v>0</v>
          </cell>
          <cell r="CG879">
            <v>0</v>
          </cell>
          <cell r="CH879">
            <v>0</v>
          </cell>
          <cell r="CI879">
            <v>0</v>
          </cell>
          <cell r="CJ879">
            <v>0</v>
          </cell>
          <cell r="CK879">
            <v>0</v>
          </cell>
          <cell r="CL879">
            <v>0</v>
          </cell>
          <cell r="CM879">
            <v>0</v>
          </cell>
          <cell r="CN879">
            <v>0</v>
          </cell>
          <cell r="CO879">
            <v>0</v>
          </cell>
          <cell r="CP879">
            <v>0</v>
          </cell>
          <cell r="CQ879">
            <v>0</v>
          </cell>
          <cell r="CR879">
            <v>0</v>
          </cell>
          <cell r="CS879">
            <v>0</v>
          </cell>
          <cell r="CT879">
            <v>0</v>
          </cell>
          <cell r="CU879">
            <v>0</v>
          </cell>
          <cell r="CV879">
            <v>0</v>
          </cell>
          <cell r="CW879">
            <v>0</v>
          </cell>
          <cell r="CX879">
            <v>0</v>
          </cell>
          <cell r="CY879">
            <v>0</v>
          </cell>
          <cell r="CZ879">
            <v>0</v>
          </cell>
          <cell r="DA879">
            <v>0</v>
          </cell>
          <cell r="DB879">
            <v>0</v>
          </cell>
          <cell r="DC879">
            <v>0</v>
          </cell>
          <cell r="DD879">
            <v>0</v>
          </cell>
          <cell r="DE879">
            <v>0</v>
          </cell>
          <cell r="DF879">
            <v>0</v>
          </cell>
          <cell r="DG879">
            <v>0</v>
          </cell>
          <cell r="DH879">
            <v>0</v>
          </cell>
          <cell r="DI879">
            <v>0</v>
          </cell>
          <cell r="DJ879">
            <v>0</v>
          </cell>
          <cell r="DK879">
            <v>0</v>
          </cell>
          <cell r="DL879">
            <v>0</v>
          </cell>
          <cell r="DM879">
            <v>0</v>
          </cell>
          <cell r="DN879">
            <v>0</v>
          </cell>
          <cell r="DO879">
            <v>0</v>
          </cell>
          <cell r="DP879">
            <v>0</v>
          </cell>
          <cell r="DQ879">
            <v>0</v>
          </cell>
          <cell r="DR879">
            <v>0</v>
          </cell>
          <cell r="DS879">
            <v>0</v>
          </cell>
          <cell r="DT879">
            <v>0</v>
          </cell>
          <cell r="DU879">
            <v>0</v>
          </cell>
          <cell r="DV879">
            <v>0</v>
          </cell>
          <cell r="DW879">
            <v>0</v>
          </cell>
          <cell r="DX879">
            <v>0</v>
          </cell>
          <cell r="DY879">
            <v>0</v>
          </cell>
          <cell r="DZ879">
            <v>0</v>
          </cell>
          <cell r="EA879">
            <v>0</v>
          </cell>
          <cell r="EB879">
            <v>0</v>
          </cell>
          <cell r="EC879">
            <v>0</v>
          </cell>
          <cell r="ED879">
            <v>0</v>
          </cell>
        </row>
        <row r="881">
          <cell r="A881" t="str">
            <v>Peak Capacity (Nameplate)</v>
          </cell>
        </row>
        <row r="882"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0</v>
          </cell>
          <cell r="BD882">
            <v>0</v>
          </cell>
          <cell r="BE882">
            <v>0</v>
          </cell>
          <cell r="BF882">
            <v>0</v>
          </cell>
          <cell r="BG882">
            <v>0</v>
          </cell>
          <cell r="BH882">
            <v>0</v>
          </cell>
          <cell r="BI882">
            <v>0</v>
          </cell>
          <cell r="BJ882">
            <v>0</v>
          </cell>
          <cell r="BK882">
            <v>0</v>
          </cell>
          <cell r="BL882">
            <v>0</v>
          </cell>
          <cell r="BM882">
            <v>0</v>
          </cell>
          <cell r="BN882">
            <v>0</v>
          </cell>
          <cell r="BO882">
            <v>0</v>
          </cell>
          <cell r="BP882">
            <v>0</v>
          </cell>
          <cell r="BQ882">
            <v>0</v>
          </cell>
          <cell r="BR882">
            <v>0</v>
          </cell>
          <cell r="BS882">
            <v>0</v>
          </cell>
          <cell r="BT882">
            <v>0</v>
          </cell>
          <cell r="BU882">
            <v>0</v>
          </cell>
          <cell r="BV882">
            <v>0</v>
          </cell>
          <cell r="BW882">
            <v>0</v>
          </cell>
          <cell r="BX882">
            <v>0</v>
          </cell>
          <cell r="BY882">
            <v>0</v>
          </cell>
          <cell r="BZ882">
            <v>0</v>
          </cell>
          <cell r="CA882">
            <v>0</v>
          </cell>
          <cell r="CB882">
            <v>0</v>
          </cell>
          <cell r="CC882">
            <v>0</v>
          </cell>
          <cell r="CD882">
            <v>0</v>
          </cell>
          <cell r="CE882">
            <v>0</v>
          </cell>
          <cell r="CF882">
            <v>0</v>
          </cell>
          <cell r="CG882">
            <v>0</v>
          </cell>
          <cell r="CH882">
            <v>0</v>
          </cell>
          <cell r="CI882">
            <v>0</v>
          </cell>
          <cell r="CJ882">
            <v>0</v>
          </cell>
          <cell r="CK882">
            <v>0</v>
          </cell>
          <cell r="CL882">
            <v>0</v>
          </cell>
          <cell r="CM882">
            <v>0</v>
          </cell>
          <cell r="CN882">
            <v>0</v>
          </cell>
          <cell r="CO882">
            <v>0</v>
          </cell>
          <cell r="CP882">
            <v>0</v>
          </cell>
          <cell r="CQ882">
            <v>0</v>
          </cell>
          <cell r="CR882">
            <v>0</v>
          </cell>
          <cell r="CS882">
            <v>0</v>
          </cell>
          <cell r="CT882">
            <v>0</v>
          </cell>
          <cell r="CU882">
            <v>0</v>
          </cell>
          <cell r="CV882">
            <v>0</v>
          </cell>
          <cell r="CW882">
            <v>0</v>
          </cell>
          <cell r="CX882">
            <v>0</v>
          </cell>
          <cell r="CY882">
            <v>0</v>
          </cell>
          <cell r="CZ882">
            <v>0</v>
          </cell>
          <cell r="DA882">
            <v>0</v>
          </cell>
          <cell r="DB882">
            <v>0</v>
          </cell>
          <cell r="DC882">
            <v>0</v>
          </cell>
          <cell r="DD882">
            <v>0</v>
          </cell>
          <cell r="DE882">
            <v>0</v>
          </cell>
          <cell r="DF882">
            <v>0</v>
          </cell>
          <cell r="DG882">
            <v>0</v>
          </cell>
          <cell r="DH882">
            <v>0</v>
          </cell>
          <cell r="DI882">
            <v>0</v>
          </cell>
          <cell r="DJ882">
            <v>0</v>
          </cell>
          <cell r="DK882">
            <v>0</v>
          </cell>
          <cell r="DL882">
            <v>0</v>
          </cell>
          <cell r="DM882">
            <v>0</v>
          </cell>
          <cell r="DN882">
            <v>0</v>
          </cell>
          <cell r="DO882">
            <v>0</v>
          </cell>
          <cell r="DP882">
            <v>0</v>
          </cell>
          <cell r="DQ882">
            <v>0</v>
          </cell>
          <cell r="DR882">
            <v>0</v>
          </cell>
          <cell r="DS882">
            <v>0</v>
          </cell>
          <cell r="DT882">
            <v>0</v>
          </cell>
          <cell r="DU882">
            <v>0</v>
          </cell>
          <cell r="DV882">
            <v>0</v>
          </cell>
          <cell r="DW882">
            <v>0</v>
          </cell>
          <cell r="DX882">
            <v>0</v>
          </cell>
          <cell r="DY882">
            <v>0</v>
          </cell>
          <cell r="DZ882">
            <v>0</v>
          </cell>
          <cell r="EA882">
            <v>0</v>
          </cell>
          <cell r="EB882">
            <v>0</v>
          </cell>
          <cell r="EC882">
            <v>0</v>
          </cell>
          <cell r="ED882">
            <v>0</v>
          </cell>
        </row>
        <row r="884"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0</v>
          </cell>
          <cell r="BD884">
            <v>0</v>
          </cell>
          <cell r="BE884">
            <v>0</v>
          </cell>
          <cell r="BF884">
            <v>0</v>
          </cell>
          <cell r="BG884">
            <v>0</v>
          </cell>
          <cell r="BH884">
            <v>0</v>
          </cell>
          <cell r="BI884">
            <v>0</v>
          </cell>
          <cell r="BJ884">
            <v>0</v>
          </cell>
          <cell r="BK884">
            <v>0</v>
          </cell>
          <cell r="BL884">
            <v>0</v>
          </cell>
          <cell r="BM884">
            <v>0</v>
          </cell>
          <cell r="BN884">
            <v>0</v>
          </cell>
          <cell r="BO884">
            <v>0</v>
          </cell>
          <cell r="BP884">
            <v>0</v>
          </cell>
          <cell r="BQ884">
            <v>0</v>
          </cell>
          <cell r="BR884">
            <v>0</v>
          </cell>
          <cell r="BS884">
            <v>0</v>
          </cell>
          <cell r="BT884">
            <v>0</v>
          </cell>
          <cell r="BU884">
            <v>0</v>
          </cell>
          <cell r="BV884">
            <v>0</v>
          </cell>
          <cell r="BW884">
            <v>0</v>
          </cell>
          <cell r="BX884">
            <v>0</v>
          </cell>
          <cell r="BY884">
            <v>0</v>
          </cell>
          <cell r="BZ884">
            <v>0</v>
          </cell>
          <cell r="CA884">
            <v>0</v>
          </cell>
          <cell r="CB884">
            <v>0</v>
          </cell>
          <cell r="CC884">
            <v>0</v>
          </cell>
          <cell r="CD884">
            <v>0</v>
          </cell>
          <cell r="CE884">
            <v>0</v>
          </cell>
          <cell r="CF884">
            <v>0</v>
          </cell>
          <cell r="CG884">
            <v>0</v>
          </cell>
          <cell r="CH884">
            <v>0</v>
          </cell>
          <cell r="CI884">
            <v>0</v>
          </cell>
          <cell r="CJ884">
            <v>0</v>
          </cell>
          <cell r="CK884">
            <v>0</v>
          </cell>
          <cell r="CL884">
            <v>0</v>
          </cell>
          <cell r="CM884">
            <v>0</v>
          </cell>
          <cell r="CN884">
            <v>0</v>
          </cell>
          <cell r="CO884">
            <v>0</v>
          </cell>
          <cell r="CP884">
            <v>0</v>
          </cell>
          <cell r="CQ884">
            <v>0</v>
          </cell>
          <cell r="CR884">
            <v>0</v>
          </cell>
          <cell r="CS884">
            <v>0</v>
          </cell>
          <cell r="CT884">
            <v>0</v>
          </cell>
          <cell r="CU884">
            <v>0</v>
          </cell>
          <cell r="CV884">
            <v>0</v>
          </cell>
          <cell r="CW884">
            <v>0</v>
          </cell>
          <cell r="CX884">
            <v>0</v>
          </cell>
          <cell r="CY884">
            <v>0</v>
          </cell>
          <cell r="CZ884">
            <v>0</v>
          </cell>
          <cell r="DA884">
            <v>0</v>
          </cell>
          <cell r="DB884">
            <v>0</v>
          </cell>
          <cell r="DC884">
            <v>0</v>
          </cell>
          <cell r="DD884">
            <v>0</v>
          </cell>
          <cell r="DE884">
            <v>0</v>
          </cell>
          <cell r="DF884">
            <v>0</v>
          </cell>
          <cell r="DG884">
            <v>0</v>
          </cell>
          <cell r="DH884">
            <v>0</v>
          </cell>
          <cell r="DI884">
            <v>0</v>
          </cell>
          <cell r="DJ884">
            <v>0</v>
          </cell>
          <cell r="DK884">
            <v>0</v>
          </cell>
          <cell r="DL884">
            <v>0</v>
          </cell>
          <cell r="DM884">
            <v>0</v>
          </cell>
          <cell r="DN884">
            <v>0</v>
          </cell>
          <cell r="DO884">
            <v>0</v>
          </cell>
          <cell r="DP884">
            <v>0</v>
          </cell>
          <cell r="DQ884">
            <v>0</v>
          </cell>
          <cell r="DR884">
            <v>0</v>
          </cell>
          <cell r="DS884">
            <v>0</v>
          </cell>
          <cell r="DT884">
            <v>0</v>
          </cell>
          <cell r="DU884">
            <v>0</v>
          </cell>
          <cell r="DV884">
            <v>0</v>
          </cell>
          <cell r="DW884">
            <v>0</v>
          </cell>
          <cell r="DX884">
            <v>0</v>
          </cell>
          <cell r="DY884">
            <v>0</v>
          </cell>
          <cell r="DZ884">
            <v>0</v>
          </cell>
          <cell r="EA884">
            <v>0</v>
          </cell>
          <cell r="EB884">
            <v>0</v>
          </cell>
          <cell r="EC884">
            <v>0</v>
          </cell>
          <cell r="ED884">
            <v>0</v>
          </cell>
        </row>
        <row r="885"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  <cell r="AG885">
            <v>0</v>
          </cell>
          <cell r="AH885">
            <v>0</v>
          </cell>
          <cell r="AI885">
            <v>0</v>
          </cell>
          <cell r="AJ885">
            <v>0</v>
          </cell>
          <cell r="AK885">
            <v>0</v>
          </cell>
          <cell r="AL885">
            <v>0</v>
          </cell>
          <cell r="AM885">
            <v>0</v>
          </cell>
          <cell r="AN885">
            <v>0</v>
          </cell>
          <cell r="AO885">
            <v>0</v>
          </cell>
          <cell r="AP885">
            <v>0</v>
          </cell>
          <cell r="AQ885">
            <v>0</v>
          </cell>
          <cell r="AR885">
            <v>0</v>
          </cell>
          <cell r="AS885">
            <v>0</v>
          </cell>
          <cell r="AT885">
            <v>0</v>
          </cell>
          <cell r="AU885">
            <v>0</v>
          </cell>
          <cell r="AV885">
            <v>0</v>
          </cell>
          <cell r="AW885">
            <v>0</v>
          </cell>
          <cell r="AX885">
            <v>0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0</v>
          </cell>
          <cell r="BD885">
            <v>0</v>
          </cell>
          <cell r="BE885">
            <v>0</v>
          </cell>
          <cell r="BF885">
            <v>0</v>
          </cell>
          <cell r="BG885">
            <v>0</v>
          </cell>
          <cell r="BH885">
            <v>0</v>
          </cell>
          <cell r="BI885">
            <v>0</v>
          </cell>
          <cell r="BJ885">
            <v>0</v>
          </cell>
          <cell r="BK885">
            <v>0</v>
          </cell>
          <cell r="BL885">
            <v>0</v>
          </cell>
          <cell r="BM885">
            <v>0</v>
          </cell>
          <cell r="BN885">
            <v>0</v>
          </cell>
          <cell r="BO885">
            <v>0</v>
          </cell>
          <cell r="BP885">
            <v>0</v>
          </cell>
          <cell r="BQ885">
            <v>0</v>
          </cell>
          <cell r="BR885">
            <v>0</v>
          </cell>
          <cell r="BS885">
            <v>0</v>
          </cell>
          <cell r="BT885">
            <v>0</v>
          </cell>
          <cell r="BU885">
            <v>0</v>
          </cell>
          <cell r="BV885">
            <v>0</v>
          </cell>
          <cell r="BW885">
            <v>0</v>
          </cell>
          <cell r="BX885">
            <v>0</v>
          </cell>
          <cell r="BY885">
            <v>0</v>
          </cell>
          <cell r="BZ885">
            <v>0</v>
          </cell>
          <cell r="CA885">
            <v>0</v>
          </cell>
          <cell r="CB885">
            <v>0</v>
          </cell>
          <cell r="CC885">
            <v>0</v>
          </cell>
          <cell r="CD885">
            <v>0</v>
          </cell>
          <cell r="CE885">
            <v>0</v>
          </cell>
          <cell r="CF885">
            <v>0</v>
          </cell>
          <cell r="CG885">
            <v>0</v>
          </cell>
          <cell r="CH885">
            <v>0</v>
          </cell>
          <cell r="CI885">
            <v>0</v>
          </cell>
          <cell r="CJ885">
            <v>0</v>
          </cell>
          <cell r="CK885">
            <v>0</v>
          </cell>
          <cell r="CL885">
            <v>0</v>
          </cell>
          <cell r="CM885">
            <v>0</v>
          </cell>
          <cell r="CN885">
            <v>0</v>
          </cell>
          <cell r="CO885">
            <v>0</v>
          </cell>
          <cell r="CP885">
            <v>0</v>
          </cell>
          <cell r="CQ885">
            <v>0</v>
          </cell>
          <cell r="CR885">
            <v>0</v>
          </cell>
          <cell r="CS885">
            <v>0</v>
          </cell>
          <cell r="CT885">
            <v>0</v>
          </cell>
          <cell r="CU885">
            <v>0</v>
          </cell>
          <cell r="CV885">
            <v>0</v>
          </cell>
          <cell r="CW885">
            <v>0</v>
          </cell>
          <cell r="CX885">
            <v>0</v>
          </cell>
          <cell r="CY885">
            <v>0</v>
          </cell>
          <cell r="CZ885">
            <v>0</v>
          </cell>
          <cell r="DA885">
            <v>0</v>
          </cell>
          <cell r="DB885">
            <v>0</v>
          </cell>
          <cell r="DC885">
            <v>0</v>
          </cell>
          <cell r="DD885">
            <v>0</v>
          </cell>
          <cell r="DE885">
            <v>0</v>
          </cell>
          <cell r="DF885">
            <v>0</v>
          </cell>
          <cell r="DG885">
            <v>0</v>
          </cell>
          <cell r="DH885">
            <v>0</v>
          </cell>
          <cell r="DI885">
            <v>0</v>
          </cell>
          <cell r="DJ885">
            <v>0</v>
          </cell>
          <cell r="DK885">
            <v>0</v>
          </cell>
          <cell r="DL885">
            <v>0</v>
          </cell>
          <cell r="DM885">
            <v>0</v>
          </cell>
          <cell r="DN885">
            <v>0</v>
          </cell>
          <cell r="DO885">
            <v>0</v>
          </cell>
          <cell r="DP885">
            <v>0</v>
          </cell>
          <cell r="DQ885">
            <v>0</v>
          </cell>
          <cell r="DR885">
            <v>0</v>
          </cell>
          <cell r="DS885">
            <v>0</v>
          </cell>
          <cell r="DT885">
            <v>0</v>
          </cell>
          <cell r="DU885">
            <v>0</v>
          </cell>
          <cell r="DV885">
            <v>0</v>
          </cell>
          <cell r="DW885">
            <v>0</v>
          </cell>
          <cell r="DX885">
            <v>0</v>
          </cell>
          <cell r="DY885">
            <v>0</v>
          </cell>
          <cell r="DZ885">
            <v>0</v>
          </cell>
          <cell r="EA885">
            <v>0</v>
          </cell>
          <cell r="EB885">
            <v>0</v>
          </cell>
          <cell r="EC885">
            <v>0</v>
          </cell>
          <cell r="ED885">
            <v>0</v>
          </cell>
        </row>
        <row r="886"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0</v>
          </cell>
          <cell r="BD886">
            <v>0</v>
          </cell>
          <cell r="BE886">
            <v>0</v>
          </cell>
          <cell r="BF886">
            <v>0</v>
          </cell>
          <cell r="BG886">
            <v>0</v>
          </cell>
          <cell r="BH886">
            <v>0</v>
          </cell>
          <cell r="BI886">
            <v>0</v>
          </cell>
          <cell r="BJ886">
            <v>0</v>
          </cell>
          <cell r="BK886">
            <v>0</v>
          </cell>
          <cell r="BL886">
            <v>0</v>
          </cell>
          <cell r="BM886">
            <v>0</v>
          </cell>
          <cell r="BN886">
            <v>0</v>
          </cell>
          <cell r="BO886">
            <v>0</v>
          </cell>
          <cell r="BP886">
            <v>0</v>
          </cell>
          <cell r="BQ886">
            <v>0</v>
          </cell>
          <cell r="BR886">
            <v>0</v>
          </cell>
          <cell r="BS886">
            <v>0</v>
          </cell>
          <cell r="BT886">
            <v>0</v>
          </cell>
          <cell r="BU886">
            <v>0</v>
          </cell>
          <cell r="BV886">
            <v>0</v>
          </cell>
          <cell r="BW886">
            <v>0</v>
          </cell>
          <cell r="BX886">
            <v>0</v>
          </cell>
          <cell r="BY886">
            <v>0</v>
          </cell>
          <cell r="BZ886">
            <v>0</v>
          </cell>
          <cell r="CA886">
            <v>0</v>
          </cell>
          <cell r="CB886">
            <v>0</v>
          </cell>
          <cell r="CC886">
            <v>0</v>
          </cell>
          <cell r="CD886">
            <v>0</v>
          </cell>
          <cell r="CE886">
            <v>0</v>
          </cell>
          <cell r="CF886">
            <v>0</v>
          </cell>
          <cell r="CG886">
            <v>0</v>
          </cell>
          <cell r="CH886">
            <v>0</v>
          </cell>
          <cell r="CI886">
            <v>0</v>
          </cell>
          <cell r="CJ886">
            <v>0</v>
          </cell>
          <cell r="CK886">
            <v>0</v>
          </cell>
          <cell r="CL886">
            <v>0</v>
          </cell>
          <cell r="CM886">
            <v>0</v>
          </cell>
          <cell r="CN886">
            <v>0</v>
          </cell>
          <cell r="CO886">
            <v>0</v>
          </cell>
          <cell r="CP886">
            <v>0</v>
          </cell>
          <cell r="CQ886">
            <v>0</v>
          </cell>
          <cell r="CR886">
            <v>0</v>
          </cell>
          <cell r="CS886">
            <v>0</v>
          </cell>
          <cell r="CT886">
            <v>0</v>
          </cell>
          <cell r="CU886">
            <v>0</v>
          </cell>
          <cell r="CV886">
            <v>0</v>
          </cell>
          <cell r="CW886">
            <v>0</v>
          </cell>
          <cell r="CX886">
            <v>0</v>
          </cell>
          <cell r="CY886">
            <v>0</v>
          </cell>
          <cell r="CZ886">
            <v>0</v>
          </cell>
          <cell r="DA886">
            <v>0</v>
          </cell>
          <cell r="DB886">
            <v>0</v>
          </cell>
          <cell r="DC886">
            <v>0</v>
          </cell>
          <cell r="DD886">
            <v>0</v>
          </cell>
          <cell r="DE886">
            <v>0</v>
          </cell>
          <cell r="DF886">
            <v>0</v>
          </cell>
          <cell r="DG886">
            <v>0</v>
          </cell>
          <cell r="DH886">
            <v>0</v>
          </cell>
          <cell r="DI886">
            <v>0</v>
          </cell>
          <cell r="DJ886">
            <v>0</v>
          </cell>
          <cell r="DK886">
            <v>0</v>
          </cell>
          <cell r="DL886">
            <v>0</v>
          </cell>
          <cell r="DM886">
            <v>0</v>
          </cell>
          <cell r="DN886">
            <v>0</v>
          </cell>
          <cell r="DO886">
            <v>0</v>
          </cell>
          <cell r="DP886">
            <v>0</v>
          </cell>
          <cell r="DQ886">
            <v>0</v>
          </cell>
          <cell r="DR886">
            <v>0</v>
          </cell>
          <cell r="DS886">
            <v>0</v>
          </cell>
          <cell r="DT886">
            <v>0</v>
          </cell>
          <cell r="DU886">
            <v>0</v>
          </cell>
          <cell r="DV886">
            <v>0</v>
          </cell>
          <cell r="DW886">
            <v>0</v>
          </cell>
          <cell r="DX886">
            <v>0</v>
          </cell>
          <cell r="DY886">
            <v>0</v>
          </cell>
          <cell r="DZ886">
            <v>0</v>
          </cell>
          <cell r="EA886">
            <v>0</v>
          </cell>
          <cell r="EB886">
            <v>0</v>
          </cell>
          <cell r="EC886">
            <v>0</v>
          </cell>
          <cell r="ED886">
            <v>0</v>
          </cell>
        </row>
        <row r="887"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0</v>
          </cell>
          <cell r="BD887">
            <v>0</v>
          </cell>
          <cell r="BE887">
            <v>0</v>
          </cell>
          <cell r="BF887">
            <v>0</v>
          </cell>
          <cell r="BG887">
            <v>0</v>
          </cell>
          <cell r="BH887">
            <v>0</v>
          </cell>
          <cell r="BI887">
            <v>0</v>
          </cell>
          <cell r="BJ887">
            <v>0</v>
          </cell>
          <cell r="BK887">
            <v>0</v>
          </cell>
          <cell r="BL887">
            <v>0</v>
          </cell>
          <cell r="BM887">
            <v>0</v>
          </cell>
          <cell r="BN887">
            <v>0</v>
          </cell>
          <cell r="BO887">
            <v>0</v>
          </cell>
          <cell r="BP887">
            <v>0</v>
          </cell>
          <cell r="BQ887">
            <v>0</v>
          </cell>
          <cell r="BR887">
            <v>0</v>
          </cell>
          <cell r="BS887">
            <v>0</v>
          </cell>
          <cell r="BT887">
            <v>0</v>
          </cell>
          <cell r="BU887">
            <v>0</v>
          </cell>
          <cell r="BV887">
            <v>0</v>
          </cell>
          <cell r="BW887">
            <v>0</v>
          </cell>
          <cell r="BX887">
            <v>0</v>
          </cell>
          <cell r="BY887">
            <v>0</v>
          </cell>
          <cell r="BZ887">
            <v>0</v>
          </cell>
          <cell r="CA887">
            <v>0</v>
          </cell>
          <cell r="CB887">
            <v>0</v>
          </cell>
          <cell r="CC887">
            <v>0</v>
          </cell>
          <cell r="CD887">
            <v>0</v>
          </cell>
          <cell r="CE887">
            <v>0</v>
          </cell>
          <cell r="CF887">
            <v>0</v>
          </cell>
          <cell r="CG887">
            <v>0</v>
          </cell>
          <cell r="CH887">
            <v>0</v>
          </cell>
          <cell r="CI887">
            <v>0</v>
          </cell>
          <cell r="CJ887">
            <v>0</v>
          </cell>
          <cell r="CK887">
            <v>0</v>
          </cell>
          <cell r="CL887">
            <v>0</v>
          </cell>
          <cell r="CM887">
            <v>0</v>
          </cell>
          <cell r="CN887">
            <v>0</v>
          </cell>
          <cell r="CO887">
            <v>0</v>
          </cell>
          <cell r="CP887">
            <v>0</v>
          </cell>
          <cell r="CQ887">
            <v>0</v>
          </cell>
          <cell r="CR887">
            <v>0</v>
          </cell>
          <cell r="CS887">
            <v>0</v>
          </cell>
          <cell r="CT887">
            <v>0</v>
          </cell>
          <cell r="CU887">
            <v>0</v>
          </cell>
          <cell r="CV887">
            <v>0</v>
          </cell>
          <cell r="CW887">
            <v>0</v>
          </cell>
          <cell r="CX887">
            <v>0</v>
          </cell>
          <cell r="CY887">
            <v>0</v>
          </cell>
          <cell r="CZ887">
            <v>0</v>
          </cell>
          <cell r="DA887">
            <v>0</v>
          </cell>
          <cell r="DB887">
            <v>0</v>
          </cell>
          <cell r="DC887">
            <v>0</v>
          </cell>
          <cell r="DD887">
            <v>0</v>
          </cell>
          <cell r="DE887">
            <v>0</v>
          </cell>
          <cell r="DF887">
            <v>0</v>
          </cell>
          <cell r="DG887">
            <v>0</v>
          </cell>
          <cell r="DH887">
            <v>0</v>
          </cell>
          <cell r="DI887">
            <v>0</v>
          </cell>
          <cell r="DJ887">
            <v>0</v>
          </cell>
          <cell r="DK887">
            <v>0</v>
          </cell>
          <cell r="DL887">
            <v>0</v>
          </cell>
          <cell r="DM887">
            <v>0</v>
          </cell>
          <cell r="DN887">
            <v>0</v>
          </cell>
          <cell r="DO887">
            <v>0</v>
          </cell>
          <cell r="DP887">
            <v>0</v>
          </cell>
          <cell r="DQ887">
            <v>0</v>
          </cell>
          <cell r="DR887">
            <v>0</v>
          </cell>
          <cell r="DS887">
            <v>0</v>
          </cell>
          <cell r="DT887">
            <v>0</v>
          </cell>
          <cell r="DU887">
            <v>0</v>
          </cell>
          <cell r="DV887">
            <v>0</v>
          </cell>
          <cell r="DW887">
            <v>0</v>
          </cell>
          <cell r="DX887">
            <v>0</v>
          </cell>
          <cell r="DY887">
            <v>0</v>
          </cell>
          <cell r="DZ887">
            <v>0</v>
          </cell>
          <cell r="EA887">
            <v>0</v>
          </cell>
          <cell r="EB887">
            <v>0</v>
          </cell>
          <cell r="EC887">
            <v>0</v>
          </cell>
          <cell r="ED887">
            <v>0</v>
          </cell>
        </row>
        <row r="888"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0</v>
          </cell>
          <cell r="BD888">
            <v>0</v>
          </cell>
          <cell r="BE888">
            <v>0</v>
          </cell>
          <cell r="BF888">
            <v>0</v>
          </cell>
          <cell r="BG888">
            <v>0</v>
          </cell>
          <cell r="BH888">
            <v>0</v>
          </cell>
          <cell r="BI888">
            <v>0</v>
          </cell>
          <cell r="BJ888">
            <v>0</v>
          </cell>
          <cell r="BK888">
            <v>0</v>
          </cell>
          <cell r="BL888">
            <v>0</v>
          </cell>
          <cell r="BM888">
            <v>0</v>
          </cell>
          <cell r="BN888">
            <v>0</v>
          </cell>
          <cell r="BO888">
            <v>0</v>
          </cell>
          <cell r="BP888">
            <v>0</v>
          </cell>
          <cell r="BQ888">
            <v>0</v>
          </cell>
          <cell r="BR888">
            <v>0</v>
          </cell>
          <cell r="BS888">
            <v>0</v>
          </cell>
          <cell r="BT888">
            <v>0</v>
          </cell>
          <cell r="BU888">
            <v>0</v>
          </cell>
          <cell r="BV888">
            <v>0</v>
          </cell>
          <cell r="BW888">
            <v>0</v>
          </cell>
          <cell r="BX888">
            <v>0</v>
          </cell>
          <cell r="BY888">
            <v>0</v>
          </cell>
          <cell r="BZ888">
            <v>0</v>
          </cell>
          <cell r="CA888">
            <v>0</v>
          </cell>
          <cell r="CB888">
            <v>0</v>
          </cell>
          <cell r="CC888">
            <v>0</v>
          </cell>
          <cell r="CD888">
            <v>0</v>
          </cell>
          <cell r="CE888">
            <v>0</v>
          </cell>
          <cell r="CF888">
            <v>0</v>
          </cell>
          <cell r="CG888">
            <v>0</v>
          </cell>
          <cell r="CH888">
            <v>0</v>
          </cell>
          <cell r="CI888">
            <v>0</v>
          </cell>
          <cell r="CJ888">
            <v>0</v>
          </cell>
          <cell r="CK888">
            <v>0</v>
          </cell>
          <cell r="CL888">
            <v>0</v>
          </cell>
          <cell r="CM888">
            <v>0</v>
          </cell>
          <cell r="CN888">
            <v>0</v>
          </cell>
          <cell r="CO888">
            <v>0</v>
          </cell>
          <cell r="CP888">
            <v>0</v>
          </cell>
          <cell r="CQ888">
            <v>0</v>
          </cell>
          <cell r="CR888">
            <v>0</v>
          </cell>
          <cell r="CS888">
            <v>0</v>
          </cell>
          <cell r="CT888">
            <v>0</v>
          </cell>
          <cell r="CU888">
            <v>0</v>
          </cell>
          <cell r="CV888">
            <v>0</v>
          </cell>
          <cell r="CW888">
            <v>0</v>
          </cell>
          <cell r="CX888">
            <v>0</v>
          </cell>
          <cell r="CY888">
            <v>0</v>
          </cell>
          <cell r="CZ888">
            <v>0</v>
          </cell>
          <cell r="DA888">
            <v>0</v>
          </cell>
          <cell r="DB888">
            <v>0</v>
          </cell>
          <cell r="DC888">
            <v>0</v>
          </cell>
          <cell r="DD888">
            <v>0</v>
          </cell>
          <cell r="DE888">
            <v>0</v>
          </cell>
          <cell r="DF888">
            <v>0</v>
          </cell>
          <cell r="DG888">
            <v>0</v>
          </cell>
          <cell r="DH888">
            <v>0</v>
          </cell>
          <cell r="DI888">
            <v>0</v>
          </cell>
          <cell r="DJ888">
            <v>0</v>
          </cell>
          <cell r="DK888">
            <v>0</v>
          </cell>
          <cell r="DL888">
            <v>0</v>
          </cell>
          <cell r="DM888">
            <v>0</v>
          </cell>
          <cell r="DN888">
            <v>0</v>
          </cell>
          <cell r="DO888">
            <v>0</v>
          </cell>
          <cell r="DP888">
            <v>0</v>
          </cell>
          <cell r="DQ888">
            <v>0</v>
          </cell>
          <cell r="DR888">
            <v>0</v>
          </cell>
          <cell r="DS888">
            <v>0</v>
          </cell>
          <cell r="DT888">
            <v>0</v>
          </cell>
          <cell r="DU888">
            <v>0</v>
          </cell>
          <cell r="DV888">
            <v>0</v>
          </cell>
          <cell r="DW888">
            <v>0</v>
          </cell>
          <cell r="DX888">
            <v>0</v>
          </cell>
          <cell r="DY888">
            <v>0</v>
          </cell>
          <cell r="DZ888">
            <v>0</v>
          </cell>
          <cell r="EA888">
            <v>0</v>
          </cell>
          <cell r="EB888">
            <v>0</v>
          </cell>
          <cell r="EC888">
            <v>0</v>
          </cell>
          <cell r="ED888">
            <v>0</v>
          </cell>
        </row>
        <row r="889"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0</v>
          </cell>
          <cell r="BD889">
            <v>0</v>
          </cell>
          <cell r="BE889">
            <v>0</v>
          </cell>
          <cell r="BF889">
            <v>0</v>
          </cell>
          <cell r="BG889">
            <v>0</v>
          </cell>
          <cell r="BH889">
            <v>0</v>
          </cell>
          <cell r="BI889">
            <v>0</v>
          </cell>
          <cell r="BJ889">
            <v>0</v>
          </cell>
          <cell r="BK889">
            <v>0</v>
          </cell>
          <cell r="BL889">
            <v>0</v>
          </cell>
          <cell r="BM889">
            <v>0</v>
          </cell>
          <cell r="BN889">
            <v>0</v>
          </cell>
          <cell r="BO889">
            <v>0</v>
          </cell>
          <cell r="BP889">
            <v>0</v>
          </cell>
          <cell r="BQ889">
            <v>0</v>
          </cell>
          <cell r="BR889">
            <v>0</v>
          </cell>
          <cell r="BS889">
            <v>0</v>
          </cell>
          <cell r="BT889">
            <v>0</v>
          </cell>
          <cell r="BU889">
            <v>0</v>
          </cell>
          <cell r="BV889">
            <v>0</v>
          </cell>
          <cell r="BW889">
            <v>0</v>
          </cell>
          <cell r="BX889">
            <v>0</v>
          </cell>
          <cell r="BY889">
            <v>0</v>
          </cell>
          <cell r="BZ889">
            <v>0</v>
          </cell>
          <cell r="CA889">
            <v>0</v>
          </cell>
          <cell r="CB889">
            <v>0</v>
          </cell>
          <cell r="CC889">
            <v>0</v>
          </cell>
          <cell r="CD889">
            <v>0</v>
          </cell>
          <cell r="CE889">
            <v>0</v>
          </cell>
          <cell r="CF889">
            <v>0</v>
          </cell>
          <cell r="CG889">
            <v>0</v>
          </cell>
          <cell r="CH889">
            <v>0</v>
          </cell>
          <cell r="CI889">
            <v>0</v>
          </cell>
          <cell r="CJ889">
            <v>0</v>
          </cell>
          <cell r="CK889">
            <v>0</v>
          </cell>
          <cell r="CL889">
            <v>0</v>
          </cell>
          <cell r="CM889">
            <v>0</v>
          </cell>
          <cell r="CN889">
            <v>0</v>
          </cell>
          <cell r="CO889">
            <v>0</v>
          </cell>
          <cell r="CP889">
            <v>0</v>
          </cell>
          <cell r="CQ889">
            <v>0</v>
          </cell>
          <cell r="CR889">
            <v>0</v>
          </cell>
          <cell r="CS889">
            <v>0</v>
          </cell>
          <cell r="CT889">
            <v>0</v>
          </cell>
          <cell r="CU889">
            <v>0</v>
          </cell>
          <cell r="CV889">
            <v>0</v>
          </cell>
          <cell r="CW889">
            <v>0</v>
          </cell>
          <cell r="CX889">
            <v>0</v>
          </cell>
          <cell r="CY889">
            <v>0</v>
          </cell>
          <cell r="CZ889">
            <v>0</v>
          </cell>
          <cell r="DA889">
            <v>0</v>
          </cell>
          <cell r="DB889">
            <v>0</v>
          </cell>
          <cell r="DC889">
            <v>0</v>
          </cell>
          <cell r="DD889">
            <v>0</v>
          </cell>
          <cell r="DE889">
            <v>0</v>
          </cell>
          <cell r="DF889">
            <v>0</v>
          </cell>
          <cell r="DG889">
            <v>0</v>
          </cell>
          <cell r="DH889">
            <v>0</v>
          </cell>
          <cell r="DI889">
            <v>0</v>
          </cell>
          <cell r="DJ889">
            <v>0</v>
          </cell>
          <cell r="DK889">
            <v>0</v>
          </cell>
          <cell r="DL889">
            <v>0</v>
          </cell>
          <cell r="DM889">
            <v>0</v>
          </cell>
          <cell r="DN889">
            <v>0</v>
          </cell>
          <cell r="DO889">
            <v>0</v>
          </cell>
          <cell r="DP889">
            <v>0</v>
          </cell>
          <cell r="DQ889">
            <v>0</v>
          </cell>
          <cell r="DR889">
            <v>0</v>
          </cell>
          <cell r="DS889">
            <v>0</v>
          </cell>
          <cell r="DT889">
            <v>0</v>
          </cell>
          <cell r="DU889">
            <v>0</v>
          </cell>
          <cell r="DV889">
            <v>0</v>
          </cell>
          <cell r="DW889">
            <v>0</v>
          </cell>
          <cell r="DX889">
            <v>0</v>
          </cell>
          <cell r="DY889">
            <v>0</v>
          </cell>
          <cell r="DZ889">
            <v>0</v>
          </cell>
          <cell r="EA889">
            <v>0</v>
          </cell>
          <cell r="EB889">
            <v>0</v>
          </cell>
          <cell r="EC889">
            <v>0</v>
          </cell>
          <cell r="ED889">
            <v>0</v>
          </cell>
        </row>
        <row r="890"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0</v>
          </cell>
          <cell r="BD890">
            <v>0</v>
          </cell>
          <cell r="BE890">
            <v>0</v>
          </cell>
          <cell r="BF890">
            <v>0</v>
          </cell>
          <cell r="BG890">
            <v>0</v>
          </cell>
          <cell r="BH890">
            <v>0</v>
          </cell>
          <cell r="BI890">
            <v>0</v>
          </cell>
          <cell r="BJ890">
            <v>0</v>
          </cell>
          <cell r="BK890">
            <v>0</v>
          </cell>
          <cell r="BL890">
            <v>0</v>
          </cell>
          <cell r="BM890">
            <v>0</v>
          </cell>
          <cell r="BN890">
            <v>0</v>
          </cell>
          <cell r="BO890">
            <v>0</v>
          </cell>
          <cell r="BP890">
            <v>0</v>
          </cell>
          <cell r="BQ890">
            <v>0</v>
          </cell>
          <cell r="BR890">
            <v>0</v>
          </cell>
          <cell r="BS890">
            <v>0</v>
          </cell>
          <cell r="BT890">
            <v>0</v>
          </cell>
          <cell r="BU890">
            <v>0</v>
          </cell>
          <cell r="BV890">
            <v>0</v>
          </cell>
          <cell r="BW890">
            <v>0</v>
          </cell>
          <cell r="BX890">
            <v>0</v>
          </cell>
          <cell r="BY890">
            <v>0</v>
          </cell>
          <cell r="BZ890">
            <v>0</v>
          </cell>
          <cell r="CA890">
            <v>0</v>
          </cell>
          <cell r="CB890">
            <v>0</v>
          </cell>
          <cell r="CC890">
            <v>0</v>
          </cell>
          <cell r="CD890">
            <v>0</v>
          </cell>
          <cell r="CE890">
            <v>0</v>
          </cell>
          <cell r="CF890">
            <v>0</v>
          </cell>
          <cell r="CG890">
            <v>0</v>
          </cell>
          <cell r="CH890">
            <v>0</v>
          </cell>
          <cell r="CI890">
            <v>0</v>
          </cell>
          <cell r="CJ890">
            <v>0</v>
          </cell>
          <cell r="CK890">
            <v>0</v>
          </cell>
          <cell r="CL890">
            <v>0</v>
          </cell>
          <cell r="CM890">
            <v>0</v>
          </cell>
          <cell r="CN890">
            <v>0</v>
          </cell>
          <cell r="CO890">
            <v>0</v>
          </cell>
          <cell r="CP890">
            <v>0</v>
          </cell>
          <cell r="CQ890">
            <v>0</v>
          </cell>
          <cell r="CR890">
            <v>0</v>
          </cell>
          <cell r="CS890">
            <v>0</v>
          </cell>
          <cell r="CT890">
            <v>0</v>
          </cell>
          <cell r="CU890">
            <v>0</v>
          </cell>
          <cell r="CV890">
            <v>0</v>
          </cell>
          <cell r="CW890">
            <v>0</v>
          </cell>
          <cell r="CX890">
            <v>0</v>
          </cell>
          <cell r="CY890">
            <v>0</v>
          </cell>
          <cell r="CZ890">
            <v>0</v>
          </cell>
          <cell r="DA890">
            <v>0</v>
          </cell>
          <cell r="DB890">
            <v>0</v>
          </cell>
          <cell r="DC890">
            <v>0</v>
          </cell>
          <cell r="DD890">
            <v>0</v>
          </cell>
          <cell r="DE890">
            <v>0</v>
          </cell>
          <cell r="DF890">
            <v>0</v>
          </cell>
          <cell r="DG890">
            <v>0</v>
          </cell>
          <cell r="DH890">
            <v>0</v>
          </cell>
          <cell r="DI890">
            <v>0</v>
          </cell>
          <cell r="DJ890">
            <v>0</v>
          </cell>
          <cell r="DK890">
            <v>0</v>
          </cell>
          <cell r="DL890">
            <v>0</v>
          </cell>
          <cell r="DM890">
            <v>0</v>
          </cell>
          <cell r="DN890">
            <v>0</v>
          </cell>
          <cell r="DO890">
            <v>0</v>
          </cell>
          <cell r="DP890">
            <v>0</v>
          </cell>
          <cell r="DQ890">
            <v>0</v>
          </cell>
          <cell r="DR890">
            <v>0</v>
          </cell>
          <cell r="DS890">
            <v>0</v>
          </cell>
          <cell r="DT890">
            <v>0</v>
          </cell>
          <cell r="DU890">
            <v>0</v>
          </cell>
          <cell r="DV890">
            <v>0</v>
          </cell>
          <cell r="DW890">
            <v>0</v>
          </cell>
          <cell r="DX890">
            <v>0</v>
          </cell>
          <cell r="DY890">
            <v>0</v>
          </cell>
          <cell r="DZ890">
            <v>0</v>
          </cell>
          <cell r="EA890">
            <v>0</v>
          </cell>
          <cell r="EB890">
            <v>0</v>
          </cell>
          <cell r="EC890">
            <v>0</v>
          </cell>
          <cell r="ED890">
            <v>0</v>
          </cell>
        </row>
        <row r="891"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0</v>
          </cell>
          <cell r="BD891">
            <v>0</v>
          </cell>
          <cell r="BE891">
            <v>0</v>
          </cell>
          <cell r="BF891">
            <v>0</v>
          </cell>
          <cell r="BG891">
            <v>0</v>
          </cell>
          <cell r="BH891">
            <v>0</v>
          </cell>
          <cell r="BI891">
            <v>0</v>
          </cell>
          <cell r="BJ891">
            <v>0</v>
          </cell>
          <cell r="BK891">
            <v>0</v>
          </cell>
          <cell r="BL891">
            <v>0</v>
          </cell>
          <cell r="BM891">
            <v>0</v>
          </cell>
          <cell r="BN891">
            <v>0</v>
          </cell>
          <cell r="BO891">
            <v>0</v>
          </cell>
          <cell r="BP891">
            <v>0</v>
          </cell>
          <cell r="BQ891">
            <v>0</v>
          </cell>
          <cell r="BR891">
            <v>0</v>
          </cell>
          <cell r="BS891">
            <v>0</v>
          </cell>
          <cell r="BT891">
            <v>0</v>
          </cell>
          <cell r="BU891">
            <v>0</v>
          </cell>
          <cell r="BV891">
            <v>0</v>
          </cell>
          <cell r="BW891">
            <v>0</v>
          </cell>
          <cell r="BX891">
            <v>0</v>
          </cell>
          <cell r="BY891">
            <v>0</v>
          </cell>
          <cell r="BZ891">
            <v>0</v>
          </cell>
          <cell r="CA891">
            <v>0</v>
          </cell>
          <cell r="CB891">
            <v>0</v>
          </cell>
          <cell r="CC891">
            <v>0</v>
          </cell>
          <cell r="CD891">
            <v>0</v>
          </cell>
          <cell r="CE891">
            <v>0</v>
          </cell>
          <cell r="CF891">
            <v>0</v>
          </cell>
          <cell r="CG891">
            <v>0</v>
          </cell>
          <cell r="CH891">
            <v>0</v>
          </cell>
          <cell r="CI891">
            <v>0</v>
          </cell>
          <cell r="CJ891">
            <v>0</v>
          </cell>
          <cell r="CK891">
            <v>0</v>
          </cell>
          <cell r="CL891">
            <v>0</v>
          </cell>
          <cell r="CM891">
            <v>0</v>
          </cell>
          <cell r="CN891">
            <v>0</v>
          </cell>
          <cell r="CO891">
            <v>0</v>
          </cell>
          <cell r="CP891">
            <v>0</v>
          </cell>
          <cell r="CQ891">
            <v>0</v>
          </cell>
          <cell r="CR891">
            <v>0</v>
          </cell>
          <cell r="CS891">
            <v>0</v>
          </cell>
          <cell r="CT891">
            <v>0</v>
          </cell>
          <cell r="CU891">
            <v>0</v>
          </cell>
          <cell r="CV891">
            <v>0</v>
          </cell>
          <cell r="CW891">
            <v>0</v>
          </cell>
          <cell r="CX891">
            <v>0</v>
          </cell>
          <cell r="CY891">
            <v>0</v>
          </cell>
          <cell r="CZ891">
            <v>0</v>
          </cell>
          <cell r="DA891">
            <v>0</v>
          </cell>
          <cell r="DB891">
            <v>0</v>
          </cell>
          <cell r="DC891">
            <v>0</v>
          </cell>
          <cell r="DD891">
            <v>0</v>
          </cell>
          <cell r="DE891">
            <v>0</v>
          </cell>
          <cell r="DF891">
            <v>0</v>
          </cell>
          <cell r="DG891">
            <v>0</v>
          </cell>
          <cell r="DH891">
            <v>0</v>
          </cell>
          <cell r="DI891">
            <v>0</v>
          </cell>
          <cell r="DJ891">
            <v>0</v>
          </cell>
          <cell r="DK891">
            <v>0</v>
          </cell>
          <cell r="DL891">
            <v>0</v>
          </cell>
          <cell r="DM891">
            <v>0</v>
          </cell>
          <cell r="DN891">
            <v>0</v>
          </cell>
          <cell r="DO891">
            <v>0</v>
          </cell>
          <cell r="DP891">
            <v>0</v>
          </cell>
          <cell r="DQ891">
            <v>0</v>
          </cell>
          <cell r="DR891">
            <v>0</v>
          </cell>
          <cell r="DS891">
            <v>0</v>
          </cell>
          <cell r="DT891">
            <v>0</v>
          </cell>
          <cell r="DU891">
            <v>0</v>
          </cell>
          <cell r="DV891">
            <v>0</v>
          </cell>
          <cell r="DW891">
            <v>0</v>
          </cell>
          <cell r="DX891">
            <v>0</v>
          </cell>
          <cell r="DY891">
            <v>0</v>
          </cell>
          <cell r="DZ891">
            <v>0</v>
          </cell>
          <cell r="EA891">
            <v>0</v>
          </cell>
          <cell r="EB891">
            <v>0</v>
          </cell>
          <cell r="EC891">
            <v>0</v>
          </cell>
          <cell r="ED891">
            <v>0</v>
          </cell>
        </row>
        <row r="892"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0</v>
          </cell>
          <cell r="BD892">
            <v>0</v>
          </cell>
          <cell r="BE892">
            <v>0</v>
          </cell>
          <cell r="BF892">
            <v>0</v>
          </cell>
          <cell r="BG892">
            <v>0</v>
          </cell>
          <cell r="BH892">
            <v>0</v>
          </cell>
          <cell r="BI892">
            <v>0</v>
          </cell>
          <cell r="BJ892">
            <v>0</v>
          </cell>
          <cell r="BK892">
            <v>0</v>
          </cell>
          <cell r="BL892">
            <v>0</v>
          </cell>
          <cell r="BM892">
            <v>0</v>
          </cell>
          <cell r="BN892">
            <v>0</v>
          </cell>
          <cell r="BO892">
            <v>0</v>
          </cell>
          <cell r="BP892">
            <v>0</v>
          </cell>
          <cell r="BQ892">
            <v>0</v>
          </cell>
          <cell r="BR892">
            <v>0</v>
          </cell>
          <cell r="BS892">
            <v>0</v>
          </cell>
          <cell r="BT892">
            <v>0</v>
          </cell>
          <cell r="BU892">
            <v>0</v>
          </cell>
          <cell r="BV892">
            <v>0</v>
          </cell>
          <cell r="BW892">
            <v>0</v>
          </cell>
          <cell r="BX892">
            <v>0</v>
          </cell>
          <cell r="BY892">
            <v>0</v>
          </cell>
          <cell r="BZ892">
            <v>0</v>
          </cell>
          <cell r="CA892">
            <v>0</v>
          </cell>
          <cell r="CB892">
            <v>0</v>
          </cell>
          <cell r="CC892">
            <v>0</v>
          </cell>
          <cell r="CD892">
            <v>0</v>
          </cell>
          <cell r="CE892">
            <v>0</v>
          </cell>
          <cell r="CF892">
            <v>0</v>
          </cell>
          <cell r="CG892">
            <v>0</v>
          </cell>
          <cell r="CH892">
            <v>0</v>
          </cell>
          <cell r="CI892">
            <v>0</v>
          </cell>
          <cell r="CJ892">
            <v>0</v>
          </cell>
          <cell r="CK892">
            <v>0</v>
          </cell>
          <cell r="CL892">
            <v>0</v>
          </cell>
          <cell r="CM892">
            <v>0</v>
          </cell>
          <cell r="CN892">
            <v>0</v>
          </cell>
          <cell r="CO892">
            <v>0</v>
          </cell>
          <cell r="CP892">
            <v>0</v>
          </cell>
          <cell r="CQ892">
            <v>0</v>
          </cell>
          <cell r="CR892">
            <v>0</v>
          </cell>
          <cell r="CS892">
            <v>0</v>
          </cell>
          <cell r="CT892">
            <v>0</v>
          </cell>
          <cell r="CU892">
            <v>0</v>
          </cell>
          <cell r="CV892">
            <v>0</v>
          </cell>
          <cell r="CW892">
            <v>0</v>
          </cell>
          <cell r="CX892">
            <v>0</v>
          </cell>
          <cell r="CY892">
            <v>0</v>
          </cell>
          <cell r="CZ892">
            <v>0</v>
          </cell>
          <cell r="DA892">
            <v>0</v>
          </cell>
          <cell r="DB892">
            <v>0</v>
          </cell>
          <cell r="DC892">
            <v>0</v>
          </cell>
          <cell r="DD892">
            <v>0</v>
          </cell>
          <cell r="DE892">
            <v>0</v>
          </cell>
          <cell r="DF892">
            <v>0</v>
          </cell>
          <cell r="DG892">
            <v>0</v>
          </cell>
          <cell r="DH892">
            <v>0</v>
          </cell>
          <cell r="DI892">
            <v>0</v>
          </cell>
          <cell r="DJ892">
            <v>0</v>
          </cell>
          <cell r="DK892">
            <v>0</v>
          </cell>
          <cell r="DL892">
            <v>0</v>
          </cell>
          <cell r="DM892">
            <v>0</v>
          </cell>
          <cell r="DN892">
            <v>0</v>
          </cell>
          <cell r="DO892">
            <v>0</v>
          </cell>
          <cell r="DP892">
            <v>0</v>
          </cell>
          <cell r="DQ892">
            <v>0</v>
          </cell>
          <cell r="DR892">
            <v>0</v>
          </cell>
          <cell r="DS892">
            <v>0</v>
          </cell>
          <cell r="DT892">
            <v>0</v>
          </cell>
          <cell r="DU892">
            <v>0</v>
          </cell>
          <cell r="DV892">
            <v>0</v>
          </cell>
          <cell r="DW892">
            <v>0</v>
          </cell>
          <cell r="DX892">
            <v>0</v>
          </cell>
          <cell r="DY892">
            <v>0</v>
          </cell>
          <cell r="DZ892">
            <v>0</v>
          </cell>
          <cell r="EA892">
            <v>0</v>
          </cell>
          <cell r="EB892">
            <v>0</v>
          </cell>
          <cell r="EC892">
            <v>0</v>
          </cell>
          <cell r="ED892">
            <v>0</v>
          </cell>
        </row>
        <row r="893"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0</v>
          </cell>
          <cell r="BD893">
            <v>0</v>
          </cell>
          <cell r="BE893">
            <v>0</v>
          </cell>
          <cell r="BF893">
            <v>0</v>
          </cell>
          <cell r="BG893">
            <v>0</v>
          </cell>
          <cell r="BH893">
            <v>0</v>
          </cell>
          <cell r="BI893">
            <v>0</v>
          </cell>
          <cell r="BJ893">
            <v>0</v>
          </cell>
          <cell r="BK893">
            <v>0</v>
          </cell>
          <cell r="BL893">
            <v>0</v>
          </cell>
          <cell r="BM893">
            <v>0</v>
          </cell>
          <cell r="BN893">
            <v>0</v>
          </cell>
          <cell r="BO893">
            <v>0</v>
          </cell>
          <cell r="BP893">
            <v>0</v>
          </cell>
          <cell r="BQ893">
            <v>0</v>
          </cell>
          <cell r="BR893">
            <v>0</v>
          </cell>
          <cell r="BS893">
            <v>0</v>
          </cell>
          <cell r="BT893">
            <v>0</v>
          </cell>
          <cell r="BU893">
            <v>0</v>
          </cell>
          <cell r="BV893">
            <v>0</v>
          </cell>
          <cell r="BW893">
            <v>0</v>
          </cell>
          <cell r="BX893">
            <v>0</v>
          </cell>
          <cell r="BY893">
            <v>0</v>
          </cell>
          <cell r="BZ893">
            <v>0</v>
          </cell>
          <cell r="CA893">
            <v>0</v>
          </cell>
          <cell r="CB893">
            <v>0</v>
          </cell>
          <cell r="CC893">
            <v>0</v>
          </cell>
          <cell r="CD893">
            <v>0</v>
          </cell>
          <cell r="CE893">
            <v>0</v>
          </cell>
          <cell r="CF893">
            <v>0</v>
          </cell>
          <cell r="CG893">
            <v>0</v>
          </cell>
          <cell r="CH893">
            <v>0</v>
          </cell>
          <cell r="CI893">
            <v>0</v>
          </cell>
          <cell r="CJ893">
            <v>0</v>
          </cell>
          <cell r="CK893">
            <v>0</v>
          </cell>
          <cell r="CL893">
            <v>0</v>
          </cell>
          <cell r="CM893">
            <v>0</v>
          </cell>
          <cell r="CN893">
            <v>0</v>
          </cell>
          <cell r="CO893">
            <v>0</v>
          </cell>
          <cell r="CP893">
            <v>0</v>
          </cell>
          <cell r="CQ893">
            <v>0</v>
          </cell>
          <cell r="CR893">
            <v>0</v>
          </cell>
          <cell r="CS893">
            <v>0</v>
          </cell>
          <cell r="CT893">
            <v>0</v>
          </cell>
          <cell r="CU893">
            <v>0</v>
          </cell>
          <cell r="CV893">
            <v>0</v>
          </cell>
          <cell r="CW893">
            <v>0</v>
          </cell>
          <cell r="CX893">
            <v>0</v>
          </cell>
          <cell r="CY893">
            <v>0</v>
          </cell>
          <cell r="CZ893">
            <v>0</v>
          </cell>
          <cell r="DA893">
            <v>0</v>
          </cell>
          <cell r="DB893">
            <v>0</v>
          </cell>
          <cell r="DC893">
            <v>0</v>
          </cell>
          <cell r="DD893">
            <v>0</v>
          </cell>
          <cell r="DE893">
            <v>0</v>
          </cell>
          <cell r="DF893">
            <v>0</v>
          </cell>
          <cell r="DG893">
            <v>0</v>
          </cell>
          <cell r="DH893">
            <v>0</v>
          </cell>
          <cell r="DI893">
            <v>0</v>
          </cell>
          <cell r="DJ893">
            <v>0</v>
          </cell>
          <cell r="DK893">
            <v>0</v>
          </cell>
          <cell r="DL893">
            <v>0</v>
          </cell>
          <cell r="DM893">
            <v>0</v>
          </cell>
          <cell r="DN893">
            <v>0</v>
          </cell>
          <cell r="DO893">
            <v>0</v>
          </cell>
          <cell r="DP893">
            <v>0</v>
          </cell>
          <cell r="DQ893">
            <v>0</v>
          </cell>
          <cell r="DR893">
            <v>0</v>
          </cell>
          <cell r="DS893">
            <v>0</v>
          </cell>
          <cell r="DT893">
            <v>0</v>
          </cell>
          <cell r="DU893">
            <v>0</v>
          </cell>
          <cell r="DV893">
            <v>0</v>
          </cell>
          <cell r="DW893">
            <v>0</v>
          </cell>
          <cell r="DX893">
            <v>0</v>
          </cell>
          <cell r="DY893">
            <v>0</v>
          </cell>
          <cell r="DZ893">
            <v>0</v>
          </cell>
          <cell r="EA893">
            <v>0</v>
          </cell>
          <cell r="EB893">
            <v>0</v>
          </cell>
          <cell r="EC893">
            <v>0</v>
          </cell>
          <cell r="ED893">
            <v>0</v>
          </cell>
        </row>
        <row r="895"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0</v>
          </cell>
          <cell r="BD895">
            <v>0</v>
          </cell>
          <cell r="BE895">
            <v>0</v>
          </cell>
          <cell r="BF895">
            <v>0</v>
          </cell>
          <cell r="BG895">
            <v>0</v>
          </cell>
          <cell r="BH895">
            <v>0</v>
          </cell>
          <cell r="BI895">
            <v>0</v>
          </cell>
          <cell r="BJ895">
            <v>0</v>
          </cell>
          <cell r="BK895">
            <v>0</v>
          </cell>
          <cell r="BL895">
            <v>0</v>
          </cell>
          <cell r="BM895">
            <v>0</v>
          </cell>
          <cell r="BN895">
            <v>0</v>
          </cell>
          <cell r="BO895">
            <v>0</v>
          </cell>
          <cell r="BP895">
            <v>0</v>
          </cell>
          <cell r="BQ895">
            <v>0</v>
          </cell>
          <cell r="BR895">
            <v>0</v>
          </cell>
          <cell r="BS895">
            <v>0</v>
          </cell>
          <cell r="BT895">
            <v>0</v>
          </cell>
          <cell r="BU895">
            <v>0</v>
          </cell>
          <cell r="BV895">
            <v>0</v>
          </cell>
          <cell r="BW895">
            <v>0</v>
          </cell>
          <cell r="BX895">
            <v>0</v>
          </cell>
          <cell r="BY895">
            <v>0</v>
          </cell>
          <cell r="BZ895">
            <v>0</v>
          </cell>
          <cell r="CA895">
            <v>0</v>
          </cell>
          <cell r="CB895">
            <v>0</v>
          </cell>
          <cell r="CC895">
            <v>0</v>
          </cell>
          <cell r="CD895">
            <v>0</v>
          </cell>
          <cell r="CE895">
            <v>0</v>
          </cell>
          <cell r="CF895">
            <v>0</v>
          </cell>
          <cell r="CG895">
            <v>0</v>
          </cell>
          <cell r="CH895">
            <v>0</v>
          </cell>
          <cell r="CI895">
            <v>0</v>
          </cell>
          <cell r="CJ895">
            <v>0</v>
          </cell>
          <cell r="CK895">
            <v>0</v>
          </cell>
          <cell r="CL895">
            <v>0</v>
          </cell>
          <cell r="CM895">
            <v>0</v>
          </cell>
          <cell r="CN895">
            <v>0</v>
          </cell>
          <cell r="CO895">
            <v>0</v>
          </cell>
          <cell r="CP895">
            <v>0</v>
          </cell>
          <cell r="CQ895">
            <v>0</v>
          </cell>
          <cell r="CR895">
            <v>0</v>
          </cell>
          <cell r="CS895">
            <v>0</v>
          </cell>
          <cell r="CT895">
            <v>0</v>
          </cell>
          <cell r="CU895">
            <v>0</v>
          </cell>
          <cell r="CV895">
            <v>0</v>
          </cell>
          <cell r="CW895">
            <v>0</v>
          </cell>
          <cell r="CX895">
            <v>0</v>
          </cell>
          <cell r="CY895">
            <v>0</v>
          </cell>
          <cell r="CZ895">
            <v>0</v>
          </cell>
          <cell r="DA895">
            <v>0</v>
          </cell>
          <cell r="DB895">
            <v>0</v>
          </cell>
          <cell r="DC895">
            <v>0</v>
          </cell>
          <cell r="DD895">
            <v>0</v>
          </cell>
          <cell r="DE895">
            <v>0</v>
          </cell>
          <cell r="DF895">
            <v>0</v>
          </cell>
          <cell r="DG895">
            <v>0</v>
          </cell>
          <cell r="DH895">
            <v>0</v>
          </cell>
          <cell r="DI895">
            <v>0</v>
          </cell>
          <cell r="DJ895">
            <v>0</v>
          </cell>
          <cell r="DK895">
            <v>0</v>
          </cell>
          <cell r="DL895">
            <v>0</v>
          </cell>
          <cell r="DM895">
            <v>0</v>
          </cell>
          <cell r="DN895">
            <v>0</v>
          </cell>
          <cell r="DO895">
            <v>0</v>
          </cell>
          <cell r="DP895">
            <v>0</v>
          </cell>
          <cell r="DQ895">
            <v>0</v>
          </cell>
          <cell r="DR895">
            <v>0</v>
          </cell>
          <cell r="DS895">
            <v>0</v>
          </cell>
          <cell r="DT895">
            <v>0</v>
          </cell>
          <cell r="DU895">
            <v>0</v>
          </cell>
          <cell r="DV895">
            <v>0</v>
          </cell>
          <cell r="DW895">
            <v>0</v>
          </cell>
          <cell r="DX895">
            <v>0</v>
          </cell>
          <cell r="DY895">
            <v>0</v>
          </cell>
          <cell r="DZ895">
            <v>0</v>
          </cell>
          <cell r="EA895">
            <v>0</v>
          </cell>
          <cell r="EB895">
            <v>0</v>
          </cell>
          <cell r="EC895">
            <v>0</v>
          </cell>
          <cell r="ED895">
            <v>0</v>
          </cell>
        </row>
        <row r="896"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0</v>
          </cell>
          <cell r="BD896">
            <v>0</v>
          </cell>
          <cell r="BE896">
            <v>0</v>
          </cell>
          <cell r="BF896">
            <v>0</v>
          </cell>
          <cell r="BG896">
            <v>0</v>
          </cell>
          <cell r="BH896">
            <v>0</v>
          </cell>
          <cell r="BI896">
            <v>0</v>
          </cell>
          <cell r="BJ896">
            <v>0</v>
          </cell>
          <cell r="BK896">
            <v>0</v>
          </cell>
          <cell r="BL896">
            <v>0</v>
          </cell>
          <cell r="BM896">
            <v>0</v>
          </cell>
          <cell r="BN896">
            <v>0</v>
          </cell>
          <cell r="BO896">
            <v>0</v>
          </cell>
          <cell r="BP896">
            <v>0</v>
          </cell>
          <cell r="BQ896">
            <v>0</v>
          </cell>
          <cell r="BR896">
            <v>0</v>
          </cell>
          <cell r="BS896">
            <v>0</v>
          </cell>
          <cell r="BT896">
            <v>0</v>
          </cell>
          <cell r="BU896">
            <v>0</v>
          </cell>
          <cell r="BV896">
            <v>0</v>
          </cell>
          <cell r="BW896">
            <v>0</v>
          </cell>
          <cell r="BX896">
            <v>0</v>
          </cell>
          <cell r="BY896">
            <v>0</v>
          </cell>
          <cell r="BZ896">
            <v>0</v>
          </cell>
          <cell r="CA896">
            <v>0</v>
          </cell>
          <cell r="CB896">
            <v>0</v>
          </cell>
          <cell r="CC896">
            <v>0</v>
          </cell>
          <cell r="CD896">
            <v>0</v>
          </cell>
          <cell r="CE896">
            <v>0</v>
          </cell>
          <cell r="CF896">
            <v>0</v>
          </cell>
          <cell r="CG896">
            <v>0</v>
          </cell>
          <cell r="CH896">
            <v>0</v>
          </cell>
          <cell r="CI896">
            <v>0</v>
          </cell>
          <cell r="CJ896">
            <v>0</v>
          </cell>
          <cell r="CK896">
            <v>0</v>
          </cell>
          <cell r="CL896">
            <v>0</v>
          </cell>
          <cell r="CM896">
            <v>0</v>
          </cell>
          <cell r="CN896">
            <v>0</v>
          </cell>
          <cell r="CO896">
            <v>0</v>
          </cell>
          <cell r="CP896">
            <v>0</v>
          </cell>
          <cell r="CQ896">
            <v>0</v>
          </cell>
          <cell r="CR896">
            <v>0</v>
          </cell>
          <cell r="CS896">
            <v>0</v>
          </cell>
          <cell r="CT896">
            <v>0</v>
          </cell>
          <cell r="CU896">
            <v>0</v>
          </cell>
          <cell r="CV896">
            <v>0</v>
          </cell>
          <cell r="CW896">
            <v>0</v>
          </cell>
          <cell r="CX896">
            <v>0</v>
          </cell>
          <cell r="CY896">
            <v>0</v>
          </cell>
          <cell r="CZ896">
            <v>0</v>
          </cell>
          <cell r="DA896">
            <v>0</v>
          </cell>
          <cell r="DB896">
            <v>0</v>
          </cell>
          <cell r="DC896">
            <v>0</v>
          </cell>
          <cell r="DD896">
            <v>0</v>
          </cell>
          <cell r="DE896">
            <v>0</v>
          </cell>
          <cell r="DF896">
            <v>0</v>
          </cell>
          <cell r="DG896">
            <v>0</v>
          </cell>
          <cell r="DH896">
            <v>0</v>
          </cell>
          <cell r="DI896">
            <v>0</v>
          </cell>
          <cell r="DJ896">
            <v>0</v>
          </cell>
          <cell r="DK896">
            <v>0</v>
          </cell>
          <cell r="DL896">
            <v>0</v>
          </cell>
          <cell r="DM896">
            <v>0</v>
          </cell>
          <cell r="DN896">
            <v>0</v>
          </cell>
          <cell r="DO896">
            <v>0</v>
          </cell>
          <cell r="DP896">
            <v>0</v>
          </cell>
          <cell r="DQ896">
            <v>0</v>
          </cell>
          <cell r="DR896">
            <v>0</v>
          </cell>
          <cell r="DS896">
            <v>0</v>
          </cell>
          <cell r="DT896">
            <v>0</v>
          </cell>
          <cell r="DU896">
            <v>0</v>
          </cell>
          <cell r="DV896">
            <v>0</v>
          </cell>
          <cell r="DW896">
            <v>0</v>
          </cell>
          <cell r="DX896">
            <v>0</v>
          </cell>
          <cell r="DY896">
            <v>0</v>
          </cell>
          <cell r="DZ896">
            <v>0</v>
          </cell>
          <cell r="EA896">
            <v>0</v>
          </cell>
          <cell r="EB896">
            <v>0</v>
          </cell>
          <cell r="EC896">
            <v>0</v>
          </cell>
          <cell r="ED896">
            <v>0</v>
          </cell>
        </row>
        <row r="897"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0</v>
          </cell>
          <cell r="BD897">
            <v>0</v>
          </cell>
          <cell r="BE897">
            <v>0</v>
          </cell>
          <cell r="BF897">
            <v>0</v>
          </cell>
          <cell r="BG897">
            <v>0</v>
          </cell>
          <cell r="BH897">
            <v>0</v>
          </cell>
          <cell r="BI897">
            <v>0</v>
          </cell>
          <cell r="BJ897">
            <v>0</v>
          </cell>
          <cell r="BK897">
            <v>0</v>
          </cell>
          <cell r="BL897">
            <v>0</v>
          </cell>
          <cell r="BM897">
            <v>0</v>
          </cell>
          <cell r="BN897">
            <v>0</v>
          </cell>
          <cell r="BO897">
            <v>0</v>
          </cell>
          <cell r="BP897">
            <v>0</v>
          </cell>
          <cell r="BQ897">
            <v>0</v>
          </cell>
          <cell r="BR897">
            <v>0</v>
          </cell>
          <cell r="BS897">
            <v>0</v>
          </cell>
          <cell r="BT897">
            <v>0</v>
          </cell>
          <cell r="BU897">
            <v>0</v>
          </cell>
          <cell r="BV897">
            <v>0</v>
          </cell>
          <cell r="BW897">
            <v>0</v>
          </cell>
          <cell r="BX897">
            <v>0</v>
          </cell>
          <cell r="BY897">
            <v>0</v>
          </cell>
          <cell r="BZ897">
            <v>0</v>
          </cell>
          <cell r="CA897">
            <v>0</v>
          </cell>
          <cell r="CB897">
            <v>0</v>
          </cell>
          <cell r="CC897">
            <v>0</v>
          </cell>
          <cell r="CD897">
            <v>0</v>
          </cell>
          <cell r="CE897">
            <v>0</v>
          </cell>
          <cell r="CF897">
            <v>0</v>
          </cell>
          <cell r="CG897">
            <v>0</v>
          </cell>
          <cell r="CH897">
            <v>0</v>
          </cell>
          <cell r="CI897">
            <v>0</v>
          </cell>
          <cell r="CJ897">
            <v>0</v>
          </cell>
          <cell r="CK897">
            <v>0</v>
          </cell>
          <cell r="CL897">
            <v>0</v>
          </cell>
          <cell r="CM897">
            <v>0</v>
          </cell>
          <cell r="CN897">
            <v>0</v>
          </cell>
          <cell r="CO897">
            <v>0</v>
          </cell>
          <cell r="CP897">
            <v>0</v>
          </cell>
          <cell r="CQ897">
            <v>0</v>
          </cell>
          <cell r="CR897">
            <v>0</v>
          </cell>
          <cell r="CS897">
            <v>0</v>
          </cell>
          <cell r="CT897">
            <v>0</v>
          </cell>
          <cell r="CU897">
            <v>0</v>
          </cell>
          <cell r="CV897">
            <v>0</v>
          </cell>
          <cell r="CW897">
            <v>0</v>
          </cell>
          <cell r="CX897">
            <v>0</v>
          </cell>
          <cell r="CY897">
            <v>0</v>
          </cell>
          <cell r="CZ897">
            <v>0</v>
          </cell>
          <cell r="DA897">
            <v>0</v>
          </cell>
          <cell r="DB897">
            <v>0</v>
          </cell>
          <cell r="DC897">
            <v>0</v>
          </cell>
          <cell r="DD897">
            <v>0</v>
          </cell>
          <cell r="DE897">
            <v>0</v>
          </cell>
          <cell r="DF897">
            <v>0</v>
          </cell>
          <cell r="DG897">
            <v>0</v>
          </cell>
          <cell r="DH897">
            <v>0</v>
          </cell>
          <cell r="DI897">
            <v>0</v>
          </cell>
          <cell r="DJ897">
            <v>0</v>
          </cell>
          <cell r="DK897">
            <v>0</v>
          </cell>
          <cell r="DL897">
            <v>0</v>
          </cell>
          <cell r="DM897">
            <v>0</v>
          </cell>
          <cell r="DN897">
            <v>0</v>
          </cell>
          <cell r="DO897">
            <v>0</v>
          </cell>
          <cell r="DP897">
            <v>0</v>
          </cell>
          <cell r="DQ897">
            <v>0</v>
          </cell>
          <cell r="DR897">
            <v>0</v>
          </cell>
          <cell r="DS897">
            <v>0</v>
          </cell>
          <cell r="DT897">
            <v>0</v>
          </cell>
          <cell r="DU897">
            <v>0</v>
          </cell>
          <cell r="DV897">
            <v>0</v>
          </cell>
          <cell r="DW897">
            <v>0</v>
          </cell>
          <cell r="DX897">
            <v>0</v>
          </cell>
          <cell r="DY897">
            <v>0</v>
          </cell>
          <cell r="DZ897">
            <v>0</v>
          </cell>
          <cell r="EA897">
            <v>0</v>
          </cell>
          <cell r="EB897">
            <v>0</v>
          </cell>
          <cell r="EC897">
            <v>0</v>
          </cell>
          <cell r="ED897">
            <v>0</v>
          </cell>
        </row>
        <row r="898"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0</v>
          </cell>
          <cell r="BD898">
            <v>0</v>
          </cell>
          <cell r="BE898">
            <v>0</v>
          </cell>
          <cell r="BF898">
            <v>0</v>
          </cell>
          <cell r="BG898">
            <v>0</v>
          </cell>
          <cell r="BH898">
            <v>0</v>
          </cell>
          <cell r="BI898">
            <v>0</v>
          </cell>
          <cell r="BJ898">
            <v>0</v>
          </cell>
          <cell r="BK898">
            <v>0</v>
          </cell>
          <cell r="BL898">
            <v>0</v>
          </cell>
          <cell r="BM898">
            <v>0</v>
          </cell>
          <cell r="BN898">
            <v>0</v>
          </cell>
          <cell r="BO898">
            <v>0</v>
          </cell>
          <cell r="BP898">
            <v>0</v>
          </cell>
          <cell r="BQ898">
            <v>0</v>
          </cell>
          <cell r="BR898">
            <v>0</v>
          </cell>
          <cell r="BS898">
            <v>0</v>
          </cell>
          <cell r="BT898">
            <v>0</v>
          </cell>
          <cell r="BU898">
            <v>0</v>
          </cell>
          <cell r="BV898">
            <v>0</v>
          </cell>
          <cell r="BW898">
            <v>0</v>
          </cell>
          <cell r="BX898">
            <v>0</v>
          </cell>
          <cell r="BY898">
            <v>0</v>
          </cell>
          <cell r="BZ898">
            <v>0</v>
          </cell>
          <cell r="CA898">
            <v>0</v>
          </cell>
          <cell r="CB898">
            <v>0</v>
          </cell>
          <cell r="CC898">
            <v>0</v>
          </cell>
          <cell r="CD898">
            <v>0</v>
          </cell>
          <cell r="CE898">
            <v>0</v>
          </cell>
          <cell r="CF898">
            <v>0</v>
          </cell>
          <cell r="CG898">
            <v>0</v>
          </cell>
          <cell r="CH898">
            <v>0</v>
          </cell>
          <cell r="CI898">
            <v>0</v>
          </cell>
          <cell r="CJ898">
            <v>0</v>
          </cell>
          <cell r="CK898">
            <v>0</v>
          </cell>
          <cell r="CL898">
            <v>0</v>
          </cell>
          <cell r="CM898">
            <v>0</v>
          </cell>
          <cell r="CN898">
            <v>0</v>
          </cell>
          <cell r="CO898">
            <v>0</v>
          </cell>
          <cell r="CP898">
            <v>0</v>
          </cell>
          <cell r="CQ898">
            <v>0</v>
          </cell>
          <cell r="CR898">
            <v>0</v>
          </cell>
          <cell r="CS898">
            <v>0</v>
          </cell>
          <cell r="CT898">
            <v>0</v>
          </cell>
          <cell r="CU898">
            <v>0</v>
          </cell>
          <cell r="CV898">
            <v>0</v>
          </cell>
          <cell r="CW898">
            <v>0</v>
          </cell>
          <cell r="CX898">
            <v>0</v>
          </cell>
          <cell r="CY898">
            <v>0</v>
          </cell>
          <cell r="CZ898">
            <v>0</v>
          </cell>
          <cell r="DA898">
            <v>0</v>
          </cell>
          <cell r="DB898">
            <v>0</v>
          </cell>
          <cell r="DC898">
            <v>0</v>
          </cell>
          <cell r="DD898">
            <v>0</v>
          </cell>
          <cell r="DE898">
            <v>0</v>
          </cell>
          <cell r="DF898">
            <v>0</v>
          </cell>
          <cell r="DG898">
            <v>0</v>
          </cell>
          <cell r="DH898">
            <v>0</v>
          </cell>
          <cell r="DI898">
            <v>0</v>
          </cell>
          <cell r="DJ898">
            <v>0</v>
          </cell>
          <cell r="DK898">
            <v>0</v>
          </cell>
          <cell r="DL898">
            <v>0</v>
          </cell>
          <cell r="DM898">
            <v>0</v>
          </cell>
          <cell r="DN898">
            <v>0</v>
          </cell>
          <cell r="DO898">
            <v>0</v>
          </cell>
          <cell r="DP898">
            <v>0</v>
          </cell>
          <cell r="DQ898">
            <v>0</v>
          </cell>
          <cell r="DR898">
            <v>0</v>
          </cell>
          <cell r="DS898">
            <v>0</v>
          </cell>
          <cell r="DT898">
            <v>0</v>
          </cell>
          <cell r="DU898">
            <v>0</v>
          </cell>
          <cell r="DV898">
            <v>0</v>
          </cell>
          <cell r="DW898">
            <v>0</v>
          </cell>
          <cell r="DX898">
            <v>0</v>
          </cell>
          <cell r="DY898">
            <v>0</v>
          </cell>
          <cell r="DZ898">
            <v>0</v>
          </cell>
          <cell r="EA898">
            <v>0</v>
          </cell>
          <cell r="EB898">
            <v>0</v>
          </cell>
          <cell r="EC898">
            <v>0</v>
          </cell>
          <cell r="ED898">
            <v>0</v>
          </cell>
        </row>
        <row r="899"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0</v>
          </cell>
          <cell r="BD899">
            <v>0</v>
          </cell>
          <cell r="BE899">
            <v>0</v>
          </cell>
          <cell r="BF899">
            <v>0</v>
          </cell>
          <cell r="BG899">
            <v>0</v>
          </cell>
          <cell r="BH899">
            <v>0</v>
          </cell>
          <cell r="BI899">
            <v>0</v>
          </cell>
          <cell r="BJ899">
            <v>0</v>
          </cell>
          <cell r="BK899">
            <v>0</v>
          </cell>
          <cell r="BL899">
            <v>0</v>
          </cell>
          <cell r="BM899">
            <v>0</v>
          </cell>
          <cell r="BN899">
            <v>0</v>
          </cell>
          <cell r="BO899">
            <v>0</v>
          </cell>
          <cell r="BP899">
            <v>0</v>
          </cell>
          <cell r="BQ899">
            <v>0</v>
          </cell>
          <cell r="BR899">
            <v>0</v>
          </cell>
          <cell r="BS899">
            <v>0</v>
          </cell>
          <cell r="BT899">
            <v>0</v>
          </cell>
          <cell r="BU899">
            <v>0</v>
          </cell>
          <cell r="BV899">
            <v>0</v>
          </cell>
          <cell r="BW899">
            <v>0</v>
          </cell>
          <cell r="BX899">
            <v>0</v>
          </cell>
          <cell r="BY899">
            <v>0</v>
          </cell>
          <cell r="BZ899">
            <v>0</v>
          </cell>
          <cell r="CA899">
            <v>0</v>
          </cell>
          <cell r="CB899">
            <v>0</v>
          </cell>
          <cell r="CC899">
            <v>0</v>
          </cell>
          <cell r="CD899">
            <v>0</v>
          </cell>
          <cell r="CE899">
            <v>0</v>
          </cell>
          <cell r="CF899">
            <v>0</v>
          </cell>
          <cell r="CG899">
            <v>0</v>
          </cell>
          <cell r="CH899">
            <v>0</v>
          </cell>
          <cell r="CI899">
            <v>0</v>
          </cell>
          <cell r="CJ899">
            <v>0</v>
          </cell>
          <cell r="CK899">
            <v>0</v>
          </cell>
          <cell r="CL899">
            <v>0</v>
          </cell>
          <cell r="CM899">
            <v>0</v>
          </cell>
          <cell r="CN899">
            <v>0</v>
          </cell>
          <cell r="CO899">
            <v>0</v>
          </cell>
          <cell r="CP899">
            <v>0</v>
          </cell>
          <cell r="CQ899">
            <v>0</v>
          </cell>
          <cell r="CR899">
            <v>0</v>
          </cell>
          <cell r="CS899">
            <v>0</v>
          </cell>
          <cell r="CT899">
            <v>0</v>
          </cell>
          <cell r="CU899">
            <v>0</v>
          </cell>
          <cell r="CV899">
            <v>0</v>
          </cell>
          <cell r="CW899">
            <v>0</v>
          </cell>
          <cell r="CX899">
            <v>0</v>
          </cell>
          <cell r="CY899">
            <v>0</v>
          </cell>
          <cell r="CZ899">
            <v>0</v>
          </cell>
          <cell r="DA899">
            <v>0</v>
          </cell>
          <cell r="DB899">
            <v>0</v>
          </cell>
          <cell r="DC899">
            <v>0</v>
          </cell>
          <cell r="DD899">
            <v>0</v>
          </cell>
          <cell r="DE899">
            <v>0</v>
          </cell>
          <cell r="DF899">
            <v>0</v>
          </cell>
          <cell r="DG899">
            <v>0</v>
          </cell>
          <cell r="DH899">
            <v>0</v>
          </cell>
          <cell r="DI899">
            <v>0</v>
          </cell>
          <cell r="DJ899">
            <v>0</v>
          </cell>
          <cell r="DK899">
            <v>0</v>
          </cell>
          <cell r="DL899">
            <v>0</v>
          </cell>
          <cell r="DM899">
            <v>0</v>
          </cell>
          <cell r="DN899">
            <v>0</v>
          </cell>
          <cell r="DO899">
            <v>0</v>
          </cell>
          <cell r="DP899">
            <v>0</v>
          </cell>
          <cell r="DQ899">
            <v>0</v>
          </cell>
          <cell r="DR899">
            <v>0</v>
          </cell>
          <cell r="DS899">
            <v>0</v>
          </cell>
          <cell r="DT899">
            <v>0</v>
          </cell>
          <cell r="DU899">
            <v>0</v>
          </cell>
          <cell r="DV899">
            <v>0</v>
          </cell>
          <cell r="DW899">
            <v>0</v>
          </cell>
          <cell r="DX899">
            <v>0</v>
          </cell>
          <cell r="DY899">
            <v>0</v>
          </cell>
          <cell r="DZ899">
            <v>0</v>
          </cell>
          <cell r="EA899">
            <v>0</v>
          </cell>
          <cell r="EB899">
            <v>0</v>
          </cell>
          <cell r="EC899">
            <v>0</v>
          </cell>
          <cell r="ED899">
            <v>0</v>
          </cell>
        </row>
        <row r="900"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P900">
            <v>0</v>
          </cell>
          <cell r="AQ900">
            <v>0</v>
          </cell>
          <cell r="AR900">
            <v>0</v>
          </cell>
          <cell r="AS900">
            <v>0</v>
          </cell>
          <cell r="AT900">
            <v>0</v>
          </cell>
          <cell r="AU900">
            <v>0</v>
          </cell>
          <cell r="AV900">
            <v>0</v>
          </cell>
          <cell r="AW900">
            <v>0</v>
          </cell>
          <cell r="AX900">
            <v>0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0</v>
          </cell>
          <cell r="BD900">
            <v>0</v>
          </cell>
          <cell r="BE900">
            <v>0</v>
          </cell>
          <cell r="BF900">
            <v>0</v>
          </cell>
          <cell r="BG900">
            <v>0</v>
          </cell>
          <cell r="BH900">
            <v>0</v>
          </cell>
          <cell r="BI900">
            <v>0</v>
          </cell>
          <cell r="BJ900">
            <v>0</v>
          </cell>
          <cell r="BK900">
            <v>0</v>
          </cell>
          <cell r="BL900">
            <v>0</v>
          </cell>
          <cell r="BM900">
            <v>0</v>
          </cell>
          <cell r="BN900">
            <v>0</v>
          </cell>
          <cell r="BO900">
            <v>0</v>
          </cell>
          <cell r="BP900">
            <v>0</v>
          </cell>
          <cell r="BQ900">
            <v>0</v>
          </cell>
          <cell r="BR900">
            <v>0</v>
          </cell>
          <cell r="BS900">
            <v>0</v>
          </cell>
          <cell r="BT900">
            <v>0</v>
          </cell>
          <cell r="BU900">
            <v>0</v>
          </cell>
          <cell r="BV900">
            <v>0</v>
          </cell>
          <cell r="BW900">
            <v>0</v>
          </cell>
          <cell r="BX900">
            <v>0</v>
          </cell>
          <cell r="BY900">
            <v>0</v>
          </cell>
          <cell r="BZ900">
            <v>0</v>
          </cell>
          <cell r="CA900">
            <v>0</v>
          </cell>
          <cell r="CB900">
            <v>0</v>
          </cell>
          <cell r="CC900">
            <v>0</v>
          </cell>
          <cell r="CD900">
            <v>0</v>
          </cell>
          <cell r="CE900">
            <v>0</v>
          </cell>
          <cell r="CF900">
            <v>0</v>
          </cell>
          <cell r="CG900">
            <v>0</v>
          </cell>
          <cell r="CH900">
            <v>0</v>
          </cell>
          <cell r="CI900">
            <v>0</v>
          </cell>
          <cell r="CJ900">
            <v>0</v>
          </cell>
          <cell r="CK900">
            <v>0</v>
          </cell>
          <cell r="CL900">
            <v>0</v>
          </cell>
          <cell r="CM900">
            <v>0</v>
          </cell>
          <cell r="CN900">
            <v>0</v>
          </cell>
          <cell r="CO900">
            <v>0</v>
          </cell>
          <cell r="CP900">
            <v>0</v>
          </cell>
          <cell r="CQ900">
            <v>0</v>
          </cell>
          <cell r="CR900">
            <v>0</v>
          </cell>
          <cell r="CS900">
            <v>0</v>
          </cell>
          <cell r="CT900">
            <v>0</v>
          </cell>
          <cell r="CU900">
            <v>0</v>
          </cell>
          <cell r="CV900">
            <v>0</v>
          </cell>
          <cell r="CW900">
            <v>0</v>
          </cell>
          <cell r="CX900">
            <v>0</v>
          </cell>
          <cell r="CY900">
            <v>0</v>
          </cell>
          <cell r="CZ900">
            <v>0</v>
          </cell>
          <cell r="DA900">
            <v>0</v>
          </cell>
          <cell r="DB900">
            <v>0</v>
          </cell>
          <cell r="DC900">
            <v>0</v>
          </cell>
          <cell r="DD900">
            <v>0</v>
          </cell>
          <cell r="DE900">
            <v>0</v>
          </cell>
          <cell r="DF900">
            <v>0</v>
          </cell>
          <cell r="DG900">
            <v>0</v>
          </cell>
          <cell r="DH900">
            <v>0</v>
          </cell>
          <cell r="DI900">
            <v>0</v>
          </cell>
          <cell r="DJ900">
            <v>0</v>
          </cell>
          <cell r="DK900">
            <v>0</v>
          </cell>
          <cell r="DL900">
            <v>0</v>
          </cell>
          <cell r="DM900">
            <v>0</v>
          </cell>
          <cell r="DN900">
            <v>0</v>
          </cell>
          <cell r="DO900">
            <v>0</v>
          </cell>
          <cell r="DP900">
            <v>0</v>
          </cell>
          <cell r="DQ900">
            <v>0</v>
          </cell>
          <cell r="DR900">
            <v>0</v>
          </cell>
          <cell r="DS900">
            <v>0</v>
          </cell>
          <cell r="DT900">
            <v>0</v>
          </cell>
          <cell r="DU900">
            <v>0</v>
          </cell>
          <cell r="DV900">
            <v>0</v>
          </cell>
          <cell r="DW900">
            <v>0</v>
          </cell>
          <cell r="DX900">
            <v>0</v>
          </cell>
          <cell r="DY900">
            <v>0</v>
          </cell>
          <cell r="DZ900">
            <v>0</v>
          </cell>
          <cell r="EA900">
            <v>0</v>
          </cell>
          <cell r="EB900">
            <v>0</v>
          </cell>
          <cell r="EC900">
            <v>0</v>
          </cell>
          <cell r="ED900">
            <v>0</v>
          </cell>
        </row>
        <row r="901"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0</v>
          </cell>
          <cell r="AO901">
            <v>0</v>
          </cell>
          <cell r="AP901">
            <v>0</v>
          </cell>
          <cell r="AQ901">
            <v>0</v>
          </cell>
          <cell r="AR901">
            <v>0</v>
          </cell>
          <cell r="AS901">
            <v>0</v>
          </cell>
          <cell r="AT901">
            <v>0</v>
          </cell>
          <cell r="AU901">
            <v>0</v>
          </cell>
          <cell r="AV901">
            <v>0</v>
          </cell>
          <cell r="AW901">
            <v>0</v>
          </cell>
          <cell r="AX901">
            <v>0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0</v>
          </cell>
          <cell r="BD901">
            <v>0</v>
          </cell>
          <cell r="BE901">
            <v>0</v>
          </cell>
          <cell r="BF901">
            <v>0</v>
          </cell>
          <cell r="BG901">
            <v>0</v>
          </cell>
          <cell r="BH901">
            <v>0</v>
          </cell>
          <cell r="BI901">
            <v>0</v>
          </cell>
          <cell r="BJ901">
            <v>0</v>
          </cell>
          <cell r="BK901">
            <v>0</v>
          </cell>
          <cell r="BL901">
            <v>0</v>
          </cell>
          <cell r="BM901">
            <v>0</v>
          </cell>
          <cell r="BN901">
            <v>0</v>
          </cell>
          <cell r="BO901">
            <v>0</v>
          </cell>
          <cell r="BP901">
            <v>0</v>
          </cell>
          <cell r="BQ901">
            <v>0</v>
          </cell>
          <cell r="BR901">
            <v>0</v>
          </cell>
          <cell r="BS901">
            <v>0</v>
          </cell>
          <cell r="BT901">
            <v>0</v>
          </cell>
          <cell r="BU901">
            <v>0</v>
          </cell>
          <cell r="BV901">
            <v>0</v>
          </cell>
          <cell r="BW901">
            <v>0</v>
          </cell>
          <cell r="BX901">
            <v>0</v>
          </cell>
          <cell r="BY901">
            <v>0</v>
          </cell>
          <cell r="BZ901">
            <v>0</v>
          </cell>
          <cell r="CA901">
            <v>0</v>
          </cell>
          <cell r="CB901">
            <v>0</v>
          </cell>
          <cell r="CC901">
            <v>0</v>
          </cell>
          <cell r="CD901">
            <v>0</v>
          </cell>
          <cell r="CE901">
            <v>0</v>
          </cell>
          <cell r="CF901">
            <v>0</v>
          </cell>
          <cell r="CG901">
            <v>0</v>
          </cell>
          <cell r="CH901">
            <v>0</v>
          </cell>
          <cell r="CI901">
            <v>0</v>
          </cell>
          <cell r="CJ901">
            <v>0</v>
          </cell>
          <cell r="CK901">
            <v>0</v>
          </cell>
          <cell r="CL901">
            <v>0</v>
          </cell>
          <cell r="CM901">
            <v>0</v>
          </cell>
          <cell r="CN901">
            <v>0</v>
          </cell>
          <cell r="CO901">
            <v>0</v>
          </cell>
          <cell r="CP901">
            <v>0</v>
          </cell>
          <cell r="CQ901">
            <v>0</v>
          </cell>
          <cell r="CR901">
            <v>0</v>
          </cell>
          <cell r="CS901">
            <v>0</v>
          </cell>
          <cell r="CT901">
            <v>0</v>
          </cell>
          <cell r="CU901">
            <v>0</v>
          </cell>
          <cell r="CV901">
            <v>0</v>
          </cell>
          <cell r="CW901">
            <v>0</v>
          </cell>
          <cell r="CX901">
            <v>0</v>
          </cell>
          <cell r="CY901">
            <v>0</v>
          </cell>
          <cell r="CZ901">
            <v>0</v>
          </cell>
          <cell r="DA901">
            <v>0</v>
          </cell>
          <cell r="DB901">
            <v>0</v>
          </cell>
          <cell r="DC901">
            <v>0</v>
          </cell>
          <cell r="DD901">
            <v>0</v>
          </cell>
          <cell r="DE901">
            <v>0</v>
          </cell>
          <cell r="DF901">
            <v>0</v>
          </cell>
          <cell r="DG901">
            <v>0</v>
          </cell>
          <cell r="DH901">
            <v>0</v>
          </cell>
          <cell r="DI901">
            <v>0</v>
          </cell>
          <cell r="DJ901">
            <v>0</v>
          </cell>
          <cell r="DK901">
            <v>0</v>
          </cell>
          <cell r="DL901">
            <v>0</v>
          </cell>
          <cell r="DM901">
            <v>0</v>
          </cell>
          <cell r="DN901">
            <v>0</v>
          </cell>
          <cell r="DO901">
            <v>0</v>
          </cell>
          <cell r="DP901">
            <v>0</v>
          </cell>
          <cell r="DQ901">
            <v>0</v>
          </cell>
          <cell r="DR901">
            <v>0</v>
          </cell>
          <cell r="DS901">
            <v>0</v>
          </cell>
          <cell r="DT901">
            <v>0</v>
          </cell>
          <cell r="DU901">
            <v>0</v>
          </cell>
          <cell r="DV901">
            <v>0</v>
          </cell>
          <cell r="DW901">
            <v>0</v>
          </cell>
          <cell r="DX901">
            <v>0</v>
          </cell>
          <cell r="DY901">
            <v>0</v>
          </cell>
          <cell r="DZ901">
            <v>0</v>
          </cell>
          <cell r="EA901">
            <v>0</v>
          </cell>
          <cell r="EB901">
            <v>0</v>
          </cell>
          <cell r="EC901">
            <v>0</v>
          </cell>
          <cell r="ED901">
            <v>0</v>
          </cell>
        </row>
        <row r="902"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O902">
            <v>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0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0</v>
          </cell>
          <cell r="BD902">
            <v>0</v>
          </cell>
          <cell r="BE902">
            <v>0</v>
          </cell>
          <cell r="BF902">
            <v>0</v>
          </cell>
          <cell r="BG902">
            <v>0</v>
          </cell>
          <cell r="BH902">
            <v>0</v>
          </cell>
          <cell r="BI902">
            <v>0</v>
          </cell>
          <cell r="BJ902">
            <v>0</v>
          </cell>
          <cell r="BK902">
            <v>0</v>
          </cell>
          <cell r="BL902">
            <v>0</v>
          </cell>
          <cell r="BM902">
            <v>0</v>
          </cell>
          <cell r="BN902">
            <v>0</v>
          </cell>
          <cell r="BO902">
            <v>0</v>
          </cell>
          <cell r="BP902">
            <v>0</v>
          </cell>
          <cell r="BQ902">
            <v>0</v>
          </cell>
          <cell r="BR902">
            <v>0</v>
          </cell>
          <cell r="BS902">
            <v>0</v>
          </cell>
          <cell r="BT902">
            <v>0</v>
          </cell>
          <cell r="BU902">
            <v>0</v>
          </cell>
          <cell r="BV902">
            <v>0</v>
          </cell>
          <cell r="BW902">
            <v>0</v>
          </cell>
          <cell r="BX902">
            <v>0</v>
          </cell>
          <cell r="BY902">
            <v>0</v>
          </cell>
          <cell r="BZ902">
            <v>0</v>
          </cell>
          <cell r="CA902">
            <v>0</v>
          </cell>
          <cell r="CB902">
            <v>0</v>
          </cell>
          <cell r="CC902">
            <v>0</v>
          </cell>
          <cell r="CD902">
            <v>0</v>
          </cell>
          <cell r="CE902">
            <v>0</v>
          </cell>
          <cell r="CF902">
            <v>0</v>
          </cell>
          <cell r="CG902">
            <v>0</v>
          </cell>
          <cell r="CH902">
            <v>0</v>
          </cell>
          <cell r="CI902">
            <v>0</v>
          </cell>
          <cell r="CJ902">
            <v>0</v>
          </cell>
          <cell r="CK902">
            <v>0</v>
          </cell>
          <cell r="CL902">
            <v>0</v>
          </cell>
          <cell r="CM902">
            <v>0</v>
          </cell>
          <cell r="CN902">
            <v>0</v>
          </cell>
          <cell r="CO902">
            <v>0</v>
          </cell>
          <cell r="CP902">
            <v>0</v>
          </cell>
          <cell r="CQ902">
            <v>0</v>
          </cell>
          <cell r="CR902">
            <v>0</v>
          </cell>
          <cell r="CS902">
            <v>0</v>
          </cell>
          <cell r="CT902">
            <v>0</v>
          </cell>
          <cell r="CU902">
            <v>0</v>
          </cell>
          <cell r="CV902">
            <v>0</v>
          </cell>
          <cell r="CW902">
            <v>0</v>
          </cell>
          <cell r="CX902">
            <v>0</v>
          </cell>
          <cell r="CY902">
            <v>0</v>
          </cell>
          <cell r="CZ902">
            <v>0</v>
          </cell>
          <cell r="DA902">
            <v>0</v>
          </cell>
          <cell r="DB902">
            <v>0</v>
          </cell>
          <cell r="DC902">
            <v>0</v>
          </cell>
          <cell r="DD902">
            <v>0</v>
          </cell>
          <cell r="DE902">
            <v>0</v>
          </cell>
          <cell r="DF902">
            <v>0</v>
          </cell>
          <cell r="DG902">
            <v>0</v>
          </cell>
          <cell r="DH902">
            <v>0</v>
          </cell>
          <cell r="DI902">
            <v>0</v>
          </cell>
          <cell r="DJ902">
            <v>0</v>
          </cell>
          <cell r="DK902">
            <v>0</v>
          </cell>
          <cell r="DL902">
            <v>0</v>
          </cell>
          <cell r="DM902">
            <v>0</v>
          </cell>
          <cell r="DN902">
            <v>0</v>
          </cell>
          <cell r="DO902">
            <v>0</v>
          </cell>
          <cell r="DP902">
            <v>0</v>
          </cell>
          <cell r="DQ902">
            <v>0</v>
          </cell>
          <cell r="DR902">
            <v>0</v>
          </cell>
          <cell r="DS902">
            <v>0</v>
          </cell>
          <cell r="DT902">
            <v>0</v>
          </cell>
          <cell r="DU902">
            <v>0</v>
          </cell>
          <cell r="DV902">
            <v>0</v>
          </cell>
          <cell r="DW902">
            <v>0</v>
          </cell>
          <cell r="DX902">
            <v>0</v>
          </cell>
          <cell r="DY902">
            <v>0</v>
          </cell>
          <cell r="DZ902">
            <v>0</v>
          </cell>
          <cell r="EA902">
            <v>0</v>
          </cell>
          <cell r="EB902">
            <v>0</v>
          </cell>
          <cell r="EC902">
            <v>0</v>
          </cell>
          <cell r="ED902">
            <v>0</v>
          </cell>
        </row>
        <row r="903"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0</v>
          </cell>
          <cell r="BD903">
            <v>0</v>
          </cell>
          <cell r="BE903">
            <v>0</v>
          </cell>
          <cell r="BF903">
            <v>0</v>
          </cell>
          <cell r="BG903">
            <v>0</v>
          </cell>
          <cell r="BH903">
            <v>0</v>
          </cell>
          <cell r="BI903">
            <v>0</v>
          </cell>
          <cell r="BJ903">
            <v>0</v>
          </cell>
          <cell r="BK903">
            <v>0</v>
          </cell>
          <cell r="BL903">
            <v>0</v>
          </cell>
          <cell r="BM903">
            <v>0</v>
          </cell>
          <cell r="BN903">
            <v>0</v>
          </cell>
          <cell r="BO903">
            <v>0</v>
          </cell>
          <cell r="BP903">
            <v>0</v>
          </cell>
          <cell r="BQ903">
            <v>0</v>
          </cell>
          <cell r="BR903">
            <v>0</v>
          </cell>
          <cell r="BS903">
            <v>0</v>
          </cell>
          <cell r="BT903">
            <v>0</v>
          </cell>
          <cell r="BU903">
            <v>0</v>
          </cell>
          <cell r="BV903">
            <v>0</v>
          </cell>
          <cell r="BW903">
            <v>0</v>
          </cell>
          <cell r="BX903">
            <v>0</v>
          </cell>
          <cell r="BY903">
            <v>0</v>
          </cell>
          <cell r="BZ903">
            <v>0</v>
          </cell>
          <cell r="CA903">
            <v>0</v>
          </cell>
          <cell r="CB903">
            <v>0</v>
          </cell>
          <cell r="CC903">
            <v>0</v>
          </cell>
          <cell r="CD903">
            <v>0</v>
          </cell>
          <cell r="CE903">
            <v>0</v>
          </cell>
          <cell r="CF903">
            <v>0</v>
          </cell>
          <cell r="CG903">
            <v>0</v>
          </cell>
          <cell r="CH903">
            <v>0</v>
          </cell>
          <cell r="CI903">
            <v>0</v>
          </cell>
          <cell r="CJ903">
            <v>0</v>
          </cell>
          <cell r="CK903">
            <v>0</v>
          </cell>
          <cell r="CL903">
            <v>0</v>
          </cell>
          <cell r="CM903">
            <v>0</v>
          </cell>
          <cell r="CN903">
            <v>0</v>
          </cell>
          <cell r="CO903">
            <v>0</v>
          </cell>
          <cell r="CP903">
            <v>0</v>
          </cell>
          <cell r="CQ903">
            <v>0</v>
          </cell>
          <cell r="CR903">
            <v>0</v>
          </cell>
          <cell r="CS903">
            <v>0</v>
          </cell>
          <cell r="CT903">
            <v>0</v>
          </cell>
          <cell r="CU903">
            <v>0</v>
          </cell>
          <cell r="CV903">
            <v>0</v>
          </cell>
          <cell r="CW903">
            <v>0</v>
          </cell>
          <cell r="CX903">
            <v>0</v>
          </cell>
          <cell r="CY903">
            <v>0</v>
          </cell>
          <cell r="CZ903">
            <v>0</v>
          </cell>
          <cell r="DA903">
            <v>0</v>
          </cell>
          <cell r="DB903">
            <v>0</v>
          </cell>
          <cell r="DC903">
            <v>0</v>
          </cell>
          <cell r="DD903">
            <v>0</v>
          </cell>
          <cell r="DE903">
            <v>0</v>
          </cell>
          <cell r="DF903">
            <v>0</v>
          </cell>
          <cell r="DG903">
            <v>0</v>
          </cell>
          <cell r="DH903">
            <v>0</v>
          </cell>
          <cell r="DI903">
            <v>0</v>
          </cell>
          <cell r="DJ903">
            <v>0</v>
          </cell>
          <cell r="DK903">
            <v>0</v>
          </cell>
          <cell r="DL903">
            <v>0</v>
          </cell>
          <cell r="DM903">
            <v>0</v>
          </cell>
          <cell r="DN903">
            <v>0</v>
          </cell>
          <cell r="DO903">
            <v>0</v>
          </cell>
          <cell r="DP903">
            <v>0</v>
          </cell>
          <cell r="DQ903">
            <v>0</v>
          </cell>
          <cell r="DR903">
            <v>0</v>
          </cell>
          <cell r="DS903">
            <v>0</v>
          </cell>
          <cell r="DT903">
            <v>0</v>
          </cell>
          <cell r="DU903">
            <v>0</v>
          </cell>
          <cell r="DV903">
            <v>0</v>
          </cell>
          <cell r="DW903">
            <v>0</v>
          </cell>
          <cell r="DX903">
            <v>0</v>
          </cell>
          <cell r="DY903">
            <v>0</v>
          </cell>
          <cell r="DZ903">
            <v>0</v>
          </cell>
          <cell r="EA903">
            <v>0</v>
          </cell>
          <cell r="EB903">
            <v>0</v>
          </cell>
          <cell r="EC903">
            <v>0</v>
          </cell>
          <cell r="ED903">
            <v>0</v>
          </cell>
        </row>
        <row r="904"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0</v>
          </cell>
          <cell r="BD904">
            <v>0</v>
          </cell>
          <cell r="BE904">
            <v>0</v>
          </cell>
          <cell r="BF904">
            <v>0</v>
          </cell>
          <cell r="BG904">
            <v>0</v>
          </cell>
          <cell r="BH904">
            <v>0</v>
          </cell>
          <cell r="BI904">
            <v>0</v>
          </cell>
          <cell r="BJ904">
            <v>0</v>
          </cell>
          <cell r="BK904">
            <v>0</v>
          </cell>
          <cell r="BL904">
            <v>0</v>
          </cell>
          <cell r="BM904">
            <v>0</v>
          </cell>
          <cell r="BN904">
            <v>0</v>
          </cell>
          <cell r="BO904">
            <v>0</v>
          </cell>
          <cell r="BP904">
            <v>0</v>
          </cell>
          <cell r="BQ904">
            <v>0</v>
          </cell>
          <cell r="BR904">
            <v>0</v>
          </cell>
          <cell r="BS904">
            <v>0</v>
          </cell>
          <cell r="BT904">
            <v>0</v>
          </cell>
          <cell r="BU904">
            <v>0</v>
          </cell>
          <cell r="BV904">
            <v>0</v>
          </cell>
          <cell r="BW904">
            <v>0</v>
          </cell>
          <cell r="BX904">
            <v>0</v>
          </cell>
          <cell r="BY904">
            <v>0</v>
          </cell>
          <cell r="BZ904">
            <v>0</v>
          </cell>
          <cell r="CA904">
            <v>0</v>
          </cell>
          <cell r="CB904">
            <v>0</v>
          </cell>
          <cell r="CC904">
            <v>0</v>
          </cell>
          <cell r="CD904">
            <v>0</v>
          </cell>
          <cell r="CE904">
            <v>0</v>
          </cell>
          <cell r="CF904">
            <v>0</v>
          </cell>
          <cell r="CG904">
            <v>0</v>
          </cell>
          <cell r="CH904">
            <v>0</v>
          </cell>
          <cell r="CI904">
            <v>0</v>
          </cell>
          <cell r="CJ904">
            <v>0</v>
          </cell>
          <cell r="CK904">
            <v>0</v>
          </cell>
          <cell r="CL904">
            <v>0</v>
          </cell>
          <cell r="CM904">
            <v>0</v>
          </cell>
          <cell r="CN904">
            <v>0</v>
          </cell>
          <cell r="CO904">
            <v>0</v>
          </cell>
          <cell r="CP904">
            <v>0</v>
          </cell>
          <cell r="CQ904">
            <v>0</v>
          </cell>
          <cell r="CR904">
            <v>0</v>
          </cell>
          <cell r="CS904">
            <v>0</v>
          </cell>
          <cell r="CT904">
            <v>0</v>
          </cell>
          <cell r="CU904">
            <v>0</v>
          </cell>
          <cell r="CV904">
            <v>0</v>
          </cell>
          <cell r="CW904">
            <v>0</v>
          </cell>
          <cell r="CX904">
            <v>0</v>
          </cell>
          <cell r="CY904">
            <v>0</v>
          </cell>
          <cell r="CZ904">
            <v>0</v>
          </cell>
          <cell r="DA904">
            <v>0</v>
          </cell>
          <cell r="DB904">
            <v>0</v>
          </cell>
          <cell r="DC904">
            <v>0</v>
          </cell>
          <cell r="DD904">
            <v>0</v>
          </cell>
          <cell r="DE904">
            <v>0</v>
          </cell>
          <cell r="DF904">
            <v>0</v>
          </cell>
          <cell r="DG904">
            <v>0</v>
          </cell>
          <cell r="DH904">
            <v>0</v>
          </cell>
          <cell r="DI904">
            <v>0</v>
          </cell>
          <cell r="DJ904">
            <v>0</v>
          </cell>
          <cell r="DK904">
            <v>0</v>
          </cell>
          <cell r="DL904">
            <v>0</v>
          </cell>
          <cell r="DM904">
            <v>0</v>
          </cell>
          <cell r="DN904">
            <v>0</v>
          </cell>
          <cell r="DO904">
            <v>0</v>
          </cell>
          <cell r="DP904">
            <v>0</v>
          </cell>
          <cell r="DQ904">
            <v>0</v>
          </cell>
          <cell r="DR904">
            <v>0</v>
          </cell>
          <cell r="DS904">
            <v>0</v>
          </cell>
          <cell r="DT904">
            <v>0</v>
          </cell>
          <cell r="DU904">
            <v>0</v>
          </cell>
          <cell r="DV904">
            <v>0</v>
          </cell>
          <cell r="DW904">
            <v>0</v>
          </cell>
          <cell r="DX904">
            <v>0</v>
          </cell>
          <cell r="DY904">
            <v>0</v>
          </cell>
          <cell r="DZ904">
            <v>0</v>
          </cell>
          <cell r="EA904">
            <v>0</v>
          </cell>
          <cell r="EB904">
            <v>0</v>
          </cell>
          <cell r="EC904">
            <v>0</v>
          </cell>
          <cell r="ED904">
            <v>0</v>
          </cell>
        </row>
        <row r="905"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0</v>
          </cell>
          <cell r="BD905">
            <v>0</v>
          </cell>
          <cell r="BE905">
            <v>0</v>
          </cell>
          <cell r="BF905">
            <v>0</v>
          </cell>
          <cell r="BG905">
            <v>0</v>
          </cell>
          <cell r="BH905">
            <v>0</v>
          </cell>
          <cell r="BI905">
            <v>0</v>
          </cell>
          <cell r="BJ905">
            <v>0</v>
          </cell>
          <cell r="BK905">
            <v>0</v>
          </cell>
          <cell r="BL905">
            <v>0</v>
          </cell>
          <cell r="BM905">
            <v>0</v>
          </cell>
          <cell r="BN905">
            <v>0</v>
          </cell>
          <cell r="BO905">
            <v>0</v>
          </cell>
          <cell r="BP905">
            <v>0</v>
          </cell>
          <cell r="BQ905">
            <v>0</v>
          </cell>
          <cell r="BR905">
            <v>0</v>
          </cell>
          <cell r="BS905">
            <v>0</v>
          </cell>
          <cell r="BT905">
            <v>0</v>
          </cell>
          <cell r="BU905">
            <v>0</v>
          </cell>
          <cell r="BV905">
            <v>0</v>
          </cell>
          <cell r="BW905">
            <v>0</v>
          </cell>
          <cell r="BX905">
            <v>0</v>
          </cell>
          <cell r="BY905">
            <v>0</v>
          </cell>
          <cell r="BZ905">
            <v>0</v>
          </cell>
          <cell r="CA905">
            <v>0</v>
          </cell>
          <cell r="CB905">
            <v>0</v>
          </cell>
          <cell r="CC905">
            <v>0</v>
          </cell>
          <cell r="CD905">
            <v>0</v>
          </cell>
          <cell r="CE905">
            <v>0</v>
          </cell>
          <cell r="CF905">
            <v>0</v>
          </cell>
          <cell r="CG905">
            <v>0</v>
          </cell>
          <cell r="CH905">
            <v>0</v>
          </cell>
          <cell r="CI905">
            <v>0</v>
          </cell>
          <cell r="CJ905">
            <v>0</v>
          </cell>
          <cell r="CK905">
            <v>0</v>
          </cell>
          <cell r="CL905">
            <v>0</v>
          </cell>
          <cell r="CM905">
            <v>0</v>
          </cell>
          <cell r="CN905">
            <v>0</v>
          </cell>
          <cell r="CO905">
            <v>0</v>
          </cell>
          <cell r="CP905">
            <v>0</v>
          </cell>
          <cell r="CQ905">
            <v>0</v>
          </cell>
          <cell r="CR905">
            <v>0</v>
          </cell>
          <cell r="CS905">
            <v>0</v>
          </cell>
          <cell r="CT905">
            <v>0</v>
          </cell>
          <cell r="CU905">
            <v>0</v>
          </cell>
          <cell r="CV905">
            <v>0</v>
          </cell>
          <cell r="CW905">
            <v>0</v>
          </cell>
          <cell r="CX905">
            <v>0</v>
          </cell>
          <cell r="CY905">
            <v>0</v>
          </cell>
          <cell r="CZ905">
            <v>0</v>
          </cell>
          <cell r="DA905">
            <v>0</v>
          </cell>
          <cell r="DB905">
            <v>0</v>
          </cell>
          <cell r="DC905">
            <v>0</v>
          </cell>
          <cell r="DD905">
            <v>0</v>
          </cell>
          <cell r="DE905">
            <v>0</v>
          </cell>
          <cell r="DF905">
            <v>0</v>
          </cell>
          <cell r="DG905">
            <v>0</v>
          </cell>
          <cell r="DH905">
            <v>0</v>
          </cell>
          <cell r="DI905">
            <v>0</v>
          </cell>
          <cell r="DJ905">
            <v>0</v>
          </cell>
          <cell r="DK905">
            <v>0</v>
          </cell>
          <cell r="DL905">
            <v>0</v>
          </cell>
          <cell r="DM905">
            <v>0</v>
          </cell>
          <cell r="DN905">
            <v>0</v>
          </cell>
          <cell r="DO905">
            <v>0</v>
          </cell>
          <cell r="DP905">
            <v>0</v>
          </cell>
          <cell r="DQ905">
            <v>0</v>
          </cell>
          <cell r="DR905">
            <v>0</v>
          </cell>
          <cell r="DS905">
            <v>0</v>
          </cell>
          <cell r="DT905">
            <v>0</v>
          </cell>
          <cell r="DU905">
            <v>0</v>
          </cell>
          <cell r="DV905">
            <v>0</v>
          </cell>
          <cell r="DW905">
            <v>0</v>
          </cell>
          <cell r="DX905">
            <v>0</v>
          </cell>
          <cell r="DY905">
            <v>0</v>
          </cell>
          <cell r="DZ905">
            <v>0</v>
          </cell>
          <cell r="EA905">
            <v>0</v>
          </cell>
          <cell r="EB905">
            <v>0</v>
          </cell>
          <cell r="EC905">
            <v>0</v>
          </cell>
          <cell r="ED905">
            <v>0</v>
          </cell>
        </row>
        <row r="906"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0</v>
          </cell>
          <cell r="BD906">
            <v>0</v>
          </cell>
          <cell r="BE906">
            <v>0</v>
          </cell>
          <cell r="BF906">
            <v>0</v>
          </cell>
          <cell r="BG906">
            <v>0</v>
          </cell>
          <cell r="BH906">
            <v>0</v>
          </cell>
          <cell r="BI906">
            <v>0</v>
          </cell>
          <cell r="BJ906">
            <v>0</v>
          </cell>
          <cell r="BK906">
            <v>0</v>
          </cell>
          <cell r="BL906">
            <v>0</v>
          </cell>
          <cell r="BM906">
            <v>0</v>
          </cell>
          <cell r="BN906">
            <v>0</v>
          </cell>
          <cell r="BO906">
            <v>0</v>
          </cell>
          <cell r="BP906">
            <v>0</v>
          </cell>
          <cell r="BQ906">
            <v>0</v>
          </cell>
          <cell r="BR906">
            <v>0</v>
          </cell>
          <cell r="BS906">
            <v>0</v>
          </cell>
          <cell r="BT906">
            <v>0</v>
          </cell>
          <cell r="BU906">
            <v>0</v>
          </cell>
          <cell r="BV906">
            <v>0</v>
          </cell>
          <cell r="BW906">
            <v>0</v>
          </cell>
          <cell r="BX906">
            <v>0</v>
          </cell>
          <cell r="BY906">
            <v>0</v>
          </cell>
          <cell r="BZ906">
            <v>0</v>
          </cell>
          <cell r="CA906">
            <v>0</v>
          </cell>
          <cell r="CB906">
            <v>0</v>
          </cell>
          <cell r="CC906">
            <v>0</v>
          </cell>
          <cell r="CD906">
            <v>0</v>
          </cell>
          <cell r="CE906">
            <v>0</v>
          </cell>
          <cell r="CF906">
            <v>0</v>
          </cell>
          <cell r="CG906">
            <v>0</v>
          </cell>
          <cell r="CH906">
            <v>0</v>
          </cell>
          <cell r="CI906">
            <v>0</v>
          </cell>
          <cell r="CJ906">
            <v>0</v>
          </cell>
          <cell r="CK906">
            <v>0</v>
          </cell>
          <cell r="CL906">
            <v>0</v>
          </cell>
          <cell r="CM906">
            <v>0</v>
          </cell>
          <cell r="CN906">
            <v>0</v>
          </cell>
          <cell r="CO906">
            <v>0</v>
          </cell>
          <cell r="CP906">
            <v>0</v>
          </cell>
          <cell r="CQ906">
            <v>0</v>
          </cell>
          <cell r="CR906">
            <v>0</v>
          </cell>
          <cell r="CS906">
            <v>0</v>
          </cell>
          <cell r="CT906">
            <v>0</v>
          </cell>
          <cell r="CU906">
            <v>0</v>
          </cell>
          <cell r="CV906">
            <v>0</v>
          </cell>
          <cell r="CW906">
            <v>0</v>
          </cell>
          <cell r="CX906">
            <v>0</v>
          </cell>
          <cell r="CY906">
            <v>0</v>
          </cell>
          <cell r="CZ906">
            <v>0</v>
          </cell>
          <cell r="DA906">
            <v>0</v>
          </cell>
          <cell r="DB906">
            <v>0</v>
          </cell>
          <cell r="DC906">
            <v>0</v>
          </cell>
          <cell r="DD906">
            <v>0</v>
          </cell>
          <cell r="DE906">
            <v>0</v>
          </cell>
          <cell r="DF906">
            <v>0</v>
          </cell>
          <cell r="DG906">
            <v>0</v>
          </cell>
          <cell r="DH906">
            <v>0</v>
          </cell>
          <cell r="DI906">
            <v>0</v>
          </cell>
          <cell r="DJ906">
            <v>0</v>
          </cell>
          <cell r="DK906">
            <v>0</v>
          </cell>
          <cell r="DL906">
            <v>0</v>
          </cell>
          <cell r="DM906">
            <v>0</v>
          </cell>
          <cell r="DN906">
            <v>0</v>
          </cell>
          <cell r="DO906">
            <v>0</v>
          </cell>
          <cell r="DP906">
            <v>0</v>
          </cell>
          <cell r="DQ906">
            <v>0</v>
          </cell>
          <cell r="DR906">
            <v>0</v>
          </cell>
          <cell r="DS906">
            <v>0</v>
          </cell>
          <cell r="DT906">
            <v>0</v>
          </cell>
          <cell r="DU906">
            <v>0</v>
          </cell>
          <cell r="DV906">
            <v>0</v>
          </cell>
          <cell r="DW906">
            <v>0</v>
          </cell>
          <cell r="DX906">
            <v>0</v>
          </cell>
          <cell r="DY906">
            <v>0</v>
          </cell>
          <cell r="DZ906">
            <v>0</v>
          </cell>
          <cell r="EA906">
            <v>0</v>
          </cell>
          <cell r="EB906">
            <v>0</v>
          </cell>
          <cell r="EC906">
            <v>0</v>
          </cell>
          <cell r="ED906">
            <v>0</v>
          </cell>
        </row>
        <row r="907"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P907">
            <v>0</v>
          </cell>
          <cell r="AQ907">
            <v>0</v>
          </cell>
          <cell r="AR907">
            <v>0</v>
          </cell>
          <cell r="AS907">
            <v>0</v>
          </cell>
          <cell r="AT907">
            <v>0</v>
          </cell>
          <cell r="AU907">
            <v>0</v>
          </cell>
          <cell r="AV907">
            <v>0</v>
          </cell>
          <cell r="AW907">
            <v>0</v>
          </cell>
          <cell r="AX907">
            <v>0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0</v>
          </cell>
          <cell r="BD907">
            <v>0</v>
          </cell>
          <cell r="BE907">
            <v>0</v>
          </cell>
          <cell r="BF907">
            <v>0</v>
          </cell>
          <cell r="BG907">
            <v>0</v>
          </cell>
          <cell r="BH907">
            <v>0</v>
          </cell>
          <cell r="BI907">
            <v>0</v>
          </cell>
          <cell r="BJ907">
            <v>0</v>
          </cell>
          <cell r="BK907">
            <v>0</v>
          </cell>
          <cell r="BL907">
            <v>0</v>
          </cell>
          <cell r="BM907">
            <v>0</v>
          </cell>
          <cell r="BN907">
            <v>0</v>
          </cell>
          <cell r="BO907">
            <v>0</v>
          </cell>
          <cell r="BP907">
            <v>0</v>
          </cell>
          <cell r="BQ907">
            <v>0</v>
          </cell>
          <cell r="BR907">
            <v>0</v>
          </cell>
          <cell r="BS907">
            <v>0</v>
          </cell>
          <cell r="BT907">
            <v>0</v>
          </cell>
          <cell r="BU907">
            <v>0</v>
          </cell>
          <cell r="BV907">
            <v>0</v>
          </cell>
          <cell r="BW907">
            <v>0</v>
          </cell>
          <cell r="BX907">
            <v>0</v>
          </cell>
          <cell r="BY907">
            <v>0</v>
          </cell>
          <cell r="BZ907">
            <v>0</v>
          </cell>
          <cell r="CA907">
            <v>0</v>
          </cell>
          <cell r="CB907">
            <v>0</v>
          </cell>
          <cell r="CC907">
            <v>0</v>
          </cell>
          <cell r="CD907">
            <v>0</v>
          </cell>
          <cell r="CE907">
            <v>0</v>
          </cell>
          <cell r="CF907">
            <v>0</v>
          </cell>
          <cell r="CG907">
            <v>0</v>
          </cell>
          <cell r="CH907">
            <v>0</v>
          </cell>
          <cell r="CI907">
            <v>0</v>
          </cell>
          <cell r="CJ907">
            <v>0</v>
          </cell>
          <cell r="CK907">
            <v>0</v>
          </cell>
          <cell r="CL907">
            <v>0</v>
          </cell>
          <cell r="CM907">
            <v>0</v>
          </cell>
          <cell r="CN907">
            <v>0</v>
          </cell>
          <cell r="CO907">
            <v>0</v>
          </cell>
          <cell r="CP907">
            <v>0</v>
          </cell>
          <cell r="CQ907">
            <v>0</v>
          </cell>
          <cell r="CR907">
            <v>0</v>
          </cell>
          <cell r="CS907">
            <v>0</v>
          </cell>
          <cell r="CT907">
            <v>0</v>
          </cell>
          <cell r="CU907">
            <v>0</v>
          </cell>
          <cell r="CV907">
            <v>0</v>
          </cell>
          <cell r="CW907">
            <v>0</v>
          </cell>
          <cell r="CX907">
            <v>0</v>
          </cell>
          <cell r="CY907">
            <v>0</v>
          </cell>
          <cell r="CZ907">
            <v>0</v>
          </cell>
          <cell r="DA907">
            <v>0</v>
          </cell>
          <cell r="DB907">
            <v>0</v>
          </cell>
          <cell r="DC907">
            <v>0</v>
          </cell>
          <cell r="DD907">
            <v>0</v>
          </cell>
          <cell r="DE907">
            <v>0</v>
          </cell>
          <cell r="DF907">
            <v>0</v>
          </cell>
          <cell r="DG907">
            <v>0</v>
          </cell>
          <cell r="DH907">
            <v>0</v>
          </cell>
          <cell r="DI907">
            <v>0</v>
          </cell>
          <cell r="DJ907">
            <v>0</v>
          </cell>
          <cell r="DK907">
            <v>0</v>
          </cell>
          <cell r="DL907">
            <v>0</v>
          </cell>
          <cell r="DM907">
            <v>0</v>
          </cell>
          <cell r="DN907">
            <v>0</v>
          </cell>
          <cell r="DO907">
            <v>0</v>
          </cell>
          <cell r="DP907">
            <v>0</v>
          </cell>
          <cell r="DQ907">
            <v>0</v>
          </cell>
          <cell r="DR907">
            <v>0</v>
          </cell>
          <cell r="DS907">
            <v>0</v>
          </cell>
          <cell r="DT907">
            <v>0</v>
          </cell>
          <cell r="DU907">
            <v>0</v>
          </cell>
          <cell r="DV907">
            <v>0</v>
          </cell>
          <cell r="DW907">
            <v>0</v>
          </cell>
          <cell r="DX907">
            <v>0</v>
          </cell>
          <cell r="DY907">
            <v>0</v>
          </cell>
          <cell r="DZ907">
            <v>0</v>
          </cell>
          <cell r="EA907">
            <v>0</v>
          </cell>
          <cell r="EB907">
            <v>0</v>
          </cell>
          <cell r="EC907">
            <v>0</v>
          </cell>
          <cell r="ED907">
            <v>0</v>
          </cell>
        </row>
        <row r="908"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P908">
            <v>0</v>
          </cell>
          <cell r="AQ908">
            <v>0</v>
          </cell>
          <cell r="AR908">
            <v>0</v>
          </cell>
          <cell r="AS908">
            <v>0</v>
          </cell>
          <cell r="AT908">
            <v>0</v>
          </cell>
          <cell r="AU908">
            <v>0</v>
          </cell>
          <cell r="AV908">
            <v>0</v>
          </cell>
          <cell r="AW908">
            <v>0</v>
          </cell>
          <cell r="AX908">
            <v>0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0</v>
          </cell>
          <cell r="BD908">
            <v>0</v>
          </cell>
          <cell r="BE908">
            <v>0</v>
          </cell>
          <cell r="BF908">
            <v>0</v>
          </cell>
          <cell r="BG908">
            <v>0</v>
          </cell>
          <cell r="BH908">
            <v>0</v>
          </cell>
          <cell r="BI908">
            <v>0</v>
          </cell>
          <cell r="BJ908">
            <v>0</v>
          </cell>
          <cell r="BK908">
            <v>0</v>
          </cell>
          <cell r="BL908">
            <v>0</v>
          </cell>
          <cell r="BM908">
            <v>0</v>
          </cell>
          <cell r="BN908">
            <v>0</v>
          </cell>
          <cell r="BO908">
            <v>0</v>
          </cell>
          <cell r="BP908">
            <v>0</v>
          </cell>
          <cell r="BQ908">
            <v>0</v>
          </cell>
          <cell r="BR908">
            <v>0</v>
          </cell>
          <cell r="BS908">
            <v>0</v>
          </cell>
          <cell r="BT908">
            <v>0</v>
          </cell>
          <cell r="BU908">
            <v>0</v>
          </cell>
          <cell r="BV908">
            <v>0</v>
          </cell>
          <cell r="BW908">
            <v>0</v>
          </cell>
          <cell r="BX908">
            <v>0</v>
          </cell>
          <cell r="BY908">
            <v>0</v>
          </cell>
          <cell r="BZ908">
            <v>0</v>
          </cell>
          <cell r="CA908">
            <v>0</v>
          </cell>
          <cell r="CB908">
            <v>0</v>
          </cell>
          <cell r="CC908">
            <v>0</v>
          </cell>
          <cell r="CD908">
            <v>0</v>
          </cell>
          <cell r="CE908">
            <v>0</v>
          </cell>
          <cell r="CF908">
            <v>0</v>
          </cell>
          <cell r="CG908">
            <v>0</v>
          </cell>
          <cell r="CH908">
            <v>0</v>
          </cell>
          <cell r="CI908">
            <v>0</v>
          </cell>
          <cell r="CJ908">
            <v>0</v>
          </cell>
          <cell r="CK908">
            <v>0</v>
          </cell>
          <cell r="CL908">
            <v>0</v>
          </cell>
          <cell r="CM908">
            <v>0</v>
          </cell>
          <cell r="CN908">
            <v>0</v>
          </cell>
          <cell r="CO908">
            <v>0</v>
          </cell>
          <cell r="CP908">
            <v>0</v>
          </cell>
          <cell r="CQ908">
            <v>0</v>
          </cell>
          <cell r="CR908">
            <v>0</v>
          </cell>
          <cell r="CS908">
            <v>0</v>
          </cell>
          <cell r="CT908">
            <v>0</v>
          </cell>
          <cell r="CU908">
            <v>0</v>
          </cell>
          <cell r="CV908">
            <v>0</v>
          </cell>
          <cell r="CW908">
            <v>0</v>
          </cell>
          <cell r="CX908">
            <v>0</v>
          </cell>
          <cell r="CY908">
            <v>0</v>
          </cell>
          <cell r="CZ908">
            <v>0</v>
          </cell>
          <cell r="DA908">
            <v>0</v>
          </cell>
          <cell r="DB908">
            <v>0</v>
          </cell>
          <cell r="DC908">
            <v>0</v>
          </cell>
          <cell r="DD908">
            <v>0</v>
          </cell>
          <cell r="DE908">
            <v>0</v>
          </cell>
          <cell r="DF908">
            <v>0</v>
          </cell>
          <cell r="DG908">
            <v>0</v>
          </cell>
          <cell r="DH908">
            <v>0</v>
          </cell>
          <cell r="DI908">
            <v>0</v>
          </cell>
          <cell r="DJ908">
            <v>0</v>
          </cell>
          <cell r="DK908">
            <v>0</v>
          </cell>
          <cell r="DL908">
            <v>0</v>
          </cell>
          <cell r="DM908">
            <v>0</v>
          </cell>
          <cell r="DN908">
            <v>0</v>
          </cell>
          <cell r="DO908">
            <v>0</v>
          </cell>
          <cell r="DP908">
            <v>0</v>
          </cell>
          <cell r="DQ908">
            <v>0</v>
          </cell>
          <cell r="DR908">
            <v>0</v>
          </cell>
          <cell r="DS908">
            <v>0</v>
          </cell>
          <cell r="DT908">
            <v>0</v>
          </cell>
          <cell r="DU908">
            <v>0</v>
          </cell>
          <cell r="DV908">
            <v>0</v>
          </cell>
          <cell r="DW908">
            <v>0</v>
          </cell>
          <cell r="DX908">
            <v>0</v>
          </cell>
          <cell r="DY908">
            <v>0</v>
          </cell>
          <cell r="DZ908">
            <v>0</v>
          </cell>
          <cell r="EA908">
            <v>0</v>
          </cell>
          <cell r="EB908">
            <v>0</v>
          </cell>
          <cell r="EC908">
            <v>0</v>
          </cell>
          <cell r="ED908">
            <v>0</v>
          </cell>
        </row>
        <row r="909"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0</v>
          </cell>
          <cell r="BD909">
            <v>0</v>
          </cell>
          <cell r="BE909">
            <v>0</v>
          </cell>
          <cell r="BF909">
            <v>0</v>
          </cell>
          <cell r="BG909">
            <v>0</v>
          </cell>
          <cell r="BH909">
            <v>0</v>
          </cell>
          <cell r="BI909">
            <v>0</v>
          </cell>
          <cell r="BJ909">
            <v>0</v>
          </cell>
          <cell r="BK909">
            <v>0</v>
          </cell>
          <cell r="BL909">
            <v>0</v>
          </cell>
          <cell r="BM909">
            <v>0</v>
          </cell>
          <cell r="BN909">
            <v>0</v>
          </cell>
          <cell r="BO909">
            <v>0</v>
          </cell>
          <cell r="BP909">
            <v>0</v>
          </cell>
          <cell r="BQ909">
            <v>0</v>
          </cell>
          <cell r="BR909">
            <v>0</v>
          </cell>
          <cell r="BS909">
            <v>0</v>
          </cell>
          <cell r="BT909">
            <v>0</v>
          </cell>
          <cell r="BU909">
            <v>0</v>
          </cell>
          <cell r="BV909">
            <v>0</v>
          </cell>
          <cell r="BW909">
            <v>0</v>
          </cell>
          <cell r="BX909">
            <v>0</v>
          </cell>
          <cell r="BY909">
            <v>0</v>
          </cell>
          <cell r="BZ909">
            <v>0</v>
          </cell>
          <cell r="CA909">
            <v>0</v>
          </cell>
          <cell r="CB909">
            <v>0</v>
          </cell>
          <cell r="CC909">
            <v>0</v>
          </cell>
          <cell r="CD909">
            <v>0</v>
          </cell>
          <cell r="CE909">
            <v>0</v>
          </cell>
          <cell r="CF909">
            <v>0</v>
          </cell>
          <cell r="CG909">
            <v>0</v>
          </cell>
          <cell r="CH909">
            <v>0</v>
          </cell>
          <cell r="CI909">
            <v>0</v>
          </cell>
          <cell r="CJ909">
            <v>0</v>
          </cell>
          <cell r="CK909">
            <v>0</v>
          </cell>
          <cell r="CL909">
            <v>0</v>
          </cell>
          <cell r="CM909">
            <v>0</v>
          </cell>
          <cell r="CN909">
            <v>0</v>
          </cell>
          <cell r="CO909">
            <v>0</v>
          </cell>
          <cell r="CP909">
            <v>0</v>
          </cell>
          <cell r="CQ909">
            <v>0</v>
          </cell>
          <cell r="CR909">
            <v>0</v>
          </cell>
          <cell r="CS909">
            <v>0</v>
          </cell>
          <cell r="CT909">
            <v>0</v>
          </cell>
          <cell r="CU909">
            <v>0</v>
          </cell>
          <cell r="CV909">
            <v>0</v>
          </cell>
          <cell r="CW909">
            <v>0</v>
          </cell>
          <cell r="CX909">
            <v>0</v>
          </cell>
          <cell r="CY909">
            <v>0</v>
          </cell>
          <cell r="CZ909">
            <v>0</v>
          </cell>
          <cell r="DA909">
            <v>0</v>
          </cell>
          <cell r="DB909">
            <v>0</v>
          </cell>
          <cell r="DC909">
            <v>0</v>
          </cell>
          <cell r="DD909">
            <v>0</v>
          </cell>
          <cell r="DE909">
            <v>0</v>
          </cell>
          <cell r="DF909">
            <v>0</v>
          </cell>
          <cell r="DG909">
            <v>0</v>
          </cell>
          <cell r="DH909">
            <v>0</v>
          </cell>
          <cell r="DI909">
            <v>0</v>
          </cell>
          <cell r="DJ909">
            <v>0</v>
          </cell>
          <cell r="DK909">
            <v>0</v>
          </cell>
          <cell r="DL909">
            <v>0</v>
          </cell>
          <cell r="DM909">
            <v>0</v>
          </cell>
          <cell r="DN909">
            <v>0</v>
          </cell>
          <cell r="DO909">
            <v>0</v>
          </cell>
          <cell r="DP909">
            <v>0</v>
          </cell>
          <cell r="DQ909">
            <v>0</v>
          </cell>
          <cell r="DR909">
            <v>0</v>
          </cell>
          <cell r="DS909">
            <v>0</v>
          </cell>
          <cell r="DT909">
            <v>0</v>
          </cell>
          <cell r="DU909">
            <v>0</v>
          </cell>
          <cell r="DV909">
            <v>0</v>
          </cell>
          <cell r="DW909">
            <v>0</v>
          </cell>
          <cell r="DX909">
            <v>0</v>
          </cell>
          <cell r="DY909">
            <v>0</v>
          </cell>
          <cell r="DZ909">
            <v>0</v>
          </cell>
          <cell r="EA909">
            <v>0</v>
          </cell>
          <cell r="EB909">
            <v>0</v>
          </cell>
          <cell r="EC909">
            <v>0</v>
          </cell>
          <cell r="ED909">
            <v>0</v>
          </cell>
        </row>
        <row r="910"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0</v>
          </cell>
          <cell r="AO910">
            <v>0</v>
          </cell>
          <cell r="AP910">
            <v>0</v>
          </cell>
          <cell r="AQ910">
            <v>0</v>
          </cell>
          <cell r="AR910">
            <v>0</v>
          </cell>
          <cell r="AS910">
            <v>0</v>
          </cell>
          <cell r="AT910">
            <v>0</v>
          </cell>
          <cell r="AU910">
            <v>0</v>
          </cell>
          <cell r="AV910">
            <v>0</v>
          </cell>
          <cell r="AW910">
            <v>0</v>
          </cell>
          <cell r="AX910">
            <v>0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0</v>
          </cell>
          <cell r="BD910">
            <v>0</v>
          </cell>
          <cell r="BE910">
            <v>0</v>
          </cell>
          <cell r="BF910">
            <v>0</v>
          </cell>
          <cell r="BG910">
            <v>0</v>
          </cell>
          <cell r="BH910">
            <v>0</v>
          </cell>
          <cell r="BI910">
            <v>0</v>
          </cell>
          <cell r="BJ910">
            <v>0</v>
          </cell>
          <cell r="BK910">
            <v>0</v>
          </cell>
          <cell r="BL910">
            <v>0</v>
          </cell>
          <cell r="BM910">
            <v>0</v>
          </cell>
          <cell r="BN910">
            <v>0</v>
          </cell>
          <cell r="BO910">
            <v>0</v>
          </cell>
          <cell r="BP910">
            <v>0</v>
          </cell>
          <cell r="BQ910">
            <v>0</v>
          </cell>
          <cell r="BR910">
            <v>0</v>
          </cell>
          <cell r="BS910">
            <v>0</v>
          </cell>
          <cell r="BT910">
            <v>0</v>
          </cell>
          <cell r="BU910">
            <v>0</v>
          </cell>
          <cell r="BV910">
            <v>0</v>
          </cell>
          <cell r="BW910">
            <v>0</v>
          </cell>
          <cell r="BX910">
            <v>0</v>
          </cell>
          <cell r="BY910">
            <v>0</v>
          </cell>
          <cell r="BZ910">
            <v>0</v>
          </cell>
          <cell r="CA910">
            <v>0</v>
          </cell>
          <cell r="CB910">
            <v>0</v>
          </cell>
          <cell r="CC910">
            <v>0</v>
          </cell>
          <cell r="CD910">
            <v>0</v>
          </cell>
          <cell r="CE910">
            <v>0</v>
          </cell>
          <cell r="CF910">
            <v>0</v>
          </cell>
          <cell r="CG910">
            <v>0</v>
          </cell>
          <cell r="CH910">
            <v>0</v>
          </cell>
          <cell r="CI910">
            <v>0</v>
          </cell>
          <cell r="CJ910">
            <v>0</v>
          </cell>
          <cell r="CK910">
            <v>0</v>
          </cell>
          <cell r="CL910">
            <v>0</v>
          </cell>
          <cell r="CM910">
            <v>0</v>
          </cell>
          <cell r="CN910">
            <v>0</v>
          </cell>
          <cell r="CO910">
            <v>0</v>
          </cell>
          <cell r="CP910">
            <v>0</v>
          </cell>
          <cell r="CQ910">
            <v>0</v>
          </cell>
          <cell r="CR910">
            <v>0</v>
          </cell>
          <cell r="CS910">
            <v>0</v>
          </cell>
          <cell r="CT910">
            <v>0</v>
          </cell>
          <cell r="CU910">
            <v>0</v>
          </cell>
          <cell r="CV910">
            <v>0</v>
          </cell>
          <cell r="CW910">
            <v>0</v>
          </cell>
          <cell r="CX910">
            <v>0</v>
          </cell>
          <cell r="CY910">
            <v>0</v>
          </cell>
          <cell r="CZ910">
            <v>0</v>
          </cell>
          <cell r="DA910">
            <v>0</v>
          </cell>
          <cell r="DB910">
            <v>0</v>
          </cell>
          <cell r="DC910">
            <v>0</v>
          </cell>
          <cell r="DD910">
            <v>0</v>
          </cell>
          <cell r="DE910">
            <v>0</v>
          </cell>
          <cell r="DF910">
            <v>0</v>
          </cell>
          <cell r="DG910">
            <v>0</v>
          </cell>
          <cell r="DH910">
            <v>0</v>
          </cell>
          <cell r="DI910">
            <v>0</v>
          </cell>
          <cell r="DJ910">
            <v>0</v>
          </cell>
          <cell r="DK910">
            <v>0</v>
          </cell>
          <cell r="DL910">
            <v>0</v>
          </cell>
          <cell r="DM910">
            <v>0</v>
          </cell>
          <cell r="DN910">
            <v>0</v>
          </cell>
          <cell r="DO910">
            <v>0</v>
          </cell>
          <cell r="DP910">
            <v>0</v>
          </cell>
          <cell r="DQ910">
            <v>0</v>
          </cell>
          <cell r="DR910">
            <v>0</v>
          </cell>
          <cell r="DS910">
            <v>0</v>
          </cell>
          <cell r="DT910">
            <v>0</v>
          </cell>
          <cell r="DU910">
            <v>0</v>
          </cell>
          <cell r="DV910">
            <v>0</v>
          </cell>
          <cell r="DW910">
            <v>0</v>
          </cell>
          <cell r="DX910">
            <v>0</v>
          </cell>
          <cell r="DY910">
            <v>0</v>
          </cell>
          <cell r="DZ910">
            <v>0</v>
          </cell>
          <cell r="EA910">
            <v>0</v>
          </cell>
          <cell r="EB910">
            <v>0</v>
          </cell>
          <cell r="EC910">
            <v>0</v>
          </cell>
          <cell r="ED910">
            <v>0</v>
          </cell>
        </row>
        <row r="911"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0</v>
          </cell>
          <cell r="BD911">
            <v>0</v>
          </cell>
          <cell r="BE911">
            <v>0</v>
          </cell>
          <cell r="BF911">
            <v>0</v>
          </cell>
          <cell r="BG911">
            <v>0</v>
          </cell>
          <cell r="BH911">
            <v>0</v>
          </cell>
          <cell r="BI911">
            <v>0</v>
          </cell>
          <cell r="BJ911">
            <v>0</v>
          </cell>
          <cell r="BK911">
            <v>0</v>
          </cell>
          <cell r="BL911">
            <v>0</v>
          </cell>
          <cell r="BM911">
            <v>0</v>
          </cell>
          <cell r="BN911">
            <v>0</v>
          </cell>
          <cell r="BO911">
            <v>0</v>
          </cell>
          <cell r="BP911">
            <v>0</v>
          </cell>
          <cell r="BQ911">
            <v>0</v>
          </cell>
          <cell r="BR911">
            <v>0</v>
          </cell>
          <cell r="BS911">
            <v>0</v>
          </cell>
          <cell r="BT911">
            <v>0</v>
          </cell>
          <cell r="BU911">
            <v>0</v>
          </cell>
          <cell r="BV911">
            <v>0</v>
          </cell>
          <cell r="BW911">
            <v>0</v>
          </cell>
          <cell r="BX911">
            <v>0</v>
          </cell>
          <cell r="BY911">
            <v>0</v>
          </cell>
          <cell r="BZ911">
            <v>0</v>
          </cell>
          <cell r="CA911">
            <v>0</v>
          </cell>
          <cell r="CB911">
            <v>0</v>
          </cell>
          <cell r="CC911">
            <v>0</v>
          </cell>
          <cell r="CD911">
            <v>0</v>
          </cell>
          <cell r="CE911">
            <v>0</v>
          </cell>
          <cell r="CF911">
            <v>0</v>
          </cell>
          <cell r="CG911">
            <v>0</v>
          </cell>
          <cell r="CH911">
            <v>0</v>
          </cell>
          <cell r="CI911">
            <v>0</v>
          </cell>
          <cell r="CJ911">
            <v>0</v>
          </cell>
          <cell r="CK911">
            <v>0</v>
          </cell>
          <cell r="CL911">
            <v>0</v>
          </cell>
          <cell r="CM911">
            <v>0</v>
          </cell>
          <cell r="CN911">
            <v>0</v>
          </cell>
          <cell r="CO911">
            <v>0</v>
          </cell>
          <cell r="CP911">
            <v>0</v>
          </cell>
          <cell r="CQ911">
            <v>0</v>
          </cell>
          <cell r="CR911">
            <v>0</v>
          </cell>
          <cell r="CS911">
            <v>0</v>
          </cell>
          <cell r="CT911">
            <v>0</v>
          </cell>
          <cell r="CU911">
            <v>0</v>
          </cell>
          <cell r="CV911">
            <v>0</v>
          </cell>
          <cell r="CW911">
            <v>0</v>
          </cell>
          <cell r="CX911">
            <v>0</v>
          </cell>
          <cell r="CY911">
            <v>0</v>
          </cell>
          <cell r="CZ911">
            <v>0</v>
          </cell>
          <cell r="DA911">
            <v>0</v>
          </cell>
          <cell r="DB911">
            <v>0</v>
          </cell>
          <cell r="DC911">
            <v>0</v>
          </cell>
          <cell r="DD911">
            <v>0</v>
          </cell>
          <cell r="DE911">
            <v>0</v>
          </cell>
          <cell r="DF911">
            <v>0</v>
          </cell>
          <cell r="DG911">
            <v>0</v>
          </cell>
          <cell r="DH911">
            <v>0</v>
          </cell>
          <cell r="DI911">
            <v>0</v>
          </cell>
          <cell r="DJ911">
            <v>0</v>
          </cell>
          <cell r="DK911">
            <v>0</v>
          </cell>
          <cell r="DL911">
            <v>0</v>
          </cell>
          <cell r="DM911">
            <v>0</v>
          </cell>
          <cell r="DN911">
            <v>0</v>
          </cell>
          <cell r="DO911">
            <v>0</v>
          </cell>
          <cell r="DP911">
            <v>0</v>
          </cell>
          <cell r="DQ911">
            <v>0</v>
          </cell>
          <cell r="DR911">
            <v>0</v>
          </cell>
          <cell r="DS911">
            <v>0</v>
          </cell>
          <cell r="DT911">
            <v>0</v>
          </cell>
          <cell r="DU911">
            <v>0</v>
          </cell>
          <cell r="DV911">
            <v>0</v>
          </cell>
          <cell r="DW911">
            <v>0</v>
          </cell>
          <cell r="DX911">
            <v>0</v>
          </cell>
          <cell r="DY911">
            <v>0</v>
          </cell>
          <cell r="DZ911">
            <v>0</v>
          </cell>
          <cell r="EA911">
            <v>0</v>
          </cell>
          <cell r="EB911">
            <v>0</v>
          </cell>
          <cell r="EC911">
            <v>0</v>
          </cell>
          <cell r="ED911">
            <v>0</v>
          </cell>
        </row>
        <row r="912"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0</v>
          </cell>
          <cell r="AO912">
            <v>0</v>
          </cell>
          <cell r="AP912">
            <v>0</v>
          </cell>
          <cell r="AQ912">
            <v>0</v>
          </cell>
          <cell r="AR912">
            <v>0</v>
          </cell>
          <cell r="AS912">
            <v>0</v>
          </cell>
          <cell r="AT912">
            <v>0</v>
          </cell>
          <cell r="AU912">
            <v>0</v>
          </cell>
          <cell r="AV912">
            <v>0</v>
          </cell>
          <cell r="AW912">
            <v>0</v>
          </cell>
          <cell r="AX912">
            <v>0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0</v>
          </cell>
          <cell r="BD912">
            <v>0</v>
          </cell>
          <cell r="BE912">
            <v>0</v>
          </cell>
          <cell r="BF912">
            <v>0</v>
          </cell>
          <cell r="BG912">
            <v>0</v>
          </cell>
          <cell r="BH912">
            <v>0</v>
          </cell>
          <cell r="BI912">
            <v>0</v>
          </cell>
          <cell r="BJ912">
            <v>0</v>
          </cell>
          <cell r="BK912">
            <v>0</v>
          </cell>
          <cell r="BL912">
            <v>0</v>
          </cell>
          <cell r="BM912">
            <v>0</v>
          </cell>
          <cell r="BN912">
            <v>0</v>
          </cell>
          <cell r="BO912">
            <v>0</v>
          </cell>
          <cell r="BP912">
            <v>0</v>
          </cell>
          <cell r="BQ912">
            <v>0</v>
          </cell>
          <cell r="BR912">
            <v>0</v>
          </cell>
          <cell r="BS912">
            <v>0</v>
          </cell>
          <cell r="BT912">
            <v>0</v>
          </cell>
          <cell r="BU912">
            <v>0</v>
          </cell>
          <cell r="BV912">
            <v>0</v>
          </cell>
          <cell r="BW912">
            <v>0</v>
          </cell>
          <cell r="BX912">
            <v>0</v>
          </cell>
          <cell r="BY912">
            <v>0</v>
          </cell>
          <cell r="BZ912">
            <v>0</v>
          </cell>
          <cell r="CA912">
            <v>0</v>
          </cell>
          <cell r="CB912">
            <v>0</v>
          </cell>
          <cell r="CC912">
            <v>0</v>
          </cell>
          <cell r="CD912">
            <v>0</v>
          </cell>
          <cell r="CE912">
            <v>0</v>
          </cell>
          <cell r="CF912">
            <v>0</v>
          </cell>
          <cell r="CG912">
            <v>0</v>
          </cell>
          <cell r="CH912">
            <v>0</v>
          </cell>
          <cell r="CI912">
            <v>0</v>
          </cell>
          <cell r="CJ912">
            <v>0</v>
          </cell>
          <cell r="CK912">
            <v>0</v>
          </cell>
          <cell r="CL912">
            <v>0</v>
          </cell>
          <cell r="CM912">
            <v>0</v>
          </cell>
          <cell r="CN912">
            <v>0</v>
          </cell>
          <cell r="CO912">
            <v>0</v>
          </cell>
          <cell r="CP912">
            <v>0</v>
          </cell>
          <cell r="CQ912">
            <v>0</v>
          </cell>
          <cell r="CR912">
            <v>0</v>
          </cell>
          <cell r="CS912">
            <v>0</v>
          </cell>
          <cell r="CT912">
            <v>0</v>
          </cell>
          <cell r="CU912">
            <v>0</v>
          </cell>
          <cell r="CV912">
            <v>0</v>
          </cell>
          <cell r="CW912">
            <v>0</v>
          </cell>
          <cell r="CX912">
            <v>0</v>
          </cell>
          <cell r="CY912">
            <v>0</v>
          </cell>
          <cell r="CZ912">
            <v>0</v>
          </cell>
          <cell r="DA912">
            <v>0</v>
          </cell>
          <cell r="DB912">
            <v>0</v>
          </cell>
          <cell r="DC912">
            <v>0</v>
          </cell>
          <cell r="DD912">
            <v>0</v>
          </cell>
          <cell r="DE912">
            <v>0</v>
          </cell>
          <cell r="DF912">
            <v>0</v>
          </cell>
          <cell r="DG912">
            <v>0</v>
          </cell>
          <cell r="DH912">
            <v>0</v>
          </cell>
          <cell r="DI912">
            <v>0</v>
          </cell>
          <cell r="DJ912">
            <v>0</v>
          </cell>
          <cell r="DK912">
            <v>0</v>
          </cell>
          <cell r="DL912">
            <v>0</v>
          </cell>
          <cell r="DM912">
            <v>0</v>
          </cell>
          <cell r="DN912">
            <v>0</v>
          </cell>
          <cell r="DO912">
            <v>0</v>
          </cell>
          <cell r="DP912">
            <v>0</v>
          </cell>
          <cell r="DQ912">
            <v>0</v>
          </cell>
          <cell r="DR912">
            <v>0</v>
          </cell>
          <cell r="DS912">
            <v>0</v>
          </cell>
          <cell r="DT912">
            <v>0</v>
          </cell>
          <cell r="DU912">
            <v>0</v>
          </cell>
          <cell r="DV912">
            <v>0</v>
          </cell>
          <cell r="DW912">
            <v>0</v>
          </cell>
          <cell r="DX912">
            <v>0</v>
          </cell>
          <cell r="DY912">
            <v>0</v>
          </cell>
          <cell r="DZ912">
            <v>0</v>
          </cell>
          <cell r="EA912">
            <v>0</v>
          </cell>
          <cell r="EB912">
            <v>0</v>
          </cell>
          <cell r="EC912">
            <v>0</v>
          </cell>
          <cell r="ED912">
            <v>0</v>
          </cell>
        </row>
        <row r="913"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0</v>
          </cell>
          <cell r="AO913">
            <v>0</v>
          </cell>
          <cell r="AP913">
            <v>0</v>
          </cell>
          <cell r="AQ913">
            <v>0</v>
          </cell>
          <cell r="AR913">
            <v>0</v>
          </cell>
          <cell r="AS913">
            <v>0</v>
          </cell>
          <cell r="AT913">
            <v>0</v>
          </cell>
          <cell r="AU913">
            <v>0</v>
          </cell>
          <cell r="AV913">
            <v>0</v>
          </cell>
          <cell r="AW913">
            <v>0</v>
          </cell>
          <cell r="AX913">
            <v>0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0</v>
          </cell>
          <cell r="BD913">
            <v>0</v>
          </cell>
          <cell r="BE913">
            <v>0</v>
          </cell>
          <cell r="BF913">
            <v>0</v>
          </cell>
          <cell r="BG913">
            <v>0</v>
          </cell>
          <cell r="BH913">
            <v>0</v>
          </cell>
          <cell r="BI913">
            <v>0</v>
          </cell>
          <cell r="BJ913">
            <v>0</v>
          </cell>
          <cell r="BK913">
            <v>0</v>
          </cell>
          <cell r="BL913">
            <v>0</v>
          </cell>
          <cell r="BM913">
            <v>0</v>
          </cell>
          <cell r="BN913">
            <v>0</v>
          </cell>
          <cell r="BO913">
            <v>0</v>
          </cell>
          <cell r="BP913">
            <v>0</v>
          </cell>
          <cell r="BQ913">
            <v>0</v>
          </cell>
          <cell r="BR913">
            <v>0</v>
          </cell>
          <cell r="BS913">
            <v>0</v>
          </cell>
          <cell r="BT913">
            <v>0</v>
          </cell>
          <cell r="BU913">
            <v>0</v>
          </cell>
          <cell r="BV913">
            <v>0</v>
          </cell>
          <cell r="BW913">
            <v>0</v>
          </cell>
          <cell r="BX913">
            <v>0</v>
          </cell>
          <cell r="BY913">
            <v>0</v>
          </cell>
          <cell r="BZ913">
            <v>0</v>
          </cell>
          <cell r="CA913">
            <v>0</v>
          </cell>
          <cell r="CB913">
            <v>0</v>
          </cell>
          <cell r="CC913">
            <v>0</v>
          </cell>
          <cell r="CD913">
            <v>0</v>
          </cell>
          <cell r="CE913">
            <v>0</v>
          </cell>
          <cell r="CF913">
            <v>0</v>
          </cell>
          <cell r="CG913">
            <v>0</v>
          </cell>
          <cell r="CH913">
            <v>0</v>
          </cell>
          <cell r="CI913">
            <v>0</v>
          </cell>
          <cell r="CJ913">
            <v>0</v>
          </cell>
          <cell r="CK913">
            <v>0</v>
          </cell>
          <cell r="CL913">
            <v>0</v>
          </cell>
          <cell r="CM913">
            <v>0</v>
          </cell>
          <cell r="CN913">
            <v>0</v>
          </cell>
          <cell r="CO913">
            <v>0</v>
          </cell>
          <cell r="CP913">
            <v>0</v>
          </cell>
          <cell r="CQ913">
            <v>0</v>
          </cell>
          <cell r="CR913">
            <v>0</v>
          </cell>
          <cell r="CS913">
            <v>0</v>
          </cell>
          <cell r="CT913">
            <v>0</v>
          </cell>
          <cell r="CU913">
            <v>0</v>
          </cell>
          <cell r="CV913">
            <v>0</v>
          </cell>
          <cell r="CW913">
            <v>0</v>
          </cell>
          <cell r="CX913">
            <v>0</v>
          </cell>
          <cell r="CY913">
            <v>0</v>
          </cell>
          <cell r="CZ913">
            <v>0</v>
          </cell>
          <cell r="DA913">
            <v>0</v>
          </cell>
          <cell r="DB913">
            <v>0</v>
          </cell>
          <cell r="DC913">
            <v>0</v>
          </cell>
          <cell r="DD913">
            <v>0</v>
          </cell>
          <cell r="DE913">
            <v>0</v>
          </cell>
          <cell r="DF913">
            <v>0</v>
          </cell>
          <cell r="DG913">
            <v>0</v>
          </cell>
          <cell r="DH913">
            <v>0</v>
          </cell>
          <cell r="DI913">
            <v>0</v>
          </cell>
          <cell r="DJ913">
            <v>0</v>
          </cell>
          <cell r="DK913">
            <v>0</v>
          </cell>
          <cell r="DL913">
            <v>0</v>
          </cell>
          <cell r="DM913">
            <v>0</v>
          </cell>
          <cell r="DN913">
            <v>0</v>
          </cell>
          <cell r="DO913">
            <v>0</v>
          </cell>
          <cell r="DP913">
            <v>0</v>
          </cell>
          <cell r="DQ913">
            <v>0</v>
          </cell>
          <cell r="DR913">
            <v>0</v>
          </cell>
          <cell r="DS913">
            <v>0</v>
          </cell>
          <cell r="DT913">
            <v>0</v>
          </cell>
          <cell r="DU913">
            <v>0</v>
          </cell>
          <cell r="DV913">
            <v>0</v>
          </cell>
          <cell r="DW913">
            <v>0</v>
          </cell>
          <cell r="DX913">
            <v>0</v>
          </cell>
          <cell r="DY913">
            <v>0</v>
          </cell>
          <cell r="DZ913">
            <v>0</v>
          </cell>
          <cell r="EA913">
            <v>0</v>
          </cell>
          <cell r="EB913">
            <v>0</v>
          </cell>
          <cell r="EC913">
            <v>0</v>
          </cell>
          <cell r="ED913">
            <v>0</v>
          </cell>
        </row>
        <row r="914"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0</v>
          </cell>
          <cell r="BD914">
            <v>0</v>
          </cell>
          <cell r="BE914">
            <v>0</v>
          </cell>
          <cell r="BF914">
            <v>0</v>
          </cell>
          <cell r="BG914">
            <v>0</v>
          </cell>
          <cell r="BH914">
            <v>0</v>
          </cell>
          <cell r="BI914">
            <v>0</v>
          </cell>
          <cell r="BJ914">
            <v>0</v>
          </cell>
          <cell r="BK914">
            <v>0</v>
          </cell>
          <cell r="BL914">
            <v>0</v>
          </cell>
          <cell r="BM914">
            <v>0</v>
          </cell>
          <cell r="BN914">
            <v>0</v>
          </cell>
          <cell r="BO914">
            <v>0</v>
          </cell>
          <cell r="BP914">
            <v>0</v>
          </cell>
          <cell r="BQ914">
            <v>0</v>
          </cell>
          <cell r="BR914">
            <v>0</v>
          </cell>
          <cell r="BS914">
            <v>0</v>
          </cell>
          <cell r="BT914">
            <v>0</v>
          </cell>
          <cell r="BU914">
            <v>0</v>
          </cell>
          <cell r="BV914">
            <v>0</v>
          </cell>
          <cell r="BW914">
            <v>0</v>
          </cell>
          <cell r="BX914">
            <v>0</v>
          </cell>
          <cell r="BY914">
            <v>0</v>
          </cell>
          <cell r="BZ914">
            <v>0</v>
          </cell>
          <cell r="CA914">
            <v>0</v>
          </cell>
          <cell r="CB914">
            <v>0</v>
          </cell>
          <cell r="CC914">
            <v>0</v>
          </cell>
          <cell r="CD914">
            <v>0</v>
          </cell>
          <cell r="CE914">
            <v>0</v>
          </cell>
          <cell r="CF914">
            <v>0</v>
          </cell>
          <cell r="CG914">
            <v>0</v>
          </cell>
          <cell r="CH914">
            <v>0</v>
          </cell>
          <cell r="CI914">
            <v>0</v>
          </cell>
          <cell r="CJ914">
            <v>0</v>
          </cell>
          <cell r="CK914">
            <v>0</v>
          </cell>
          <cell r="CL914">
            <v>0</v>
          </cell>
          <cell r="CM914">
            <v>0</v>
          </cell>
          <cell r="CN914">
            <v>0</v>
          </cell>
          <cell r="CO914">
            <v>0</v>
          </cell>
          <cell r="CP914">
            <v>0</v>
          </cell>
          <cell r="CQ914">
            <v>0</v>
          </cell>
          <cell r="CR914">
            <v>0</v>
          </cell>
          <cell r="CS914">
            <v>0</v>
          </cell>
          <cell r="CT914">
            <v>0</v>
          </cell>
          <cell r="CU914">
            <v>0</v>
          </cell>
          <cell r="CV914">
            <v>0</v>
          </cell>
          <cell r="CW914">
            <v>0</v>
          </cell>
          <cell r="CX914">
            <v>0</v>
          </cell>
          <cell r="CY914">
            <v>0</v>
          </cell>
          <cell r="CZ914">
            <v>0</v>
          </cell>
          <cell r="DA914">
            <v>0</v>
          </cell>
          <cell r="DB914">
            <v>0</v>
          </cell>
          <cell r="DC914">
            <v>0</v>
          </cell>
          <cell r="DD914">
            <v>0</v>
          </cell>
          <cell r="DE914">
            <v>0</v>
          </cell>
          <cell r="DF914">
            <v>0</v>
          </cell>
          <cell r="DG914">
            <v>0</v>
          </cell>
          <cell r="DH914">
            <v>0</v>
          </cell>
          <cell r="DI914">
            <v>0</v>
          </cell>
          <cell r="DJ914">
            <v>0</v>
          </cell>
          <cell r="DK914">
            <v>0</v>
          </cell>
          <cell r="DL914">
            <v>0</v>
          </cell>
          <cell r="DM914">
            <v>0</v>
          </cell>
          <cell r="DN914">
            <v>0</v>
          </cell>
          <cell r="DO914">
            <v>0</v>
          </cell>
          <cell r="DP914">
            <v>0</v>
          </cell>
          <cell r="DQ914">
            <v>0</v>
          </cell>
          <cell r="DR914">
            <v>0</v>
          </cell>
          <cell r="DS914">
            <v>0</v>
          </cell>
          <cell r="DT914">
            <v>0</v>
          </cell>
          <cell r="DU914">
            <v>0</v>
          </cell>
          <cell r="DV914">
            <v>0</v>
          </cell>
          <cell r="DW914">
            <v>0</v>
          </cell>
          <cell r="DX914">
            <v>0</v>
          </cell>
          <cell r="DY914">
            <v>0</v>
          </cell>
          <cell r="DZ914">
            <v>0</v>
          </cell>
          <cell r="EA914">
            <v>0</v>
          </cell>
          <cell r="EB914">
            <v>0</v>
          </cell>
          <cell r="EC914">
            <v>0</v>
          </cell>
          <cell r="ED914">
            <v>0</v>
          </cell>
        </row>
        <row r="915"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0</v>
          </cell>
          <cell r="AK915">
            <v>0</v>
          </cell>
          <cell r="AL915">
            <v>0</v>
          </cell>
          <cell r="AM915">
            <v>0</v>
          </cell>
          <cell r="AN915">
            <v>0</v>
          </cell>
          <cell r="AO915">
            <v>0</v>
          </cell>
          <cell r="AP915">
            <v>0</v>
          </cell>
          <cell r="AQ915">
            <v>0</v>
          </cell>
          <cell r="AR915">
            <v>0</v>
          </cell>
          <cell r="AS915">
            <v>0</v>
          </cell>
          <cell r="AT915">
            <v>0</v>
          </cell>
          <cell r="AU915">
            <v>0</v>
          </cell>
          <cell r="AV915">
            <v>0</v>
          </cell>
          <cell r="AW915">
            <v>0</v>
          </cell>
          <cell r="AX915">
            <v>0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0</v>
          </cell>
          <cell r="BD915">
            <v>0</v>
          </cell>
          <cell r="BE915">
            <v>0</v>
          </cell>
          <cell r="BF915">
            <v>0</v>
          </cell>
          <cell r="BG915">
            <v>0</v>
          </cell>
          <cell r="BH915">
            <v>0</v>
          </cell>
          <cell r="BI915">
            <v>0</v>
          </cell>
          <cell r="BJ915">
            <v>0</v>
          </cell>
          <cell r="BK915">
            <v>0</v>
          </cell>
          <cell r="BL915">
            <v>0</v>
          </cell>
          <cell r="BM915">
            <v>0</v>
          </cell>
          <cell r="BN915">
            <v>0</v>
          </cell>
          <cell r="BO915">
            <v>0</v>
          </cell>
          <cell r="BP915">
            <v>0</v>
          </cell>
          <cell r="BQ915">
            <v>0</v>
          </cell>
          <cell r="BR915">
            <v>0</v>
          </cell>
          <cell r="BS915">
            <v>0</v>
          </cell>
          <cell r="BT915">
            <v>0</v>
          </cell>
          <cell r="BU915">
            <v>0</v>
          </cell>
          <cell r="BV915">
            <v>0</v>
          </cell>
          <cell r="BW915">
            <v>0</v>
          </cell>
          <cell r="BX915">
            <v>0</v>
          </cell>
          <cell r="BY915">
            <v>0</v>
          </cell>
          <cell r="BZ915">
            <v>0</v>
          </cell>
          <cell r="CA915">
            <v>0</v>
          </cell>
          <cell r="CB915">
            <v>0</v>
          </cell>
          <cell r="CC915">
            <v>0</v>
          </cell>
          <cell r="CD915">
            <v>0</v>
          </cell>
          <cell r="CE915">
            <v>0</v>
          </cell>
          <cell r="CF915">
            <v>0</v>
          </cell>
          <cell r="CG915">
            <v>0</v>
          </cell>
          <cell r="CH915">
            <v>0</v>
          </cell>
          <cell r="CI915">
            <v>0</v>
          </cell>
          <cell r="CJ915">
            <v>0</v>
          </cell>
          <cell r="CK915">
            <v>0</v>
          </cell>
          <cell r="CL915">
            <v>0</v>
          </cell>
          <cell r="CM915">
            <v>0</v>
          </cell>
          <cell r="CN915">
            <v>0</v>
          </cell>
          <cell r="CO915">
            <v>0</v>
          </cell>
          <cell r="CP915">
            <v>0</v>
          </cell>
          <cell r="CQ915">
            <v>0</v>
          </cell>
          <cell r="CR915">
            <v>0</v>
          </cell>
          <cell r="CS915">
            <v>0</v>
          </cell>
          <cell r="CT915">
            <v>0</v>
          </cell>
          <cell r="CU915">
            <v>0</v>
          </cell>
          <cell r="CV915">
            <v>0</v>
          </cell>
          <cell r="CW915">
            <v>0</v>
          </cell>
          <cell r="CX915">
            <v>0</v>
          </cell>
          <cell r="CY915">
            <v>0</v>
          </cell>
          <cell r="CZ915">
            <v>0</v>
          </cell>
          <cell r="DA915">
            <v>0</v>
          </cell>
          <cell r="DB915">
            <v>0</v>
          </cell>
          <cell r="DC915">
            <v>0</v>
          </cell>
          <cell r="DD915">
            <v>0</v>
          </cell>
          <cell r="DE915">
            <v>0</v>
          </cell>
          <cell r="DF915">
            <v>0</v>
          </cell>
          <cell r="DG915">
            <v>0</v>
          </cell>
          <cell r="DH915">
            <v>0</v>
          </cell>
          <cell r="DI915">
            <v>0</v>
          </cell>
          <cell r="DJ915">
            <v>0</v>
          </cell>
          <cell r="DK915">
            <v>0</v>
          </cell>
          <cell r="DL915">
            <v>0</v>
          </cell>
          <cell r="DM915">
            <v>0</v>
          </cell>
          <cell r="DN915">
            <v>0</v>
          </cell>
          <cell r="DO915">
            <v>0</v>
          </cell>
          <cell r="DP915">
            <v>0</v>
          </cell>
          <cell r="DQ915">
            <v>0</v>
          </cell>
          <cell r="DR915">
            <v>0</v>
          </cell>
          <cell r="DS915">
            <v>0</v>
          </cell>
          <cell r="DT915">
            <v>0</v>
          </cell>
          <cell r="DU915">
            <v>0</v>
          </cell>
          <cell r="DV915">
            <v>0</v>
          </cell>
          <cell r="DW915">
            <v>0</v>
          </cell>
          <cell r="DX915">
            <v>0</v>
          </cell>
          <cell r="DY915">
            <v>0</v>
          </cell>
          <cell r="DZ915">
            <v>0</v>
          </cell>
          <cell r="EA915">
            <v>0</v>
          </cell>
          <cell r="EB915">
            <v>0</v>
          </cell>
          <cell r="EC915">
            <v>0</v>
          </cell>
          <cell r="ED915">
            <v>0</v>
          </cell>
        </row>
        <row r="916"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0</v>
          </cell>
          <cell r="BD916">
            <v>0</v>
          </cell>
          <cell r="BE916">
            <v>0</v>
          </cell>
          <cell r="BF916">
            <v>0</v>
          </cell>
          <cell r="BG916">
            <v>0</v>
          </cell>
          <cell r="BH916">
            <v>0</v>
          </cell>
          <cell r="BI916">
            <v>0</v>
          </cell>
          <cell r="BJ916">
            <v>0</v>
          </cell>
          <cell r="BK916">
            <v>0</v>
          </cell>
          <cell r="BL916">
            <v>0</v>
          </cell>
          <cell r="BM916">
            <v>0</v>
          </cell>
          <cell r="BN916">
            <v>0</v>
          </cell>
          <cell r="BO916">
            <v>0</v>
          </cell>
          <cell r="BP916">
            <v>0</v>
          </cell>
          <cell r="BQ916">
            <v>0</v>
          </cell>
          <cell r="BR916">
            <v>0</v>
          </cell>
          <cell r="BS916">
            <v>0</v>
          </cell>
          <cell r="BT916">
            <v>0</v>
          </cell>
          <cell r="BU916">
            <v>0</v>
          </cell>
          <cell r="BV916">
            <v>0</v>
          </cell>
          <cell r="BW916">
            <v>0</v>
          </cell>
          <cell r="BX916">
            <v>0</v>
          </cell>
          <cell r="BY916">
            <v>0</v>
          </cell>
          <cell r="BZ916">
            <v>0</v>
          </cell>
          <cell r="CA916">
            <v>0</v>
          </cell>
          <cell r="CB916">
            <v>0</v>
          </cell>
          <cell r="CC916">
            <v>0</v>
          </cell>
          <cell r="CD916">
            <v>0</v>
          </cell>
          <cell r="CE916">
            <v>0</v>
          </cell>
          <cell r="CF916">
            <v>0</v>
          </cell>
          <cell r="CG916">
            <v>0</v>
          </cell>
          <cell r="CH916">
            <v>0</v>
          </cell>
          <cell r="CI916">
            <v>0</v>
          </cell>
          <cell r="CJ916">
            <v>0</v>
          </cell>
          <cell r="CK916">
            <v>0</v>
          </cell>
          <cell r="CL916">
            <v>0</v>
          </cell>
          <cell r="CM916">
            <v>0</v>
          </cell>
          <cell r="CN916">
            <v>0</v>
          </cell>
          <cell r="CO916">
            <v>0</v>
          </cell>
          <cell r="CP916">
            <v>0</v>
          </cell>
          <cell r="CQ916">
            <v>0</v>
          </cell>
          <cell r="CR916">
            <v>0</v>
          </cell>
          <cell r="CS916">
            <v>0</v>
          </cell>
          <cell r="CT916">
            <v>0</v>
          </cell>
          <cell r="CU916">
            <v>0</v>
          </cell>
          <cell r="CV916">
            <v>0</v>
          </cell>
          <cell r="CW916">
            <v>0</v>
          </cell>
          <cell r="CX916">
            <v>0</v>
          </cell>
          <cell r="CY916">
            <v>0</v>
          </cell>
          <cell r="CZ916">
            <v>0</v>
          </cell>
          <cell r="DA916">
            <v>0</v>
          </cell>
          <cell r="DB916">
            <v>0</v>
          </cell>
          <cell r="DC916">
            <v>0</v>
          </cell>
          <cell r="DD916">
            <v>0</v>
          </cell>
          <cell r="DE916">
            <v>0</v>
          </cell>
          <cell r="DF916">
            <v>0</v>
          </cell>
          <cell r="DG916">
            <v>0</v>
          </cell>
          <cell r="DH916">
            <v>0</v>
          </cell>
          <cell r="DI916">
            <v>0</v>
          </cell>
          <cell r="DJ916">
            <v>0</v>
          </cell>
          <cell r="DK916">
            <v>0</v>
          </cell>
          <cell r="DL916">
            <v>0</v>
          </cell>
          <cell r="DM916">
            <v>0</v>
          </cell>
          <cell r="DN916">
            <v>0</v>
          </cell>
          <cell r="DO916">
            <v>0</v>
          </cell>
          <cell r="DP916">
            <v>0</v>
          </cell>
          <cell r="DQ916">
            <v>0</v>
          </cell>
          <cell r="DR916">
            <v>0</v>
          </cell>
          <cell r="DS916">
            <v>0</v>
          </cell>
          <cell r="DT916">
            <v>0</v>
          </cell>
          <cell r="DU916">
            <v>0</v>
          </cell>
          <cell r="DV916">
            <v>0</v>
          </cell>
          <cell r="DW916">
            <v>0</v>
          </cell>
          <cell r="DX916">
            <v>0</v>
          </cell>
          <cell r="DY916">
            <v>0</v>
          </cell>
          <cell r="DZ916">
            <v>0</v>
          </cell>
          <cell r="EA916">
            <v>0</v>
          </cell>
          <cell r="EB916">
            <v>0</v>
          </cell>
          <cell r="EC916">
            <v>0</v>
          </cell>
          <cell r="ED916">
            <v>0</v>
          </cell>
        </row>
        <row r="917"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0</v>
          </cell>
          <cell r="BD917">
            <v>0</v>
          </cell>
          <cell r="BE917">
            <v>0</v>
          </cell>
          <cell r="BF917">
            <v>0</v>
          </cell>
          <cell r="BG917">
            <v>0</v>
          </cell>
          <cell r="BH917">
            <v>0</v>
          </cell>
          <cell r="BI917">
            <v>0</v>
          </cell>
          <cell r="BJ917">
            <v>0</v>
          </cell>
          <cell r="BK917">
            <v>0</v>
          </cell>
          <cell r="BL917">
            <v>0</v>
          </cell>
          <cell r="BM917">
            <v>0</v>
          </cell>
          <cell r="BN917">
            <v>0</v>
          </cell>
          <cell r="BO917">
            <v>0</v>
          </cell>
          <cell r="BP917">
            <v>0</v>
          </cell>
          <cell r="BQ917">
            <v>0</v>
          </cell>
          <cell r="BR917">
            <v>0</v>
          </cell>
          <cell r="BS917">
            <v>0</v>
          </cell>
          <cell r="BT917">
            <v>0</v>
          </cell>
          <cell r="BU917">
            <v>0</v>
          </cell>
          <cell r="BV917">
            <v>0</v>
          </cell>
          <cell r="BW917">
            <v>0</v>
          </cell>
          <cell r="BX917">
            <v>0</v>
          </cell>
          <cell r="BY917">
            <v>0</v>
          </cell>
          <cell r="BZ917">
            <v>0</v>
          </cell>
          <cell r="CA917">
            <v>0</v>
          </cell>
          <cell r="CB917">
            <v>0</v>
          </cell>
          <cell r="CC917">
            <v>0</v>
          </cell>
          <cell r="CD917">
            <v>0</v>
          </cell>
          <cell r="CE917">
            <v>0</v>
          </cell>
          <cell r="CF917">
            <v>0</v>
          </cell>
          <cell r="CG917">
            <v>0</v>
          </cell>
          <cell r="CH917">
            <v>0</v>
          </cell>
          <cell r="CI917">
            <v>0</v>
          </cell>
          <cell r="CJ917">
            <v>0</v>
          </cell>
          <cell r="CK917">
            <v>0</v>
          </cell>
          <cell r="CL917">
            <v>0</v>
          </cell>
          <cell r="CM917">
            <v>0</v>
          </cell>
          <cell r="CN917">
            <v>0</v>
          </cell>
          <cell r="CO917">
            <v>0</v>
          </cell>
          <cell r="CP917">
            <v>0</v>
          </cell>
          <cell r="CQ917">
            <v>0</v>
          </cell>
          <cell r="CR917">
            <v>0</v>
          </cell>
          <cell r="CS917">
            <v>0</v>
          </cell>
          <cell r="CT917">
            <v>0</v>
          </cell>
          <cell r="CU917">
            <v>0</v>
          </cell>
          <cell r="CV917">
            <v>0</v>
          </cell>
          <cell r="CW917">
            <v>0</v>
          </cell>
          <cell r="CX917">
            <v>0</v>
          </cell>
          <cell r="CY917">
            <v>0</v>
          </cell>
          <cell r="CZ917">
            <v>0</v>
          </cell>
          <cell r="DA917">
            <v>0</v>
          </cell>
          <cell r="DB917">
            <v>0</v>
          </cell>
          <cell r="DC917">
            <v>0</v>
          </cell>
          <cell r="DD917">
            <v>0</v>
          </cell>
          <cell r="DE917">
            <v>0</v>
          </cell>
          <cell r="DF917">
            <v>0</v>
          </cell>
          <cell r="DG917">
            <v>0</v>
          </cell>
          <cell r="DH917">
            <v>0</v>
          </cell>
          <cell r="DI917">
            <v>0</v>
          </cell>
          <cell r="DJ917">
            <v>0</v>
          </cell>
          <cell r="DK917">
            <v>0</v>
          </cell>
          <cell r="DL917">
            <v>0</v>
          </cell>
          <cell r="DM917">
            <v>0</v>
          </cell>
          <cell r="DN917">
            <v>0</v>
          </cell>
          <cell r="DO917">
            <v>0</v>
          </cell>
          <cell r="DP917">
            <v>0</v>
          </cell>
          <cell r="DQ917">
            <v>0</v>
          </cell>
          <cell r="DR917">
            <v>0</v>
          </cell>
          <cell r="DS917">
            <v>0</v>
          </cell>
          <cell r="DT917">
            <v>0</v>
          </cell>
          <cell r="DU917">
            <v>0</v>
          </cell>
          <cell r="DV917">
            <v>0</v>
          </cell>
          <cell r="DW917">
            <v>0</v>
          </cell>
          <cell r="DX917">
            <v>0</v>
          </cell>
          <cell r="DY917">
            <v>0</v>
          </cell>
          <cell r="DZ917">
            <v>0</v>
          </cell>
          <cell r="EA917">
            <v>0</v>
          </cell>
          <cell r="EB917">
            <v>0</v>
          </cell>
          <cell r="EC917">
            <v>0</v>
          </cell>
          <cell r="ED917">
            <v>0</v>
          </cell>
        </row>
        <row r="918"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0</v>
          </cell>
          <cell r="BD918">
            <v>0</v>
          </cell>
          <cell r="BE918">
            <v>0</v>
          </cell>
          <cell r="BF918">
            <v>0</v>
          </cell>
          <cell r="BG918">
            <v>0</v>
          </cell>
          <cell r="BH918">
            <v>0</v>
          </cell>
          <cell r="BI918">
            <v>0</v>
          </cell>
          <cell r="BJ918">
            <v>0</v>
          </cell>
          <cell r="BK918">
            <v>0</v>
          </cell>
          <cell r="BL918">
            <v>0</v>
          </cell>
          <cell r="BM918">
            <v>0</v>
          </cell>
          <cell r="BN918">
            <v>0</v>
          </cell>
          <cell r="BO918">
            <v>0</v>
          </cell>
          <cell r="BP918">
            <v>0</v>
          </cell>
          <cell r="BQ918">
            <v>0</v>
          </cell>
          <cell r="BR918">
            <v>0</v>
          </cell>
          <cell r="BS918">
            <v>0</v>
          </cell>
          <cell r="BT918">
            <v>0</v>
          </cell>
          <cell r="BU918">
            <v>0</v>
          </cell>
          <cell r="BV918">
            <v>0</v>
          </cell>
          <cell r="BW918">
            <v>0</v>
          </cell>
          <cell r="BX918">
            <v>0</v>
          </cell>
          <cell r="BY918">
            <v>0</v>
          </cell>
          <cell r="BZ918">
            <v>0</v>
          </cell>
          <cell r="CA918">
            <v>0</v>
          </cell>
          <cell r="CB918">
            <v>0</v>
          </cell>
          <cell r="CC918">
            <v>0</v>
          </cell>
          <cell r="CD918">
            <v>0</v>
          </cell>
          <cell r="CE918">
            <v>0</v>
          </cell>
          <cell r="CF918">
            <v>0</v>
          </cell>
          <cell r="CG918">
            <v>0</v>
          </cell>
          <cell r="CH918">
            <v>0</v>
          </cell>
          <cell r="CI918">
            <v>0</v>
          </cell>
          <cell r="CJ918">
            <v>0</v>
          </cell>
          <cell r="CK918">
            <v>0</v>
          </cell>
          <cell r="CL918">
            <v>0</v>
          </cell>
          <cell r="CM918">
            <v>0</v>
          </cell>
          <cell r="CN918">
            <v>0</v>
          </cell>
          <cell r="CO918">
            <v>0</v>
          </cell>
          <cell r="CP918">
            <v>0</v>
          </cell>
          <cell r="CQ918">
            <v>0</v>
          </cell>
          <cell r="CR918">
            <v>0</v>
          </cell>
          <cell r="CS918">
            <v>0</v>
          </cell>
          <cell r="CT918">
            <v>0</v>
          </cell>
          <cell r="CU918">
            <v>0</v>
          </cell>
          <cell r="CV918">
            <v>0</v>
          </cell>
          <cell r="CW918">
            <v>0</v>
          </cell>
          <cell r="CX918">
            <v>0</v>
          </cell>
          <cell r="CY918">
            <v>0</v>
          </cell>
          <cell r="CZ918">
            <v>0</v>
          </cell>
          <cell r="DA918">
            <v>0</v>
          </cell>
          <cell r="DB918">
            <v>0</v>
          </cell>
          <cell r="DC918">
            <v>0</v>
          </cell>
          <cell r="DD918">
            <v>0</v>
          </cell>
          <cell r="DE918">
            <v>0</v>
          </cell>
          <cell r="DF918">
            <v>0</v>
          </cell>
          <cell r="DG918">
            <v>0</v>
          </cell>
          <cell r="DH918">
            <v>0</v>
          </cell>
          <cell r="DI918">
            <v>0</v>
          </cell>
          <cell r="DJ918">
            <v>0</v>
          </cell>
          <cell r="DK918">
            <v>0</v>
          </cell>
          <cell r="DL918">
            <v>0</v>
          </cell>
          <cell r="DM918">
            <v>0</v>
          </cell>
          <cell r="DN918">
            <v>0</v>
          </cell>
          <cell r="DO918">
            <v>0</v>
          </cell>
          <cell r="DP918">
            <v>0</v>
          </cell>
          <cell r="DQ918">
            <v>0</v>
          </cell>
          <cell r="DR918">
            <v>0</v>
          </cell>
          <cell r="DS918">
            <v>0</v>
          </cell>
          <cell r="DT918">
            <v>0</v>
          </cell>
          <cell r="DU918">
            <v>0</v>
          </cell>
          <cell r="DV918">
            <v>0</v>
          </cell>
          <cell r="DW918">
            <v>0</v>
          </cell>
          <cell r="DX918">
            <v>0</v>
          </cell>
          <cell r="DY918">
            <v>0</v>
          </cell>
          <cell r="DZ918">
            <v>0</v>
          </cell>
          <cell r="EA918">
            <v>0</v>
          </cell>
          <cell r="EB918">
            <v>0</v>
          </cell>
          <cell r="EC918">
            <v>0</v>
          </cell>
          <cell r="ED918">
            <v>0</v>
          </cell>
        </row>
        <row r="919"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P919">
            <v>0</v>
          </cell>
          <cell r="AQ919">
            <v>0</v>
          </cell>
          <cell r="AR919">
            <v>0</v>
          </cell>
          <cell r="AS919">
            <v>0</v>
          </cell>
          <cell r="AT919">
            <v>0</v>
          </cell>
          <cell r="AU919">
            <v>0</v>
          </cell>
          <cell r="AV919">
            <v>0</v>
          </cell>
          <cell r="AW919">
            <v>0</v>
          </cell>
          <cell r="AX919">
            <v>0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0</v>
          </cell>
          <cell r="BD919">
            <v>0</v>
          </cell>
          <cell r="BE919">
            <v>0</v>
          </cell>
          <cell r="BF919">
            <v>0</v>
          </cell>
          <cell r="BG919">
            <v>0</v>
          </cell>
          <cell r="BH919">
            <v>0</v>
          </cell>
          <cell r="BI919">
            <v>0</v>
          </cell>
          <cell r="BJ919">
            <v>0</v>
          </cell>
          <cell r="BK919">
            <v>0</v>
          </cell>
          <cell r="BL919">
            <v>0</v>
          </cell>
          <cell r="BM919">
            <v>0</v>
          </cell>
          <cell r="BN919">
            <v>0</v>
          </cell>
          <cell r="BO919">
            <v>0</v>
          </cell>
          <cell r="BP919">
            <v>0</v>
          </cell>
          <cell r="BQ919">
            <v>0</v>
          </cell>
          <cell r="BR919">
            <v>0</v>
          </cell>
          <cell r="BS919">
            <v>0</v>
          </cell>
          <cell r="BT919">
            <v>0</v>
          </cell>
          <cell r="BU919">
            <v>0</v>
          </cell>
          <cell r="BV919">
            <v>0</v>
          </cell>
          <cell r="BW919">
            <v>0</v>
          </cell>
          <cell r="BX919">
            <v>0</v>
          </cell>
          <cell r="BY919">
            <v>0</v>
          </cell>
          <cell r="BZ919">
            <v>0</v>
          </cell>
          <cell r="CA919">
            <v>0</v>
          </cell>
          <cell r="CB919">
            <v>0</v>
          </cell>
          <cell r="CC919">
            <v>0</v>
          </cell>
          <cell r="CD919">
            <v>0</v>
          </cell>
          <cell r="CE919">
            <v>0</v>
          </cell>
          <cell r="CF919">
            <v>0</v>
          </cell>
          <cell r="CG919">
            <v>0</v>
          </cell>
          <cell r="CH919">
            <v>0</v>
          </cell>
          <cell r="CI919">
            <v>0</v>
          </cell>
          <cell r="CJ919">
            <v>0</v>
          </cell>
          <cell r="CK919">
            <v>0</v>
          </cell>
          <cell r="CL919">
            <v>0</v>
          </cell>
          <cell r="CM919">
            <v>0</v>
          </cell>
          <cell r="CN919">
            <v>0</v>
          </cell>
          <cell r="CO919">
            <v>0</v>
          </cell>
          <cell r="CP919">
            <v>0</v>
          </cell>
          <cell r="CQ919">
            <v>0</v>
          </cell>
          <cell r="CR919">
            <v>0</v>
          </cell>
          <cell r="CS919">
            <v>0</v>
          </cell>
          <cell r="CT919">
            <v>0</v>
          </cell>
          <cell r="CU919">
            <v>0</v>
          </cell>
          <cell r="CV919">
            <v>0</v>
          </cell>
          <cell r="CW919">
            <v>0</v>
          </cell>
          <cell r="CX919">
            <v>0</v>
          </cell>
          <cell r="CY919">
            <v>0</v>
          </cell>
          <cell r="CZ919">
            <v>0</v>
          </cell>
          <cell r="DA919">
            <v>0</v>
          </cell>
          <cell r="DB919">
            <v>0</v>
          </cell>
          <cell r="DC919">
            <v>0</v>
          </cell>
          <cell r="DD919">
            <v>0</v>
          </cell>
          <cell r="DE919">
            <v>0</v>
          </cell>
          <cell r="DF919">
            <v>0</v>
          </cell>
          <cell r="DG919">
            <v>0</v>
          </cell>
          <cell r="DH919">
            <v>0</v>
          </cell>
          <cell r="DI919">
            <v>0</v>
          </cell>
          <cell r="DJ919">
            <v>0</v>
          </cell>
          <cell r="DK919">
            <v>0</v>
          </cell>
          <cell r="DL919">
            <v>0</v>
          </cell>
          <cell r="DM919">
            <v>0</v>
          </cell>
          <cell r="DN919">
            <v>0</v>
          </cell>
          <cell r="DO919">
            <v>0</v>
          </cell>
          <cell r="DP919">
            <v>0</v>
          </cell>
          <cell r="DQ919">
            <v>0</v>
          </cell>
          <cell r="DR919">
            <v>0</v>
          </cell>
          <cell r="DS919">
            <v>0</v>
          </cell>
          <cell r="DT919">
            <v>0</v>
          </cell>
          <cell r="DU919">
            <v>0</v>
          </cell>
          <cell r="DV919">
            <v>0</v>
          </cell>
          <cell r="DW919">
            <v>0</v>
          </cell>
          <cell r="DX919">
            <v>0</v>
          </cell>
          <cell r="DY919">
            <v>0</v>
          </cell>
          <cell r="DZ919">
            <v>0</v>
          </cell>
          <cell r="EA919">
            <v>0</v>
          </cell>
          <cell r="EB919">
            <v>0</v>
          </cell>
          <cell r="EC919">
            <v>0</v>
          </cell>
          <cell r="ED919">
            <v>0</v>
          </cell>
        </row>
        <row r="920"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0</v>
          </cell>
          <cell r="BD920">
            <v>0</v>
          </cell>
          <cell r="BE920">
            <v>0</v>
          </cell>
          <cell r="BF920">
            <v>0</v>
          </cell>
          <cell r="BG920">
            <v>0</v>
          </cell>
          <cell r="BH920">
            <v>0</v>
          </cell>
          <cell r="BI920">
            <v>0</v>
          </cell>
          <cell r="BJ920">
            <v>0</v>
          </cell>
          <cell r="BK920">
            <v>0</v>
          </cell>
          <cell r="BL920">
            <v>0</v>
          </cell>
          <cell r="BM920">
            <v>0</v>
          </cell>
          <cell r="BN920">
            <v>0</v>
          </cell>
          <cell r="BO920">
            <v>0</v>
          </cell>
          <cell r="BP920">
            <v>0</v>
          </cell>
          <cell r="BQ920">
            <v>0</v>
          </cell>
          <cell r="BR920">
            <v>0</v>
          </cell>
          <cell r="BS920">
            <v>0</v>
          </cell>
          <cell r="BT920">
            <v>0</v>
          </cell>
          <cell r="BU920">
            <v>0</v>
          </cell>
          <cell r="BV920">
            <v>0</v>
          </cell>
          <cell r="BW920">
            <v>0</v>
          </cell>
          <cell r="BX920">
            <v>0</v>
          </cell>
          <cell r="BY920">
            <v>0</v>
          </cell>
          <cell r="BZ920">
            <v>0</v>
          </cell>
          <cell r="CA920">
            <v>0</v>
          </cell>
          <cell r="CB920">
            <v>0</v>
          </cell>
          <cell r="CC920">
            <v>0</v>
          </cell>
          <cell r="CD920">
            <v>0</v>
          </cell>
          <cell r="CE920">
            <v>0</v>
          </cell>
          <cell r="CF920">
            <v>0</v>
          </cell>
          <cell r="CG920">
            <v>0</v>
          </cell>
          <cell r="CH920">
            <v>0</v>
          </cell>
          <cell r="CI920">
            <v>0</v>
          </cell>
          <cell r="CJ920">
            <v>0</v>
          </cell>
          <cell r="CK920">
            <v>0</v>
          </cell>
          <cell r="CL920">
            <v>0</v>
          </cell>
          <cell r="CM920">
            <v>0</v>
          </cell>
          <cell r="CN920">
            <v>0</v>
          </cell>
          <cell r="CO920">
            <v>0</v>
          </cell>
          <cell r="CP920">
            <v>0</v>
          </cell>
          <cell r="CQ920">
            <v>0</v>
          </cell>
          <cell r="CR920">
            <v>0</v>
          </cell>
          <cell r="CS920">
            <v>0</v>
          </cell>
          <cell r="CT920">
            <v>0</v>
          </cell>
          <cell r="CU920">
            <v>0</v>
          </cell>
          <cell r="CV920">
            <v>0</v>
          </cell>
          <cell r="CW920">
            <v>0</v>
          </cell>
          <cell r="CX920">
            <v>0</v>
          </cell>
          <cell r="CY920">
            <v>0</v>
          </cell>
          <cell r="CZ920">
            <v>0</v>
          </cell>
          <cell r="DA920">
            <v>0</v>
          </cell>
          <cell r="DB920">
            <v>0</v>
          </cell>
          <cell r="DC920">
            <v>0</v>
          </cell>
          <cell r="DD920">
            <v>0</v>
          </cell>
          <cell r="DE920">
            <v>0</v>
          </cell>
          <cell r="DF920">
            <v>0</v>
          </cell>
          <cell r="DG920">
            <v>0</v>
          </cell>
          <cell r="DH920">
            <v>0</v>
          </cell>
          <cell r="DI920">
            <v>0</v>
          </cell>
          <cell r="DJ920">
            <v>0</v>
          </cell>
          <cell r="DK920">
            <v>0</v>
          </cell>
          <cell r="DL920">
            <v>0</v>
          </cell>
          <cell r="DM920">
            <v>0</v>
          </cell>
          <cell r="DN920">
            <v>0</v>
          </cell>
          <cell r="DO920">
            <v>0</v>
          </cell>
          <cell r="DP920">
            <v>0</v>
          </cell>
          <cell r="DQ920">
            <v>0</v>
          </cell>
          <cell r="DR920">
            <v>0</v>
          </cell>
          <cell r="DS920">
            <v>0</v>
          </cell>
          <cell r="DT920">
            <v>0</v>
          </cell>
          <cell r="DU920">
            <v>0</v>
          </cell>
          <cell r="DV920">
            <v>0</v>
          </cell>
          <cell r="DW920">
            <v>0</v>
          </cell>
          <cell r="DX920">
            <v>0</v>
          </cell>
          <cell r="DY920">
            <v>0</v>
          </cell>
          <cell r="DZ920">
            <v>0</v>
          </cell>
          <cell r="EA920">
            <v>0</v>
          </cell>
          <cell r="EB920">
            <v>0</v>
          </cell>
          <cell r="EC920">
            <v>0</v>
          </cell>
          <cell r="ED920">
            <v>0</v>
          </cell>
        </row>
        <row r="921"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  <cell r="AK921">
            <v>0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P921">
            <v>0</v>
          </cell>
          <cell r="AQ921">
            <v>0</v>
          </cell>
          <cell r="AR921">
            <v>0</v>
          </cell>
          <cell r="AS921">
            <v>0</v>
          </cell>
          <cell r="AT921">
            <v>0</v>
          </cell>
          <cell r="AU921">
            <v>0</v>
          </cell>
          <cell r="AV921">
            <v>0</v>
          </cell>
          <cell r="AW921">
            <v>0</v>
          </cell>
          <cell r="AX921">
            <v>0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0</v>
          </cell>
          <cell r="BD921">
            <v>0</v>
          </cell>
          <cell r="BE921">
            <v>0</v>
          </cell>
          <cell r="BF921">
            <v>0</v>
          </cell>
          <cell r="BG921">
            <v>0</v>
          </cell>
          <cell r="BH921">
            <v>0</v>
          </cell>
          <cell r="BI921">
            <v>0</v>
          </cell>
          <cell r="BJ921">
            <v>0</v>
          </cell>
          <cell r="BK921">
            <v>0</v>
          </cell>
          <cell r="BL921">
            <v>0</v>
          </cell>
          <cell r="BM921">
            <v>0</v>
          </cell>
          <cell r="BN921">
            <v>0</v>
          </cell>
          <cell r="BO921">
            <v>0</v>
          </cell>
          <cell r="BP921">
            <v>0</v>
          </cell>
          <cell r="BQ921">
            <v>0</v>
          </cell>
          <cell r="BR921">
            <v>0</v>
          </cell>
          <cell r="BS921">
            <v>0</v>
          </cell>
          <cell r="BT921">
            <v>0</v>
          </cell>
          <cell r="BU921">
            <v>0</v>
          </cell>
          <cell r="BV921">
            <v>0</v>
          </cell>
          <cell r="BW921">
            <v>0</v>
          </cell>
          <cell r="BX921">
            <v>0</v>
          </cell>
          <cell r="BY921">
            <v>0</v>
          </cell>
          <cell r="BZ921">
            <v>0</v>
          </cell>
          <cell r="CA921">
            <v>0</v>
          </cell>
          <cell r="CB921">
            <v>0</v>
          </cell>
          <cell r="CC921">
            <v>0</v>
          </cell>
          <cell r="CD921">
            <v>0</v>
          </cell>
          <cell r="CE921">
            <v>0</v>
          </cell>
          <cell r="CF921">
            <v>0</v>
          </cell>
          <cell r="CG921">
            <v>0</v>
          </cell>
          <cell r="CH921">
            <v>0</v>
          </cell>
          <cell r="CI921">
            <v>0</v>
          </cell>
          <cell r="CJ921">
            <v>0</v>
          </cell>
          <cell r="CK921">
            <v>0</v>
          </cell>
          <cell r="CL921">
            <v>0</v>
          </cell>
          <cell r="CM921">
            <v>0</v>
          </cell>
          <cell r="CN921">
            <v>0</v>
          </cell>
          <cell r="CO921">
            <v>0</v>
          </cell>
          <cell r="CP921">
            <v>0</v>
          </cell>
          <cell r="CQ921">
            <v>0</v>
          </cell>
          <cell r="CR921">
            <v>0</v>
          </cell>
          <cell r="CS921">
            <v>0</v>
          </cell>
          <cell r="CT921">
            <v>0</v>
          </cell>
          <cell r="CU921">
            <v>0</v>
          </cell>
          <cell r="CV921">
            <v>0</v>
          </cell>
          <cell r="CW921">
            <v>0</v>
          </cell>
          <cell r="CX921">
            <v>0</v>
          </cell>
          <cell r="CY921">
            <v>0</v>
          </cell>
          <cell r="CZ921">
            <v>0</v>
          </cell>
          <cell r="DA921">
            <v>0</v>
          </cell>
          <cell r="DB921">
            <v>0</v>
          </cell>
          <cell r="DC921">
            <v>0</v>
          </cell>
          <cell r="DD921">
            <v>0</v>
          </cell>
          <cell r="DE921">
            <v>0</v>
          </cell>
          <cell r="DF921">
            <v>0</v>
          </cell>
          <cell r="DG921">
            <v>0</v>
          </cell>
          <cell r="DH921">
            <v>0</v>
          </cell>
          <cell r="DI921">
            <v>0</v>
          </cell>
          <cell r="DJ921">
            <v>0</v>
          </cell>
          <cell r="DK921">
            <v>0</v>
          </cell>
          <cell r="DL921">
            <v>0</v>
          </cell>
          <cell r="DM921">
            <v>0</v>
          </cell>
          <cell r="DN921">
            <v>0</v>
          </cell>
          <cell r="DO921">
            <v>0</v>
          </cell>
          <cell r="DP921">
            <v>0</v>
          </cell>
          <cell r="DQ921">
            <v>0</v>
          </cell>
          <cell r="DR921">
            <v>0</v>
          </cell>
          <cell r="DS921">
            <v>0</v>
          </cell>
          <cell r="DT921">
            <v>0</v>
          </cell>
          <cell r="DU921">
            <v>0</v>
          </cell>
          <cell r="DV921">
            <v>0</v>
          </cell>
          <cell r="DW921">
            <v>0</v>
          </cell>
          <cell r="DX921">
            <v>0</v>
          </cell>
          <cell r="DY921">
            <v>0</v>
          </cell>
          <cell r="DZ921">
            <v>0</v>
          </cell>
          <cell r="EA921">
            <v>0</v>
          </cell>
          <cell r="EB921">
            <v>0</v>
          </cell>
          <cell r="EC921">
            <v>0</v>
          </cell>
          <cell r="ED921">
            <v>0</v>
          </cell>
        </row>
        <row r="922"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0</v>
          </cell>
          <cell r="BD922">
            <v>0</v>
          </cell>
          <cell r="BE922">
            <v>0</v>
          </cell>
          <cell r="BF922">
            <v>0</v>
          </cell>
          <cell r="BG922">
            <v>0</v>
          </cell>
          <cell r="BH922">
            <v>0</v>
          </cell>
          <cell r="BI922">
            <v>0</v>
          </cell>
          <cell r="BJ922">
            <v>0</v>
          </cell>
          <cell r="BK922">
            <v>0</v>
          </cell>
          <cell r="BL922">
            <v>0</v>
          </cell>
          <cell r="BM922">
            <v>0</v>
          </cell>
          <cell r="BN922">
            <v>0</v>
          </cell>
          <cell r="BO922">
            <v>0</v>
          </cell>
          <cell r="BP922">
            <v>0</v>
          </cell>
          <cell r="BQ922">
            <v>0</v>
          </cell>
          <cell r="BR922">
            <v>0</v>
          </cell>
          <cell r="BS922">
            <v>0</v>
          </cell>
          <cell r="BT922">
            <v>0</v>
          </cell>
          <cell r="BU922">
            <v>0</v>
          </cell>
          <cell r="BV922">
            <v>0</v>
          </cell>
          <cell r="BW922">
            <v>0</v>
          </cell>
          <cell r="BX922">
            <v>0</v>
          </cell>
          <cell r="BY922">
            <v>0</v>
          </cell>
          <cell r="BZ922">
            <v>0</v>
          </cell>
          <cell r="CA922">
            <v>0</v>
          </cell>
          <cell r="CB922">
            <v>0</v>
          </cell>
          <cell r="CC922">
            <v>0</v>
          </cell>
          <cell r="CD922">
            <v>0</v>
          </cell>
          <cell r="CE922">
            <v>0</v>
          </cell>
          <cell r="CF922">
            <v>0</v>
          </cell>
          <cell r="CG922">
            <v>0</v>
          </cell>
          <cell r="CH922">
            <v>0</v>
          </cell>
          <cell r="CI922">
            <v>0</v>
          </cell>
          <cell r="CJ922">
            <v>0</v>
          </cell>
          <cell r="CK922">
            <v>0</v>
          </cell>
          <cell r="CL922">
            <v>0</v>
          </cell>
          <cell r="CM922">
            <v>0</v>
          </cell>
          <cell r="CN922">
            <v>0</v>
          </cell>
          <cell r="CO922">
            <v>0</v>
          </cell>
          <cell r="CP922">
            <v>0</v>
          </cell>
          <cell r="CQ922">
            <v>0</v>
          </cell>
          <cell r="CR922">
            <v>0</v>
          </cell>
          <cell r="CS922">
            <v>0</v>
          </cell>
          <cell r="CT922">
            <v>0</v>
          </cell>
          <cell r="CU922">
            <v>0</v>
          </cell>
          <cell r="CV922">
            <v>0</v>
          </cell>
          <cell r="CW922">
            <v>0</v>
          </cell>
          <cell r="CX922">
            <v>0</v>
          </cell>
          <cell r="CY922">
            <v>0</v>
          </cell>
          <cell r="CZ922">
            <v>0</v>
          </cell>
          <cell r="DA922">
            <v>0</v>
          </cell>
          <cell r="DB922">
            <v>0</v>
          </cell>
          <cell r="DC922">
            <v>0</v>
          </cell>
          <cell r="DD922">
            <v>0</v>
          </cell>
          <cell r="DE922">
            <v>0</v>
          </cell>
          <cell r="DF922">
            <v>0</v>
          </cell>
          <cell r="DG922">
            <v>0</v>
          </cell>
          <cell r="DH922">
            <v>0</v>
          </cell>
          <cell r="DI922">
            <v>0</v>
          </cell>
          <cell r="DJ922">
            <v>0</v>
          </cell>
          <cell r="DK922">
            <v>0</v>
          </cell>
          <cell r="DL922">
            <v>0</v>
          </cell>
          <cell r="DM922">
            <v>0</v>
          </cell>
          <cell r="DN922">
            <v>0</v>
          </cell>
          <cell r="DO922">
            <v>0</v>
          </cell>
          <cell r="DP922">
            <v>0</v>
          </cell>
          <cell r="DQ922">
            <v>0</v>
          </cell>
          <cell r="DR922">
            <v>0</v>
          </cell>
          <cell r="DS922">
            <v>0</v>
          </cell>
          <cell r="DT922">
            <v>0</v>
          </cell>
          <cell r="DU922">
            <v>0</v>
          </cell>
          <cell r="DV922">
            <v>0</v>
          </cell>
          <cell r="DW922">
            <v>0</v>
          </cell>
          <cell r="DX922">
            <v>0</v>
          </cell>
          <cell r="DY922">
            <v>0</v>
          </cell>
          <cell r="DZ922">
            <v>0</v>
          </cell>
          <cell r="EA922">
            <v>0</v>
          </cell>
          <cell r="EB922">
            <v>0</v>
          </cell>
          <cell r="EC922">
            <v>0</v>
          </cell>
          <cell r="ED922">
            <v>0</v>
          </cell>
        </row>
        <row r="923"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0</v>
          </cell>
          <cell r="BD923">
            <v>0</v>
          </cell>
          <cell r="BE923">
            <v>0</v>
          </cell>
          <cell r="BF923">
            <v>0</v>
          </cell>
          <cell r="BG923">
            <v>0</v>
          </cell>
          <cell r="BH923">
            <v>0</v>
          </cell>
          <cell r="BI923">
            <v>0</v>
          </cell>
          <cell r="BJ923">
            <v>0</v>
          </cell>
          <cell r="BK923">
            <v>0</v>
          </cell>
          <cell r="BL923">
            <v>0</v>
          </cell>
          <cell r="BM923">
            <v>0</v>
          </cell>
          <cell r="BN923">
            <v>0</v>
          </cell>
          <cell r="BO923">
            <v>0</v>
          </cell>
          <cell r="BP923">
            <v>0</v>
          </cell>
          <cell r="BQ923">
            <v>0</v>
          </cell>
          <cell r="BR923">
            <v>0</v>
          </cell>
          <cell r="BS923">
            <v>0</v>
          </cell>
          <cell r="BT923">
            <v>0</v>
          </cell>
          <cell r="BU923">
            <v>0</v>
          </cell>
          <cell r="BV923">
            <v>0</v>
          </cell>
          <cell r="BW923">
            <v>0</v>
          </cell>
          <cell r="BX923">
            <v>0</v>
          </cell>
          <cell r="BY923">
            <v>0</v>
          </cell>
          <cell r="BZ923">
            <v>0</v>
          </cell>
          <cell r="CA923">
            <v>0</v>
          </cell>
          <cell r="CB923">
            <v>0</v>
          </cell>
          <cell r="CC923">
            <v>0</v>
          </cell>
          <cell r="CD923">
            <v>0</v>
          </cell>
          <cell r="CE923">
            <v>0</v>
          </cell>
          <cell r="CF923">
            <v>0</v>
          </cell>
          <cell r="CG923">
            <v>0</v>
          </cell>
          <cell r="CH923">
            <v>0</v>
          </cell>
          <cell r="CI923">
            <v>0</v>
          </cell>
          <cell r="CJ923">
            <v>0</v>
          </cell>
          <cell r="CK923">
            <v>0</v>
          </cell>
          <cell r="CL923">
            <v>0</v>
          </cell>
          <cell r="CM923">
            <v>0</v>
          </cell>
          <cell r="CN923">
            <v>0</v>
          </cell>
          <cell r="CO923">
            <v>0</v>
          </cell>
          <cell r="CP923">
            <v>0</v>
          </cell>
          <cell r="CQ923">
            <v>0</v>
          </cell>
          <cell r="CR923">
            <v>0</v>
          </cell>
          <cell r="CS923">
            <v>0</v>
          </cell>
          <cell r="CT923">
            <v>0</v>
          </cell>
          <cell r="CU923">
            <v>0</v>
          </cell>
          <cell r="CV923">
            <v>0</v>
          </cell>
          <cell r="CW923">
            <v>0</v>
          </cell>
          <cell r="CX923">
            <v>0</v>
          </cell>
          <cell r="CY923">
            <v>0</v>
          </cell>
          <cell r="CZ923">
            <v>0</v>
          </cell>
          <cell r="DA923">
            <v>0</v>
          </cell>
          <cell r="DB923">
            <v>0</v>
          </cell>
          <cell r="DC923">
            <v>0</v>
          </cell>
          <cell r="DD923">
            <v>0</v>
          </cell>
          <cell r="DE923">
            <v>0</v>
          </cell>
          <cell r="DF923">
            <v>0</v>
          </cell>
          <cell r="DG923">
            <v>0</v>
          </cell>
          <cell r="DH923">
            <v>0</v>
          </cell>
          <cell r="DI923">
            <v>0</v>
          </cell>
          <cell r="DJ923">
            <v>0</v>
          </cell>
          <cell r="DK923">
            <v>0</v>
          </cell>
          <cell r="DL923">
            <v>0</v>
          </cell>
          <cell r="DM923">
            <v>0</v>
          </cell>
          <cell r="DN923">
            <v>0</v>
          </cell>
          <cell r="DO923">
            <v>0</v>
          </cell>
          <cell r="DP923">
            <v>0</v>
          </cell>
          <cell r="DQ923">
            <v>0</v>
          </cell>
          <cell r="DR923">
            <v>0</v>
          </cell>
          <cell r="DS923">
            <v>0</v>
          </cell>
          <cell r="DT923">
            <v>0</v>
          </cell>
          <cell r="DU923">
            <v>0</v>
          </cell>
          <cell r="DV923">
            <v>0</v>
          </cell>
          <cell r="DW923">
            <v>0</v>
          </cell>
          <cell r="DX923">
            <v>0</v>
          </cell>
          <cell r="DY923">
            <v>0</v>
          </cell>
          <cell r="DZ923">
            <v>0</v>
          </cell>
          <cell r="EA923">
            <v>0</v>
          </cell>
          <cell r="EB923">
            <v>0</v>
          </cell>
          <cell r="EC923">
            <v>0</v>
          </cell>
          <cell r="ED923">
            <v>0</v>
          </cell>
        </row>
        <row r="925">
          <cell r="A925" t="str">
            <v>Capacity Factor</v>
          </cell>
        </row>
        <row r="926"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0</v>
          </cell>
          <cell r="BD926">
            <v>0</v>
          </cell>
          <cell r="BE926">
            <v>0</v>
          </cell>
          <cell r="BF926">
            <v>0</v>
          </cell>
          <cell r="BG926">
            <v>0</v>
          </cell>
          <cell r="BH926">
            <v>0</v>
          </cell>
          <cell r="BI926">
            <v>0</v>
          </cell>
          <cell r="BJ926">
            <v>0</v>
          </cell>
          <cell r="BK926">
            <v>0</v>
          </cell>
          <cell r="BL926">
            <v>0</v>
          </cell>
          <cell r="BM926">
            <v>0</v>
          </cell>
          <cell r="BN926">
            <v>0</v>
          </cell>
          <cell r="BO926">
            <v>0</v>
          </cell>
          <cell r="BP926">
            <v>0</v>
          </cell>
          <cell r="BQ926">
            <v>0</v>
          </cell>
          <cell r="BR926">
            <v>0</v>
          </cell>
          <cell r="BS926">
            <v>0</v>
          </cell>
          <cell r="BT926">
            <v>0</v>
          </cell>
          <cell r="BU926">
            <v>0</v>
          </cell>
          <cell r="BV926">
            <v>0</v>
          </cell>
          <cell r="BW926">
            <v>0</v>
          </cell>
          <cell r="BX926">
            <v>0</v>
          </cell>
          <cell r="BY926">
            <v>0</v>
          </cell>
          <cell r="BZ926">
            <v>0</v>
          </cell>
          <cell r="CA926">
            <v>0</v>
          </cell>
          <cell r="CB926">
            <v>0</v>
          </cell>
          <cell r="CC926">
            <v>0</v>
          </cell>
          <cell r="CD926">
            <v>0</v>
          </cell>
          <cell r="CE926">
            <v>0</v>
          </cell>
          <cell r="CF926">
            <v>0</v>
          </cell>
          <cell r="CG926">
            <v>0</v>
          </cell>
          <cell r="CH926">
            <v>0</v>
          </cell>
          <cell r="CI926">
            <v>0</v>
          </cell>
          <cell r="CJ926">
            <v>0</v>
          </cell>
          <cell r="CK926">
            <v>0</v>
          </cell>
          <cell r="CL926">
            <v>0</v>
          </cell>
          <cell r="CM926">
            <v>0</v>
          </cell>
          <cell r="CN926">
            <v>0</v>
          </cell>
          <cell r="CO926">
            <v>0</v>
          </cell>
          <cell r="CP926">
            <v>0</v>
          </cell>
          <cell r="CQ926">
            <v>0</v>
          </cell>
          <cell r="CR926">
            <v>0</v>
          </cell>
          <cell r="CS926">
            <v>0</v>
          </cell>
          <cell r="CT926">
            <v>0</v>
          </cell>
          <cell r="CU926">
            <v>0</v>
          </cell>
          <cell r="CV926">
            <v>0</v>
          </cell>
          <cell r="CW926">
            <v>0</v>
          </cell>
          <cell r="CX926">
            <v>0</v>
          </cell>
          <cell r="CY926">
            <v>0</v>
          </cell>
          <cell r="CZ926">
            <v>0</v>
          </cell>
          <cell r="DA926">
            <v>0</v>
          </cell>
          <cell r="DB926">
            <v>0</v>
          </cell>
          <cell r="DC926">
            <v>0</v>
          </cell>
          <cell r="DD926">
            <v>0</v>
          </cell>
          <cell r="DE926">
            <v>0</v>
          </cell>
          <cell r="DF926">
            <v>0</v>
          </cell>
          <cell r="DG926">
            <v>0</v>
          </cell>
          <cell r="DH926">
            <v>0</v>
          </cell>
          <cell r="DI926">
            <v>0</v>
          </cell>
          <cell r="DJ926">
            <v>0</v>
          </cell>
          <cell r="DK926">
            <v>0</v>
          </cell>
          <cell r="DL926">
            <v>0</v>
          </cell>
          <cell r="DM926">
            <v>0</v>
          </cell>
          <cell r="DN926">
            <v>0</v>
          </cell>
          <cell r="DO926">
            <v>0</v>
          </cell>
          <cell r="DP926">
            <v>0</v>
          </cell>
          <cell r="DQ926">
            <v>0</v>
          </cell>
          <cell r="DR926">
            <v>0</v>
          </cell>
          <cell r="DS926">
            <v>0</v>
          </cell>
          <cell r="DT926">
            <v>0</v>
          </cell>
          <cell r="DU926">
            <v>0</v>
          </cell>
          <cell r="DV926">
            <v>0</v>
          </cell>
          <cell r="DW926">
            <v>0</v>
          </cell>
          <cell r="DX926">
            <v>0</v>
          </cell>
          <cell r="DY926">
            <v>0</v>
          </cell>
          <cell r="DZ926">
            <v>0</v>
          </cell>
          <cell r="EA926">
            <v>0</v>
          </cell>
          <cell r="EB926">
            <v>0</v>
          </cell>
          <cell r="EC926">
            <v>0</v>
          </cell>
          <cell r="ED926">
            <v>0</v>
          </cell>
        </row>
        <row r="928"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0</v>
          </cell>
          <cell r="BD928">
            <v>0</v>
          </cell>
          <cell r="BE928">
            <v>0</v>
          </cell>
          <cell r="BF928">
            <v>0</v>
          </cell>
          <cell r="BG928">
            <v>0</v>
          </cell>
          <cell r="BH928">
            <v>0</v>
          </cell>
          <cell r="BI928">
            <v>0</v>
          </cell>
          <cell r="BJ928">
            <v>0</v>
          </cell>
          <cell r="BK928">
            <v>0</v>
          </cell>
          <cell r="BL928">
            <v>0</v>
          </cell>
          <cell r="BM928">
            <v>0</v>
          </cell>
          <cell r="BN928">
            <v>0</v>
          </cell>
          <cell r="BO928">
            <v>0</v>
          </cell>
          <cell r="BP928">
            <v>0</v>
          </cell>
          <cell r="BQ928">
            <v>0</v>
          </cell>
          <cell r="BR928">
            <v>0</v>
          </cell>
          <cell r="BS928">
            <v>0</v>
          </cell>
          <cell r="BT928">
            <v>0</v>
          </cell>
          <cell r="BU928">
            <v>0</v>
          </cell>
          <cell r="BV928">
            <v>0</v>
          </cell>
          <cell r="BW928">
            <v>0</v>
          </cell>
          <cell r="BX928">
            <v>0</v>
          </cell>
          <cell r="BY928">
            <v>0</v>
          </cell>
          <cell r="BZ928">
            <v>0</v>
          </cell>
          <cell r="CA928">
            <v>0</v>
          </cell>
          <cell r="CB928">
            <v>0</v>
          </cell>
          <cell r="CC928">
            <v>0</v>
          </cell>
          <cell r="CD928">
            <v>0</v>
          </cell>
          <cell r="CE928">
            <v>0</v>
          </cell>
          <cell r="CF928">
            <v>0</v>
          </cell>
          <cell r="CG928">
            <v>0</v>
          </cell>
          <cell r="CH928">
            <v>0</v>
          </cell>
          <cell r="CI928">
            <v>0</v>
          </cell>
          <cell r="CJ928">
            <v>0</v>
          </cell>
          <cell r="CK928">
            <v>0</v>
          </cell>
          <cell r="CL928">
            <v>0</v>
          </cell>
          <cell r="CM928">
            <v>0</v>
          </cell>
          <cell r="CN928">
            <v>0</v>
          </cell>
          <cell r="CO928">
            <v>0</v>
          </cell>
          <cell r="CP928">
            <v>0</v>
          </cell>
          <cell r="CQ928">
            <v>0</v>
          </cell>
          <cell r="CR928">
            <v>0</v>
          </cell>
          <cell r="CS928">
            <v>0</v>
          </cell>
          <cell r="CT928">
            <v>0</v>
          </cell>
          <cell r="CU928">
            <v>0</v>
          </cell>
          <cell r="CV928">
            <v>0</v>
          </cell>
          <cell r="CW928">
            <v>0</v>
          </cell>
          <cell r="CX928">
            <v>0</v>
          </cell>
          <cell r="CY928">
            <v>0</v>
          </cell>
          <cell r="CZ928">
            <v>0</v>
          </cell>
          <cell r="DA928">
            <v>0</v>
          </cell>
          <cell r="DB928">
            <v>0</v>
          </cell>
          <cell r="DC928">
            <v>0</v>
          </cell>
          <cell r="DD928">
            <v>0</v>
          </cell>
          <cell r="DE928">
            <v>0</v>
          </cell>
          <cell r="DF928">
            <v>0</v>
          </cell>
          <cell r="DG928">
            <v>0</v>
          </cell>
          <cell r="DH928">
            <v>0</v>
          </cell>
          <cell r="DI928">
            <v>0</v>
          </cell>
          <cell r="DJ928">
            <v>0</v>
          </cell>
          <cell r="DK928">
            <v>0</v>
          </cell>
          <cell r="DL928">
            <v>0</v>
          </cell>
          <cell r="DM928">
            <v>0</v>
          </cell>
          <cell r="DN928">
            <v>0</v>
          </cell>
          <cell r="DO928">
            <v>0</v>
          </cell>
          <cell r="DP928">
            <v>0</v>
          </cell>
          <cell r="DQ928">
            <v>0</v>
          </cell>
          <cell r="DR928">
            <v>0</v>
          </cell>
          <cell r="DS928">
            <v>0</v>
          </cell>
          <cell r="DT928">
            <v>0</v>
          </cell>
          <cell r="DU928">
            <v>0</v>
          </cell>
          <cell r="DV928">
            <v>0</v>
          </cell>
          <cell r="DW928">
            <v>0</v>
          </cell>
          <cell r="DX928">
            <v>0</v>
          </cell>
          <cell r="DY928">
            <v>0</v>
          </cell>
          <cell r="DZ928">
            <v>0</v>
          </cell>
          <cell r="EA928">
            <v>0</v>
          </cell>
          <cell r="EB928">
            <v>0</v>
          </cell>
          <cell r="EC928">
            <v>0</v>
          </cell>
          <cell r="ED928">
            <v>0</v>
          </cell>
        </row>
        <row r="929"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0</v>
          </cell>
          <cell r="BD929">
            <v>0</v>
          </cell>
          <cell r="BE929">
            <v>0</v>
          </cell>
          <cell r="BF929">
            <v>0</v>
          </cell>
          <cell r="BG929">
            <v>0</v>
          </cell>
          <cell r="BH929">
            <v>0</v>
          </cell>
          <cell r="BI929">
            <v>0</v>
          </cell>
          <cell r="BJ929">
            <v>0</v>
          </cell>
          <cell r="BK929">
            <v>0</v>
          </cell>
          <cell r="BL929">
            <v>0</v>
          </cell>
          <cell r="BM929">
            <v>0</v>
          </cell>
          <cell r="BN929">
            <v>0</v>
          </cell>
          <cell r="BO929">
            <v>0</v>
          </cell>
          <cell r="BP929">
            <v>0</v>
          </cell>
          <cell r="BQ929">
            <v>0</v>
          </cell>
          <cell r="BR929">
            <v>0</v>
          </cell>
          <cell r="BS929">
            <v>0</v>
          </cell>
          <cell r="BT929">
            <v>0</v>
          </cell>
          <cell r="BU929">
            <v>0</v>
          </cell>
          <cell r="BV929">
            <v>0</v>
          </cell>
          <cell r="BW929">
            <v>0</v>
          </cell>
          <cell r="BX929">
            <v>0</v>
          </cell>
          <cell r="BY929">
            <v>0</v>
          </cell>
          <cell r="BZ929">
            <v>0</v>
          </cell>
          <cell r="CA929">
            <v>0</v>
          </cell>
          <cell r="CB929">
            <v>0</v>
          </cell>
          <cell r="CC929">
            <v>0</v>
          </cell>
          <cell r="CD929">
            <v>0</v>
          </cell>
          <cell r="CE929">
            <v>0</v>
          </cell>
          <cell r="CF929">
            <v>0</v>
          </cell>
          <cell r="CG929">
            <v>0</v>
          </cell>
          <cell r="CH929">
            <v>0</v>
          </cell>
          <cell r="CI929">
            <v>0</v>
          </cell>
          <cell r="CJ929">
            <v>0</v>
          </cell>
          <cell r="CK929">
            <v>0</v>
          </cell>
          <cell r="CL929">
            <v>0</v>
          </cell>
          <cell r="CM929">
            <v>0</v>
          </cell>
          <cell r="CN929">
            <v>0</v>
          </cell>
          <cell r="CO929">
            <v>0</v>
          </cell>
          <cell r="CP929">
            <v>0</v>
          </cell>
          <cell r="CQ929">
            <v>0</v>
          </cell>
          <cell r="CR929">
            <v>0</v>
          </cell>
          <cell r="CS929">
            <v>0</v>
          </cell>
          <cell r="CT929">
            <v>0</v>
          </cell>
          <cell r="CU929">
            <v>0</v>
          </cell>
          <cell r="CV929">
            <v>0</v>
          </cell>
          <cell r="CW929">
            <v>0</v>
          </cell>
          <cell r="CX929">
            <v>0</v>
          </cell>
          <cell r="CY929">
            <v>0</v>
          </cell>
          <cell r="CZ929">
            <v>0</v>
          </cell>
          <cell r="DA929">
            <v>0</v>
          </cell>
          <cell r="DB929">
            <v>0</v>
          </cell>
          <cell r="DC929">
            <v>0</v>
          </cell>
          <cell r="DD929">
            <v>0</v>
          </cell>
          <cell r="DE929">
            <v>0</v>
          </cell>
          <cell r="DF929">
            <v>0</v>
          </cell>
          <cell r="DG929">
            <v>0</v>
          </cell>
          <cell r="DH929">
            <v>0</v>
          </cell>
          <cell r="DI929">
            <v>0</v>
          </cell>
          <cell r="DJ929">
            <v>0</v>
          </cell>
          <cell r="DK929">
            <v>0</v>
          </cell>
          <cell r="DL929">
            <v>0</v>
          </cell>
          <cell r="DM929">
            <v>0</v>
          </cell>
          <cell r="DN929">
            <v>0</v>
          </cell>
          <cell r="DO929">
            <v>0</v>
          </cell>
          <cell r="DP929">
            <v>0</v>
          </cell>
          <cell r="DQ929">
            <v>0</v>
          </cell>
          <cell r="DR929">
            <v>0</v>
          </cell>
          <cell r="DS929">
            <v>0</v>
          </cell>
          <cell r="DT929">
            <v>0</v>
          </cell>
          <cell r="DU929">
            <v>0</v>
          </cell>
          <cell r="DV929">
            <v>0</v>
          </cell>
          <cell r="DW929">
            <v>0</v>
          </cell>
          <cell r="DX929">
            <v>0</v>
          </cell>
          <cell r="DY929">
            <v>0</v>
          </cell>
          <cell r="DZ929">
            <v>0</v>
          </cell>
          <cell r="EA929">
            <v>0</v>
          </cell>
          <cell r="EB929">
            <v>0</v>
          </cell>
          <cell r="EC929">
            <v>0</v>
          </cell>
          <cell r="ED929">
            <v>0</v>
          </cell>
        </row>
        <row r="930"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0</v>
          </cell>
          <cell r="BD930">
            <v>0</v>
          </cell>
          <cell r="BE930">
            <v>0</v>
          </cell>
          <cell r="BF930">
            <v>0</v>
          </cell>
          <cell r="BG930">
            <v>0</v>
          </cell>
          <cell r="BH930">
            <v>0</v>
          </cell>
          <cell r="BI930">
            <v>0</v>
          </cell>
          <cell r="BJ930">
            <v>0</v>
          </cell>
          <cell r="BK930">
            <v>0</v>
          </cell>
          <cell r="BL930">
            <v>0</v>
          </cell>
          <cell r="BM930">
            <v>0</v>
          </cell>
          <cell r="BN930">
            <v>0</v>
          </cell>
          <cell r="BO930">
            <v>0</v>
          </cell>
          <cell r="BP930">
            <v>0</v>
          </cell>
          <cell r="BQ930">
            <v>0</v>
          </cell>
          <cell r="BR930">
            <v>0</v>
          </cell>
          <cell r="BS930">
            <v>0</v>
          </cell>
          <cell r="BT930">
            <v>0</v>
          </cell>
          <cell r="BU930">
            <v>0</v>
          </cell>
          <cell r="BV930">
            <v>0</v>
          </cell>
          <cell r="BW930">
            <v>0</v>
          </cell>
          <cell r="BX930">
            <v>0</v>
          </cell>
          <cell r="BY930">
            <v>0</v>
          </cell>
          <cell r="BZ930">
            <v>0</v>
          </cell>
          <cell r="CA930">
            <v>0</v>
          </cell>
          <cell r="CB930">
            <v>0</v>
          </cell>
          <cell r="CC930">
            <v>0</v>
          </cell>
          <cell r="CD930">
            <v>0</v>
          </cell>
          <cell r="CE930">
            <v>0</v>
          </cell>
          <cell r="CF930">
            <v>0</v>
          </cell>
          <cell r="CG930">
            <v>0</v>
          </cell>
          <cell r="CH930">
            <v>0</v>
          </cell>
          <cell r="CI930">
            <v>0</v>
          </cell>
          <cell r="CJ930">
            <v>0</v>
          </cell>
          <cell r="CK930">
            <v>0</v>
          </cell>
          <cell r="CL930">
            <v>0</v>
          </cell>
          <cell r="CM930">
            <v>0</v>
          </cell>
          <cell r="CN930">
            <v>0</v>
          </cell>
          <cell r="CO930">
            <v>0</v>
          </cell>
          <cell r="CP930">
            <v>0</v>
          </cell>
          <cell r="CQ930">
            <v>0</v>
          </cell>
          <cell r="CR930">
            <v>0</v>
          </cell>
          <cell r="CS930">
            <v>0</v>
          </cell>
          <cell r="CT930">
            <v>0</v>
          </cell>
          <cell r="CU930">
            <v>0</v>
          </cell>
          <cell r="CV930">
            <v>0</v>
          </cell>
          <cell r="CW930">
            <v>0</v>
          </cell>
          <cell r="CX930">
            <v>0</v>
          </cell>
          <cell r="CY930">
            <v>0</v>
          </cell>
          <cell r="CZ930">
            <v>0</v>
          </cell>
          <cell r="DA930">
            <v>0</v>
          </cell>
          <cell r="DB930">
            <v>0</v>
          </cell>
          <cell r="DC930">
            <v>0</v>
          </cell>
          <cell r="DD930">
            <v>0</v>
          </cell>
          <cell r="DE930">
            <v>0</v>
          </cell>
          <cell r="DF930">
            <v>0</v>
          </cell>
          <cell r="DG930">
            <v>0</v>
          </cell>
          <cell r="DH930">
            <v>0</v>
          </cell>
          <cell r="DI930">
            <v>0</v>
          </cell>
          <cell r="DJ930">
            <v>0</v>
          </cell>
          <cell r="DK930">
            <v>0</v>
          </cell>
          <cell r="DL930">
            <v>0</v>
          </cell>
          <cell r="DM930">
            <v>0</v>
          </cell>
          <cell r="DN930">
            <v>0</v>
          </cell>
          <cell r="DO930">
            <v>0</v>
          </cell>
          <cell r="DP930">
            <v>0</v>
          </cell>
          <cell r="DQ930">
            <v>0</v>
          </cell>
          <cell r="DR930">
            <v>0</v>
          </cell>
          <cell r="DS930">
            <v>0</v>
          </cell>
          <cell r="DT930">
            <v>0</v>
          </cell>
          <cell r="DU930">
            <v>0</v>
          </cell>
          <cell r="DV930">
            <v>0</v>
          </cell>
          <cell r="DW930">
            <v>0</v>
          </cell>
          <cell r="DX930">
            <v>0</v>
          </cell>
          <cell r="DY930">
            <v>0</v>
          </cell>
          <cell r="DZ930">
            <v>0</v>
          </cell>
          <cell r="EA930">
            <v>0</v>
          </cell>
          <cell r="EB930">
            <v>0</v>
          </cell>
          <cell r="EC930">
            <v>0</v>
          </cell>
          <cell r="ED930">
            <v>0</v>
          </cell>
        </row>
        <row r="931"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0</v>
          </cell>
          <cell r="BD931">
            <v>0</v>
          </cell>
          <cell r="BE931">
            <v>0</v>
          </cell>
          <cell r="BF931">
            <v>0</v>
          </cell>
          <cell r="BG931">
            <v>0</v>
          </cell>
          <cell r="BH931">
            <v>0</v>
          </cell>
          <cell r="BI931">
            <v>0</v>
          </cell>
          <cell r="BJ931">
            <v>0</v>
          </cell>
          <cell r="BK931">
            <v>0</v>
          </cell>
          <cell r="BL931">
            <v>0</v>
          </cell>
          <cell r="BM931">
            <v>0</v>
          </cell>
          <cell r="BN931">
            <v>0</v>
          </cell>
          <cell r="BO931">
            <v>0</v>
          </cell>
          <cell r="BP931">
            <v>0</v>
          </cell>
          <cell r="BQ931">
            <v>0</v>
          </cell>
          <cell r="BR931">
            <v>0</v>
          </cell>
          <cell r="BS931">
            <v>0</v>
          </cell>
          <cell r="BT931">
            <v>0</v>
          </cell>
          <cell r="BU931">
            <v>0</v>
          </cell>
          <cell r="BV931">
            <v>0</v>
          </cell>
          <cell r="BW931">
            <v>0</v>
          </cell>
          <cell r="BX931">
            <v>0</v>
          </cell>
          <cell r="BY931">
            <v>0</v>
          </cell>
          <cell r="BZ931">
            <v>0</v>
          </cell>
          <cell r="CA931">
            <v>0</v>
          </cell>
          <cell r="CB931">
            <v>0</v>
          </cell>
          <cell r="CC931">
            <v>0</v>
          </cell>
          <cell r="CD931">
            <v>0</v>
          </cell>
          <cell r="CE931">
            <v>0</v>
          </cell>
          <cell r="CF931">
            <v>0</v>
          </cell>
          <cell r="CG931">
            <v>0</v>
          </cell>
          <cell r="CH931">
            <v>0</v>
          </cell>
          <cell r="CI931">
            <v>0</v>
          </cell>
          <cell r="CJ931">
            <v>0</v>
          </cell>
          <cell r="CK931">
            <v>0</v>
          </cell>
          <cell r="CL931">
            <v>0</v>
          </cell>
          <cell r="CM931">
            <v>0</v>
          </cell>
          <cell r="CN931">
            <v>0</v>
          </cell>
          <cell r="CO931">
            <v>0</v>
          </cell>
          <cell r="CP931">
            <v>0</v>
          </cell>
          <cell r="CQ931">
            <v>0</v>
          </cell>
          <cell r="CR931">
            <v>0</v>
          </cell>
          <cell r="CS931">
            <v>0</v>
          </cell>
          <cell r="CT931">
            <v>0</v>
          </cell>
          <cell r="CU931">
            <v>0</v>
          </cell>
          <cell r="CV931">
            <v>0</v>
          </cell>
          <cell r="CW931">
            <v>0</v>
          </cell>
          <cell r="CX931">
            <v>0</v>
          </cell>
          <cell r="CY931">
            <v>0</v>
          </cell>
          <cell r="CZ931">
            <v>0</v>
          </cell>
          <cell r="DA931">
            <v>0</v>
          </cell>
          <cell r="DB931">
            <v>0</v>
          </cell>
          <cell r="DC931">
            <v>0</v>
          </cell>
          <cell r="DD931">
            <v>0</v>
          </cell>
          <cell r="DE931">
            <v>0</v>
          </cell>
          <cell r="DF931">
            <v>0</v>
          </cell>
          <cell r="DG931">
            <v>0</v>
          </cell>
          <cell r="DH931">
            <v>0</v>
          </cell>
          <cell r="DI931">
            <v>0</v>
          </cell>
          <cell r="DJ931">
            <v>0</v>
          </cell>
          <cell r="DK931">
            <v>0</v>
          </cell>
          <cell r="DL931">
            <v>0</v>
          </cell>
          <cell r="DM931">
            <v>0</v>
          </cell>
          <cell r="DN931">
            <v>0</v>
          </cell>
          <cell r="DO931">
            <v>0</v>
          </cell>
          <cell r="DP931">
            <v>0</v>
          </cell>
          <cell r="DQ931">
            <v>0</v>
          </cell>
          <cell r="DR931">
            <v>0</v>
          </cell>
          <cell r="DS931">
            <v>0</v>
          </cell>
          <cell r="DT931">
            <v>0</v>
          </cell>
          <cell r="DU931">
            <v>0</v>
          </cell>
          <cell r="DV931">
            <v>0</v>
          </cell>
          <cell r="DW931">
            <v>0</v>
          </cell>
          <cell r="DX931">
            <v>0</v>
          </cell>
          <cell r="DY931">
            <v>0</v>
          </cell>
          <cell r="DZ931">
            <v>0</v>
          </cell>
          <cell r="EA931">
            <v>0</v>
          </cell>
          <cell r="EB931">
            <v>0</v>
          </cell>
          <cell r="EC931">
            <v>0</v>
          </cell>
          <cell r="ED931">
            <v>0</v>
          </cell>
        </row>
        <row r="932">
          <cell r="F932">
            <v>-5.0000000000000001E-3</v>
          </cell>
          <cell r="G932">
            <v>-4.0000000000000001E-3</v>
          </cell>
          <cell r="H932">
            <v>-2E-3</v>
          </cell>
          <cell r="I932">
            <v>-1E-3</v>
          </cell>
          <cell r="J932">
            <v>-1E-3</v>
          </cell>
          <cell r="K932">
            <v>-3.0000000000000001E-3</v>
          </cell>
          <cell r="L932">
            <v>-3.0000000000000001E-3</v>
          </cell>
          <cell r="M932">
            <v>-5.0000000000000001E-3</v>
          </cell>
          <cell r="N932">
            <v>-3.0000000000000001E-3</v>
          </cell>
          <cell r="O932">
            <v>-4.0000000000000001E-3</v>
          </cell>
          <cell r="P932">
            <v>-5.0000000000000001E-3</v>
          </cell>
          <cell r="Q932">
            <v>-5.0000000000000001E-3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0</v>
          </cell>
          <cell r="BD932">
            <v>0</v>
          </cell>
          <cell r="BE932">
            <v>0</v>
          </cell>
          <cell r="BF932">
            <v>0</v>
          </cell>
          <cell r="BG932">
            <v>0</v>
          </cell>
          <cell r="BH932">
            <v>0</v>
          </cell>
          <cell r="BI932">
            <v>0</v>
          </cell>
          <cell r="BJ932">
            <v>0</v>
          </cell>
          <cell r="BK932">
            <v>0</v>
          </cell>
          <cell r="BL932">
            <v>0</v>
          </cell>
          <cell r="BM932">
            <v>0</v>
          </cell>
          <cell r="BN932">
            <v>0</v>
          </cell>
          <cell r="BO932">
            <v>0</v>
          </cell>
          <cell r="BP932">
            <v>0</v>
          </cell>
          <cell r="BQ932">
            <v>0</v>
          </cell>
          <cell r="BR932">
            <v>0</v>
          </cell>
          <cell r="BS932">
            <v>0</v>
          </cell>
          <cell r="BT932">
            <v>0</v>
          </cell>
          <cell r="BU932">
            <v>0</v>
          </cell>
          <cell r="BV932">
            <v>0</v>
          </cell>
          <cell r="BW932">
            <v>0</v>
          </cell>
          <cell r="BX932">
            <v>0</v>
          </cell>
          <cell r="BY932">
            <v>0</v>
          </cell>
          <cell r="BZ932">
            <v>0</v>
          </cell>
          <cell r="CA932">
            <v>0</v>
          </cell>
          <cell r="CB932">
            <v>0</v>
          </cell>
          <cell r="CC932">
            <v>0</v>
          </cell>
          <cell r="CD932">
            <v>0</v>
          </cell>
          <cell r="CE932">
            <v>0</v>
          </cell>
          <cell r="CF932">
            <v>0</v>
          </cell>
          <cell r="CG932">
            <v>0</v>
          </cell>
          <cell r="CH932">
            <v>0</v>
          </cell>
          <cell r="CI932">
            <v>0</v>
          </cell>
          <cell r="CJ932">
            <v>0</v>
          </cell>
          <cell r="CK932">
            <v>0</v>
          </cell>
          <cell r="CL932">
            <v>0</v>
          </cell>
          <cell r="CM932">
            <v>0</v>
          </cell>
          <cell r="CN932">
            <v>0</v>
          </cell>
          <cell r="CO932">
            <v>0</v>
          </cell>
          <cell r="CP932">
            <v>0</v>
          </cell>
          <cell r="CQ932">
            <v>0</v>
          </cell>
          <cell r="CR932">
            <v>0</v>
          </cell>
          <cell r="CS932">
            <v>0</v>
          </cell>
          <cell r="CT932">
            <v>0</v>
          </cell>
          <cell r="CU932">
            <v>0</v>
          </cell>
          <cell r="CV932">
            <v>0</v>
          </cell>
          <cell r="CW932">
            <v>0</v>
          </cell>
          <cell r="CX932">
            <v>0</v>
          </cell>
          <cell r="CY932">
            <v>0</v>
          </cell>
          <cell r="CZ932">
            <v>0</v>
          </cell>
          <cell r="DA932">
            <v>0</v>
          </cell>
          <cell r="DB932">
            <v>0</v>
          </cell>
          <cell r="DC932">
            <v>0</v>
          </cell>
          <cell r="DD932">
            <v>0</v>
          </cell>
          <cell r="DE932">
            <v>0</v>
          </cell>
          <cell r="DF932">
            <v>0</v>
          </cell>
          <cell r="DG932">
            <v>0</v>
          </cell>
          <cell r="DH932">
            <v>0</v>
          </cell>
          <cell r="DI932">
            <v>0</v>
          </cell>
          <cell r="DJ932">
            <v>0</v>
          </cell>
          <cell r="DK932">
            <v>0</v>
          </cell>
          <cell r="DL932">
            <v>0</v>
          </cell>
          <cell r="DM932">
            <v>0</v>
          </cell>
          <cell r="DN932">
            <v>0</v>
          </cell>
          <cell r="DO932">
            <v>0</v>
          </cell>
          <cell r="DP932">
            <v>0</v>
          </cell>
          <cell r="DQ932">
            <v>0</v>
          </cell>
          <cell r="DR932">
            <v>0</v>
          </cell>
          <cell r="DS932">
            <v>0</v>
          </cell>
          <cell r="DT932">
            <v>0</v>
          </cell>
          <cell r="DU932">
            <v>0</v>
          </cell>
          <cell r="DV932">
            <v>0</v>
          </cell>
          <cell r="DW932">
            <v>0</v>
          </cell>
          <cell r="DX932">
            <v>0</v>
          </cell>
          <cell r="DY932">
            <v>0</v>
          </cell>
          <cell r="DZ932">
            <v>0</v>
          </cell>
          <cell r="EA932">
            <v>0</v>
          </cell>
          <cell r="EB932">
            <v>0</v>
          </cell>
          <cell r="EC932">
            <v>0</v>
          </cell>
          <cell r="ED932">
            <v>0</v>
          </cell>
        </row>
        <row r="933">
          <cell r="F933">
            <v>-5.0000000000000001E-3</v>
          </cell>
          <cell r="G933">
            <v>-3.0000000000000001E-3</v>
          </cell>
          <cell r="H933">
            <v>-2E-3</v>
          </cell>
          <cell r="I933">
            <v>-3.0000000000000001E-3</v>
          </cell>
          <cell r="J933">
            <v>-5.0000000000000001E-3</v>
          </cell>
          <cell r="K933">
            <v>-3.0000000000000001E-3</v>
          </cell>
          <cell r="L933">
            <v>-1E-3</v>
          </cell>
          <cell r="M933">
            <v>-2E-3</v>
          </cell>
          <cell r="N933">
            <v>-2E-3</v>
          </cell>
          <cell r="O933">
            <v>-6.0000000000000001E-3</v>
          </cell>
          <cell r="P933">
            <v>-4.0000000000000001E-3</v>
          </cell>
          <cell r="Q933">
            <v>-2E-3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0</v>
          </cell>
          <cell r="BD933">
            <v>0</v>
          </cell>
          <cell r="BE933">
            <v>0</v>
          </cell>
          <cell r="BF933">
            <v>0</v>
          </cell>
          <cell r="BG933">
            <v>0</v>
          </cell>
          <cell r="BH933">
            <v>0</v>
          </cell>
          <cell r="BI933">
            <v>0</v>
          </cell>
          <cell r="BJ933">
            <v>0</v>
          </cell>
          <cell r="BK933">
            <v>0</v>
          </cell>
          <cell r="BL933">
            <v>0</v>
          </cell>
          <cell r="BM933">
            <v>0</v>
          </cell>
          <cell r="BN933">
            <v>0</v>
          </cell>
          <cell r="BO933">
            <v>0</v>
          </cell>
          <cell r="BP933">
            <v>0</v>
          </cell>
          <cell r="BQ933">
            <v>0</v>
          </cell>
          <cell r="BR933">
            <v>0</v>
          </cell>
          <cell r="BS933">
            <v>0</v>
          </cell>
          <cell r="BT933">
            <v>0</v>
          </cell>
          <cell r="BU933">
            <v>0</v>
          </cell>
          <cell r="BV933">
            <v>0</v>
          </cell>
          <cell r="BW933">
            <v>0</v>
          </cell>
          <cell r="BX933">
            <v>0</v>
          </cell>
          <cell r="BY933">
            <v>0</v>
          </cell>
          <cell r="BZ933">
            <v>0</v>
          </cell>
          <cell r="CA933">
            <v>0</v>
          </cell>
          <cell r="CB933">
            <v>0</v>
          </cell>
          <cell r="CC933">
            <v>0</v>
          </cell>
          <cell r="CD933">
            <v>0</v>
          </cell>
          <cell r="CE933">
            <v>0</v>
          </cell>
          <cell r="CF933">
            <v>0</v>
          </cell>
          <cell r="CG933">
            <v>0</v>
          </cell>
          <cell r="CH933">
            <v>0</v>
          </cell>
          <cell r="CI933">
            <v>0</v>
          </cell>
          <cell r="CJ933">
            <v>0</v>
          </cell>
          <cell r="CK933">
            <v>0</v>
          </cell>
          <cell r="CL933">
            <v>0</v>
          </cell>
          <cell r="CM933">
            <v>0</v>
          </cell>
          <cell r="CN933">
            <v>0</v>
          </cell>
          <cell r="CO933">
            <v>0</v>
          </cell>
          <cell r="CP933">
            <v>0</v>
          </cell>
          <cell r="CQ933">
            <v>0</v>
          </cell>
          <cell r="CR933">
            <v>0</v>
          </cell>
          <cell r="CS933">
            <v>0</v>
          </cell>
          <cell r="CT933">
            <v>0</v>
          </cell>
          <cell r="CU933">
            <v>0</v>
          </cell>
          <cell r="CV933">
            <v>0</v>
          </cell>
          <cell r="CW933">
            <v>0</v>
          </cell>
          <cell r="CX933">
            <v>0</v>
          </cell>
          <cell r="CY933">
            <v>0</v>
          </cell>
          <cell r="CZ933">
            <v>0</v>
          </cell>
          <cell r="DA933">
            <v>0</v>
          </cell>
          <cell r="DB933">
            <v>0</v>
          </cell>
          <cell r="DC933">
            <v>0</v>
          </cell>
          <cell r="DD933">
            <v>0</v>
          </cell>
          <cell r="DE933">
            <v>0</v>
          </cell>
          <cell r="DF933">
            <v>0</v>
          </cell>
          <cell r="DG933">
            <v>0</v>
          </cell>
          <cell r="DH933">
            <v>0</v>
          </cell>
          <cell r="DI933">
            <v>0</v>
          </cell>
          <cell r="DJ933">
            <v>0</v>
          </cell>
          <cell r="DK933">
            <v>0</v>
          </cell>
          <cell r="DL933">
            <v>0</v>
          </cell>
          <cell r="DM933">
            <v>0</v>
          </cell>
          <cell r="DN933">
            <v>0</v>
          </cell>
          <cell r="DO933">
            <v>0</v>
          </cell>
          <cell r="DP933">
            <v>0</v>
          </cell>
          <cell r="DQ933">
            <v>0</v>
          </cell>
          <cell r="DR933">
            <v>0</v>
          </cell>
          <cell r="DS933">
            <v>0</v>
          </cell>
          <cell r="DT933">
            <v>0</v>
          </cell>
          <cell r="DU933">
            <v>0</v>
          </cell>
          <cell r="DV933">
            <v>0</v>
          </cell>
          <cell r="DW933">
            <v>0</v>
          </cell>
          <cell r="DX933">
            <v>0</v>
          </cell>
          <cell r="DY933">
            <v>0</v>
          </cell>
          <cell r="DZ933">
            <v>0</v>
          </cell>
          <cell r="EA933">
            <v>0</v>
          </cell>
          <cell r="EB933">
            <v>0</v>
          </cell>
          <cell r="EC933">
            <v>0</v>
          </cell>
          <cell r="ED933">
            <v>0</v>
          </cell>
        </row>
        <row r="934">
          <cell r="F934">
            <v>-1.2E-2</v>
          </cell>
          <cell r="G934">
            <v>-8.9999999999999993E-3</v>
          </cell>
          <cell r="H934">
            <v>-7.0000000000000001E-3</v>
          </cell>
          <cell r="I934">
            <v>-6.0000000000000001E-3</v>
          </cell>
          <cell r="J934">
            <v>-7.0000000000000001E-3</v>
          </cell>
          <cell r="K934">
            <v>-6.0000000000000001E-3</v>
          </cell>
          <cell r="L934">
            <v>-6.0000000000000001E-3</v>
          </cell>
          <cell r="M934">
            <v>-5.0000000000000001E-3</v>
          </cell>
          <cell r="N934">
            <v>-6.0000000000000001E-3</v>
          </cell>
          <cell r="O934">
            <v>-6.0000000000000001E-3</v>
          </cell>
          <cell r="P934">
            <v>-7.0000000000000001E-3</v>
          </cell>
          <cell r="Q934">
            <v>-6.0000000000000001E-3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P934">
            <v>0</v>
          </cell>
          <cell r="AQ934">
            <v>0</v>
          </cell>
          <cell r="AR934">
            <v>0</v>
          </cell>
          <cell r="AS934">
            <v>0</v>
          </cell>
          <cell r="AT934">
            <v>0</v>
          </cell>
          <cell r="AU934">
            <v>0</v>
          </cell>
          <cell r="AV934">
            <v>0</v>
          </cell>
          <cell r="AW934">
            <v>0</v>
          </cell>
          <cell r="AX934">
            <v>0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0</v>
          </cell>
          <cell r="BD934">
            <v>0</v>
          </cell>
          <cell r="BE934">
            <v>0</v>
          </cell>
          <cell r="BF934">
            <v>0</v>
          </cell>
          <cell r="BG934">
            <v>0</v>
          </cell>
          <cell r="BH934">
            <v>0</v>
          </cell>
          <cell r="BI934">
            <v>0</v>
          </cell>
          <cell r="BJ934">
            <v>0</v>
          </cell>
          <cell r="BK934">
            <v>0</v>
          </cell>
          <cell r="BL934">
            <v>0</v>
          </cell>
          <cell r="BM934">
            <v>0</v>
          </cell>
          <cell r="BN934">
            <v>0</v>
          </cell>
          <cell r="BO934">
            <v>0</v>
          </cell>
          <cell r="BP934">
            <v>0</v>
          </cell>
          <cell r="BQ934">
            <v>0</v>
          </cell>
          <cell r="BR934">
            <v>0</v>
          </cell>
          <cell r="BS934">
            <v>0</v>
          </cell>
          <cell r="BT934">
            <v>0</v>
          </cell>
          <cell r="BU934">
            <v>0</v>
          </cell>
          <cell r="BV934">
            <v>0</v>
          </cell>
          <cell r="BW934">
            <v>0</v>
          </cell>
          <cell r="BX934">
            <v>0</v>
          </cell>
          <cell r="BY934">
            <v>0</v>
          </cell>
          <cell r="BZ934">
            <v>0</v>
          </cell>
          <cell r="CA934">
            <v>0</v>
          </cell>
          <cell r="CB934">
            <v>0</v>
          </cell>
          <cell r="CC934">
            <v>0</v>
          </cell>
          <cell r="CD934">
            <v>0</v>
          </cell>
          <cell r="CE934">
            <v>0</v>
          </cell>
          <cell r="CF934">
            <v>0</v>
          </cell>
          <cell r="CG934">
            <v>0</v>
          </cell>
          <cell r="CH934">
            <v>0</v>
          </cell>
          <cell r="CI934">
            <v>0</v>
          </cell>
          <cell r="CJ934">
            <v>0</v>
          </cell>
          <cell r="CK934">
            <v>0</v>
          </cell>
          <cell r="CL934">
            <v>0</v>
          </cell>
          <cell r="CM934">
            <v>0</v>
          </cell>
          <cell r="CN934">
            <v>0</v>
          </cell>
          <cell r="CO934">
            <v>0</v>
          </cell>
          <cell r="CP934">
            <v>0</v>
          </cell>
          <cell r="CQ934">
            <v>0</v>
          </cell>
          <cell r="CR934">
            <v>0</v>
          </cell>
          <cell r="CS934">
            <v>0</v>
          </cell>
          <cell r="CT934">
            <v>0</v>
          </cell>
          <cell r="CU934">
            <v>0</v>
          </cell>
          <cell r="CV934">
            <v>0</v>
          </cell>
          <cell r="CW934">
            <v>0</v>
          </cell>
          <cell r="CX934">
            <v>0</v>
          </cell>
          <cell r="CY934">
            <v>0</v>
          </cell>
          <cell r="CZ934">
            <v>0</v>
          </cell>
          <cell r="DA934">
            <v>0</v>
          </cell>
          <cell r="DB934">
            <v>0</v>
          </cell>
          <cell r="DC934">
            <v>0</v>
          </cell>
          <cell r="DD934">
            <v>0</v>
          </cell>
          <cell r="DE934">
            <v>0</v>
          </cell>
          <cell r="DF934">
            <v>0</v>
          </cell>
          <cell r="DG934">
            <v>0</v>
          </cell>
          <cell r="DH934">
            <v>0</v>
          </cell>
          <cell r="DI934">
            <v>0</v>
          </cell>
          <cell r="DJ934">
            <v>0</v>
          </cell>
          <cell r="DK934">
            <v>0</v>
          </cell>
          <cell r="DL934">
            <v>0</v>
          </cell>
          <cell r="DM934">
            <v>0</v>
          </cell>
          <cell r="DN934">
            <v>0</v>
          </cell>
          <cell r="DO934">
            <v>0</v>
          </cell>
          <cell r="DP934">
            <v>0</v>
          </cell>
          <cell r="DQ934">
            <v>0</v>
          </cell>
          <cell r="DR934">
            <v>0</v>
          </cell>
          <cell r="DS934">
            <v>0</v>
          </cell>
          <cell r="DT934">
            <v>0</v>
          </cell>
          <cell r="DU934">
            <v>0</v>
          </cell>
          <cell r="DV934">
            <v>0</v>
          </cell>
          <cell r="DW934">
            <v>0</v>
          </cell>
          <cell r="DX934">
            <v>0</v>
          </cell>
          <cell r="DY934">
            <v>0</v>
          </cell>
          <cell r="DZ934">
            <v>0</v>
          </cell>
          <cell r="EA934">
            <v>0</v>
          </cell>
          <cell r="EB934">
            <v>0</v>
          </cell>
          <cell r="EC934">
            <v>0</v>
          </cell>
          <cell r="ED934">
            <v>0</v>
          </cell>
        </row>
        <row r="935">
          <cell r="F935">
            <v>0</v>
          </cell>
          <cell r="G935">
            <v>0</v>
          </cell>
          <cell r="H935">
            <v>-1E-3</v>
          </cell>
          <cell r="I935">
            <v>-1E-3</v>
          </cell>
          <cell r="J935">
            <v>-1E-3</v>
          </cell>
          <cell r="K935">
            <v>-1E-3</v>
          </cell>
          <cell r="L935">
            <v>0</v>
          </cell>
          <cell r="M935">
            <v>0</v>
          </cell>
          <cell r="N935">
            <v>-1E-3</v>
          </cell>
          <cell r="O935">
            <v>-1E-3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0</v>
          </cell>
          <cell r="BD935">
            <v>0</v>
          </cell>
          <cell r="BE935">
            <v>0</v>
          </cell>
          <cell r="BF935">
            <v>0</v>
          </cell>
          <cell r="BG935">
            <v>0</v>
          </cell>
          <cell r="BH935">
            <v>0</v>
          </cell>
          <cell r="BI935">
            <v>0</v>
          </cell>
          <cell r="BJ935">
            <v>0</v>
          </cell>
          <cell r="BK935">
            <v>0</v>
          </cell>
          <cell r="BL935">
            <v>0</v>
          </cell>
          <cell r="BM935">
            <v>0</v>
          </cell>
          <cell r="BN935">
            <v>0</v>
          </cell>
          <cell r="BO935">
            <v>0</v>
          </cell>
          <cell r="BP935">
            <v>0</v>
          </cell>
          <cell r="BQ935">
            <v>0</v>
          </cell>
          <cell r="BR935">
            <v>0</v>
          </cell>
          <cell r="BS935">
            <v>0</v>
          </cell>
          <cell r="BT935">
            <v>0</v>
          </cell>
          <cell r="BU935">
            <v>0</v>
          </cell>
          <cell r="BV935">
            <v>0</v>
          </cell>
          <cell r="BW935">
            <v>0</v>
          </cell>
          <cell r="BX935">
            <v>0</v>
          </cell>
          <cell r="BY935">
            <v>0</v>
          </cell>
          <cell r="BZ935">
            <v>0</v>
          </cell>
          <cell r="CA935">
            <v>0</v>
          </cell>
          <cell r="CB935">
            <v>0</v>
          </cell>
          <cell r="CC935">
            <v>0</v>
          </cell>
          <cell r="CD935">
            <v>0</v>
          </cell>
          <cell r="CE935">
            <v>0</v>
          </cell>
          <cell r="CF935">
            <v>0</v>
          </cell>
          <cell r="CG935">
            <v>0</v>
          </cell>
          <cell r="CH935">
            <v>0</v>
          </cell>
          <cell r="CI935">
            <v>0</v>
          </cell>
          <cell r="CJ935">
            <v>0</v>
          </cell>
          <cell r="CK935">
            <v>0</v>
          </cell>
          <cell r="CL935">
            <v>0</v>
          </cell>
          <cell r="CM935">
            <v>0</v>
          </cell>
          <cell r="CN935">
            <v>0</v>
          </cell>
          <cell r="CO935">
            <v>0</v>
          </cell>
          <cell r="CP935">
            <v>0</v>
          </cell>
          <cell r="CQ935">
            <v>0</v>
          </cell>
          <cell r="CR935">
            <v>0</v>
          </cell>
          <cell r="CS935">
            <v>0</v>
          </cell>
          <cell r="CT935">
            <v>0</v>
          </cell>
          <cell r="CU935">
            <v>0</v>
          </cell>
          <cell r="CV935">
            <v>0</v>
          </cell>
          <cell r="CW935">
            <v>0</v>
          </cell>
          <cell r="CX935">
            <v>0</v>
          </cell>
          <cell r="CY935">
            <v>0</v>
          </cell>
          <cell r="CZ935">
            <v>0</v>
          </cell>
          <cell r="DA935">
            <v>0</v>
          </cell>
          <cell r="DB935">
            <v>0</v>
          </cell>
          <cell r="DC935">
            <v>0</v>
          </cell>
          <cell r="DD935">
            <v>0</v>
          </cell>
          <cell r="DE935">
            <v>0</v>
          </cell>
          <cell r="DF935">
            <v>0</v>
          </cell>
          <cell r="DG935">
            <v>0</v>
          </cell>
          <cell r="DH935">
            <v>0</v>
          </cell>
          <cell r="DI935">
            <v>0</v>
          </cell>
          <cell r="DJ935">
            <v>0</v>
          </cell>
          <cell r="DK935">
            <v>0</v>
          </cell>
          <cell r="DL935">
            <v>0</v>
          </cell>
          <cell r="DM935">
            <v>0</v>
          </cell>
          <cell r="DN935">
            <v>0</v>
          </cell>
          <cell r="DO935">
            <v>0</v>
          </cell>
          <cell r="DP935">
            <v>0</v>
          </cell>
          <cell r="DQ935">
            <v>0</v>
          </cell>
          <cell r="DR935">
            <v>0</v>
          </cell>
          <cell r="DS935">
            <v>0</v>
          </cell>
          <cell r="DT935">
            <v>0</v>
          </cell>
          <cell r="DU935">
            <v>0</v>
          </cell>
          <cell r="DV935">
            <v>0</v>
          </cell>
          <cell r="DW935">
            <v>0</v>
          </cell>
          <cell r="DX935">
            <v>0</v>
          </cell>
          <cell r="DY935">
            <v>0</v>
          </cell>
          <cell r="DZ935">
            <v>0</v>
          </cell>
          <cell r="EA935">
            <v>0</v>
          </cell>
          <cell r="EB935">
            <v>0</v>
          </cell>
          <cell r="EC935">
            <v>0</v>
          </cell>
          <cell r="ED935">
            <v>0</v>
          </cell>
        </row>
        <row r="936">
          <cell r="F936">
            <v>-7.0000000000000001E-3</v>
          </cell>
          <cell r="G936">
            <v>-8.0000000000000002E-3</v>
          </cell>
          <cell r="H936">
            <v>-6.0000000000000001E-3</v>
          </cell>
          <cell r="I936">
            <v>-5.0000000000000001E-3</v>
          </cell>
          <cell r="J936">
            <v>-3.0000000000000001E-3</v>
          </cell>
          <cell r="K936">
            <v>-8.9999999999999993E-3</v>
          </cell>
          <cell r="L936">
            <v>-6.0000000000000001E-3</v>
          </cell>
          <cell r="M936">
            <v>-8.9999999999999993E-3</v>
          </cell>
          <cell r="N936">
            <v>-8.9999999999999993E-3</v>
          </cell>
          <cell r="O936">
            <v>-5.0000000000000001E-3</v>
          </cell>
          <cell r="P936">
            <v>-7.0000000000000001E-3</v>
          </cell>
          <cell r="Q936">
            <v>-8.9999999999999993E-3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P936">
            <v>0</v>
          </cell>
          <cell r="AQ936">
            <v>0</v>
          </cell>
          <cell r="AR936">
            <v>0</v>
          </cell>
          <cell r="AS936">
            <v>0</v>
          </cell>
          <cell r="AT936">
            <v>0</v>
          </cell>
          <cell r="AU936">
            <v>0</v>
          </cell>
          <cell r="AV936">
            <v>0</v>
          </cell>
          <cell r="AW936">
            <v>0</v>
          </cell>
          <cell r="AX936">
            <v>0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0</v>
          </cell>
          <cell r="BD936">
            <v>0</v>
          </cell>
          <cell r="BE936">
            <v>0</v>
          </cell>
          <cell r="BF936">
            <v>0</v>
          </cell>
          <cell r="BG936">
            <v>0</v>
          </cell>
          <cell r="BH936">
            <v>0</v>
          </cell>
          <cell r="BI936">
            <v>0</v>
          </cell>
          <cell r="BJ936">
            <v>0</v>
          </cell>
          <cell r="BK936">
            <v>0</v>
          </cell>
          <cell r="BL936">
            <v>0</v>
          </cell>
          <cell r="BM936">
            <v>0</v>
          </cell>
          <cell r="BN936">
            <v>0</v>
          </cell>
          <cell r="BO936">
            <v>0</v>
          </cell>
          <cell r="BP936">
            <v>0</v>
          </cell>
          <cell r="BQ936">
            <v>0</v>
          </cell>
          <cell r="BR936">
            <v>0</v>
          </cell>
          <cell r="BS936">
            <v>0</v>
          </cell>
          <cell r="BT936">
            <v>0</v>
          </cell>
          <cell r="BU936">
            <v>0</v>
          </cell>
          <cell r="BV936">
            <v>0</v>
          </cell>
          <cell r="BW936">
            <v>0</v>
          </cell>
          <cell r="BX936">
            <v>0</v>
          </cell>
          <cell r="BY936">
            <v>0</v>
          </cell>
          <cell r="BZ936">
            <v>0</v>
          </cell>
          <cell r="CA936">
            <v>0</v>
          </cell>
          <cell r="CB936">
            <v>0</v>
          </cell>
          <cell r="CC936">
            <v>0</v>
          </cell>
          <cell r="CD936">
            <v>0</v>
          </cell>
          <cell r="CE936">
            <v>0</v>
          </cell>
          <cell r="CF936">
            <v>0</v>
          </cell>
          <cell r="CG936">
            <v>0</v>
          </cell>
          <cell r="CH936">
            <v>0</v>
          </cell>
          <cell r="CI936">
            <v>0</v>
          </cell>
          <cell r="CJ936">
            <v>0</v>
          </cell>
          <cell r="CK936">
            <v>0</v>
          </cell>
          <cell r="CL936">
            <v>0</v>
          </cell>
          <cell r="CM936">
            <v>0</v>
          </cell>
          <cell r="CN936">
            <v>0</v>
          </cell>
          <cell r="CO936">
            <v>0</v>
          </cell>
          <cell r="CP936">
            <v>0</v>
          </cell>
          <cell r="CQ936">
            <v>0</v>
          </cell>
          <cell r="CR936">
            <v>0</v>
          </cell>
          <cell r="CS936">
            <v>0</v>
          </cell>
          <cell r="CT936">
            <v>0</v>
          </cell>
          <cell r="CU936">
            <v>0</v>
          </cell>
          <cell r="CV936">
            <v>0</v>
          </cell>
          <cell r="CW936">
            <v>0</v>
          </cell>
          <cell r="CX936">
            <v>0</v>
          </cell>
          <cell r="CY936">
            <v>0</v>
          </cell>
          <cell r="CZ936">
            <v>0</v>
          </cell>
          <cell r="DA936">
            <v>0</v>
          </cell>
          <cell r="DB936">
            <v>0</v>
          </cell>
          <cell r="DC936">
            <v>0</v>
          </cell>
          <cell r="DD936">
            <v>0</v>
          </cell>
          <cell r="DE936">
            <v>0</v>
          </cell>
          <cell r="DF936">
            <v>0</v>
          </cell>
          <cell r="DG936">
            <v>0</v>
          </cell>
          <cell r="DH936">
            <v>0</v>
          </cell>
          <cell r="DI936">
            <v>0</v>
          </cell>
          <cell r="DJ936">
            <v>0</v>
          </cell>
          <cell r="DK936">
            <v>0</v>
          </cell>
          <cell r="DL936">
            <v>0</v>
          </cell>
          <cell r="DM936">
            <v>0</v>
          </cell>
          <cell r="DN936">
            <v>0</v>
          </cell>
          <cell r="DO936">
            <v>0</v>
          </cell>
          <cell r="DP936">
            <v>0</v>
          </cell>
          <cell r="DQ936">
            <v>0</v>
          </cell>
          <cell r="DR936">
            <v>0</v>
          </cell>
          <cell r="DS936">
            <v>0</v>
          </cell>
          <cell r="DT936">
            <v>0</v>
          </cell>
          <cell r="DU936">
            <v>0</v>
          </cell>
          <cell r="DV936">
            <v>0</v>
          </cell>
          <cell r="DW936">
            <v>0</v>
          </cell>
          <cell r="DX936">
            <v>0</v>
          </cell>
          <cell r="DY936">
            <v>0</v>
          </cell>
          <cell r="DZ936">
            <v>0</v>
          </cell>
          <cell r="EA936">
            <v>0</v>
          </cell>
          <cell r="EB936">
            <v>0</v>
          </cell>
          <cell r="EC936">
            <v>0</v>
          </cell>
          <cell r="ED936">
            <v>0</v>
          </cell>
        </row>
        <row r="937"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0</v>
          </cell>
          <cell r="BD937">
            <v>0</v>
          </cell>
          <cell r="BE937">
            <v>0</v>
          </cell>
          <cell r="BF937">
            <v>0</v>
          </cell>
          <cell r="BG937">
            <v>0</v>
          </cell>
          <cell r="BH937">
            <v>0</v>
          </cell>
          <cell r="BI937">
            <v>0</v>
          </cell>
          <cell r="BJ937">
            <v>0</v>
          </cell>
          <cell r="BK937">
            <v>0</v>
          </cell>
          <cell r="BL937">
            <v>0</v>
          </cell>
          <cell r="BM937">
            <v>0</v>
          </cell>
          <cell r="BN937">
            <v>0</v>
          </cell>
          <cell r="BO937">
            <v>0</v>
          </cell>
          <cell r="BP937">
            <v>0</v>
          </cell>
          <cell r="BQ937">
            <v>0</v>
          </cell>
          <cell r="BR937">
            <v>0</v>
          </cell>
          <cell r="BS937">
            <v>0</v>
          </cell>
          <cell r="BT937">
            <v>0</v>
          </cell>
          <cell r="BU937">
            <v>0</v>
          </cell>
          <cell r="BV937">
            <v>0</v>
          </cell>
          <cell r="BW937">
            <v>0</v>
          </cell>
          <cell r="BX937">
            <v>0</v>
          </cell>
          <cell r="BY937">
            <v>0</v>
          </cell>
          <cell r="BZ937">
            <v>0</v>
          </cell>
          <cell r="CA937">
            <v>0</v>
          </cell>
          <cell r="CB937">
            <v>0</v>
          </cell>
          <cell r="CC937">
            <v>0</v>
          </cell>
          <cell r="CD937">
            <v>0</v>
          </cell>
          <cell r="CE937">
            <v>0</v>
          </cell>
          <cell r="CF937">
            <v>0</v>
          </cell>
          <cell r="CG937">
            <v>0</v>
          </cell>
          <cell r="CH937">
            <v>0</v>
          </cell>
          <cell r="CI937">
            <v>0</v>
          </cell>
          <cell r="CJ937">
            <v>0</v>
          </cell>
          <cell r="CK937">
            <v>0</v>
          </cell>
          <cell r="CL937">
            <v>0</v>
          </cell>
          <cell r="CM937">
            <v>0</v>
          </cell>
          <cell r="CN937">
            <v>0</v>
          </cell>
          <cell r="CO937">
            <v>0</v>
          </cell>
          <cell r="CP937">
            <v>0</v>
          </cell>
          <cell r="CQ937">
            <v>0</v>
          </cell>
          <cell r="CR937">
            <v>0</v>
          </cell>
          <cell r="CS937">
            <v>0</v>
          </cell>
          <cell r="CT937">
            <v>0</v>
          </cell>
          <cell r="CU937">
            <v>0</v>
          </cell>
          <cell r="CV937">
            <v>0</v>
          </cell>
          <cell r="CW937">
            <v>0</v>
          </cell>
          <cell r="CX937">
            <v>0</v>
          </cell>
          <cell r="CY937">
            <v>0</v>
          </cell>
          <cell r="CZ937">
            <v>0</v>
          </cell>
          <cell r="DA937">
            <v>0</v>
          </cell>
          <cell r="DB937">
            <v>0</v>
          </cell>
          <cell r="DC937">
            <v>0</v>
          </cell>
          <cell r="DD937">
            <v>0</v>
          </cell>
          <cell r="DE937">
            <v>0</v>
          </cell>
          <cell r="DF937">
            <v>0</v>
          </cell>
          <cell r="DG937">
            <v>0</v>
          </cell>
          <cell r="DH937">
            <v>0</v>
          </cell>
          <cell r="DI937">
            <v>0</v>
          </cell>
          <cell r="DJ937">
            <v>0</v>
          </cell>
          <cell r="DK937">
            <v>0</v>
          </cell>
          <cell r="DL937">
            <v>0</v>
          </cell>
          <cell r="DM937">
            <v>0</v>
          </cell>
          <cell r="DN937">
            <v>0</v>
          </cell>
          <cell r="DO937">
            <v>0</v>
          </cell>
          <cell r="DP937">
            <v>0</v>
          </cell>
          <cell r="DQ937">
            <v>0</v>
          </cell>
          <cell r="DR937">
            <v>0</v>
          </cell>
          <cell r="DS937">
            <v>0</v>
          </cell>
          <cell r="DT937">
            <v>0</v>
          </cell>
          <cell r="DU937">
            <v>0</v>
          </cell>
          <cell r="DV937">
            <v>0</v>
          </cell>
          <cell r="DW937">
            <v>0</v>
          </cell>
          <cell r="DX937">
            <v>0</v>
          </cell>
          <cell r="DY937">
            <v>0</v>
          </cell>
          <cell r="DZ937">
            <v>0</v>
          </cell>
          <cell r="EA937">
            <v>0</v>
          </cell>
          <cell r="EB937">
            <v>0</v>
          </cell>
          <cell r="EC937">
            <v>0</v>
          </cell>
          <cell r="ED937">
            <v>0</v>
          </cell>
        </row>
        <row r="939">
          <cell r="F939">
            <v>0</v>
          </cell>
          <cell r="G939">
            <v>0</v>
          </cell>
          <cell r="H939">
            <v>-1E-3</v>
          </cell>
          <cell r="I939">
            <v>-1E-3</v>
          </cell>
          <cell r="J939">
            <v>-1E-3</v>
          </cell>
          <cell r="K939">
            <v>-2E-3</v>
          </cell>
          <cell r="L939">
            <v>-1E-3</v>
          </cell>
          <cell r="M939">
            <v>-1E-3</v>
          </cell>
          <cell r="N939">
            <v>-1E-3</v>
          </cell>
          <cell r="O939">
            <v>-1E-3</v>
          </cell>
          <cell r="P939">
            <v>-1E-3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0</v>
          </cell>
          <cell r="BD939">
            <v>0</v>
          </cell>
          <cell r="BE939">
            <v>0</v>
          </cell>
          <cell r="BF939">
            <v>0</v>
          </cell>
          <cell r="BG939">
            <v>0</v>
          </cell>
          <cell r="BH939">
            <v>0</v>
          </cell>
          <cell r="BI939">
            <v>0</v>
          </cell>
          <cell r="BJ939">
            <v>0</v>
          </cell>
          <cell r="BK939">
            <v>0</v>
          </cell>
          <cell r="BL939">
            <v>0</v>
          </cell>
          <cell r="BM939">
            <v>0</v>
          </cell>
          <cell r="BN939">
            <v>0</v>
          </cell>
          <cell r="BO939">
            <v>0</v>
          </cell>
          <cell r="BP939">
            <v>0</v>
          </cell>
          <cell r="BQ939">
            <v>0</v>
          </cell>
          <cell r="BR939">
            <v>0</v>
          </cell>
          <cell r="BS939">
            <v>0</v>
          </cell>
          <cell r="BT939">
            <v>0</v>
          </cell>
          <cell r="BU939">
            <v>0</v>
          </cell>
          <cell r="BV939">
            <v>0</v>
          </cell>
          <cell r="BW939">
            <v>0</v>
          </cell>
          <cell r="BX939">
            <v>0</v>
          </cell>
          <cell r="BY939">
            <v>0</v>
          </cell>
          <cell r="BZ939">
            <v>0</v>
          </cell>
          <cell r="CA939">
            <v>0</v>
          </cell>
          <cell r="CB939">
            <v>0</v>
          </cell>
          <cell r="CC939">
            <v>0</v>
          </cell>
          <cell r="CD939">
            <v>0</v>
          </cell>
          <cell r="CE939">
            <v>0</v>
          </cell>
          <cell r="CF939">
            <v>0</v>
          </cell>
          <cell r="CG939">
            <v>0</v>
          </cell>
          <cell r="CH939">
            <v>0</v>
          </cell>
          <cell r="CI939">
            <v>0</v>
          </cell>
          <cell r="CJ939">
            <v>0</v>
          </cell>
          <cell r="CK939">
            <v>0</v>
          </cell>
          <cell r="CL939">
            <v>0</v>
          </cell>
          <cell r="CM939">
            <v>0</v>
          </cell>
          <cell r="CN939">
            <v>0</v>
          </cell>
          <cell r="CO939">
            <v>0</v>
          </cell>
          <cell r="CP939">
            <v>0</v>
          </cell>
          <cell r="CQ939">
            <v>0</v>
          </cell>
          <cell r="CR939">
            <v>0</v>
          </cell>
          <cell r="CS939">
            <v>0</v>
          </cell>
          <cell r="CT939">
            <v>0</v>
          </cell>
          <cell r="CU939">
            <v>0</v>
          </cell>
          <cell r="CV939">
            <v>0</v>
          </cell>
          <cell r="CW939">
            <v>0</v>
          </cell>
          <cell r="CX939">
            <v>0</v>
          </cell>
          <cell r="CY939">
            <v>0</v>
          </cell>
          <cell r="CZ939">
            <v>0</v>
          </cell>
          <cell r="DA939">
            <v>0</v>
          </cell>
          <cell r="DB939">
            <v>0</v>
          </cell>
          <cell r="DC939">
            <v>0</v>
          </cell>
          <cell r="DD939">
            <v>0</v>
          </cell>
          <cell r="DE939">
            <v>0</v>
          </cell>
          <cell r="DF939">
            <v>0</v>
          </cell>
          <cell r="DG939">
            <v>0</v>
          </cell>
          <cell r="DH939">
            <v>0</v>
          </cell>
          <cell r="DI939">
            <v>0</v>
          </cell>
          <cell r="DJ939">
            <v>0</v>
          </cell>
          <cell r="DK939">
            <v>0</v>
          </cell>
          <cell r="DL939">
            <v>0</v>
          </cell>
          <cell r="DM939">
            <v>0</v>
          </cell>
          <cell r="DN939">
            <v>0</v>
          </cell>
          <cell r="DO939">
            <v>0</v>
          </cell>
          <cell r="DP939">
            <v>0</v>
          </cell>
          <cell r="DQ939">
            <v>0</v>
          </cell>
          <cell r="DR939">
            <v>0</v>
          </cell>
          <cell r="DS939">
            <v>0</v>
          </cell>
          <cell r="DT939">
            <v>0</v>
          </cell>
          <cell r="DU939">
            <v>0</v>
          </cell>
          <cell r="DV939">
            <v>0</v>
          </cell>
          <cell r="DW939">
            <v>0</v>
          </cell>
          <cell r="DX939">
            <v>0</v>
          </cell>
          <cell r="DY939">
            <v>0</v>
          </cell>
          <cell r="DZ939">
            <v>0</v>
          </cell>
          <cell r="EA939">
            <v>0</v>
          </cell>
          <cell r="EB939">
            <v>0</v>
          </cell>
          <cell r="EC939">
            <v>0</v>
          </cell>
          <cell r="ED939">
            <v>0</v>
          </cell>
        </row>
        <row r="940"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0</v>
          </cell>
          <cell r="BD940">
            <v>0</v>
          </cell>
          <cell r="BE940">
            <v>0</v>
          </cell>
          <cell r="BF940">
            <v>0</v>
          </cell>
          <cell r="BG940">
            <v>0</v>
          </cell>
          <cell r="BH940">
            <v>0</v>
          </cell>
          <cell r="BI940">
            <v>0</v>
          </cell>
          <cell r="BJ940">
            <v>0</v>
          </cell>
          <cell r="BK940">
            <v>0</v>
          </cell>
          <cell r="BL940">
            <v>0</v>
          </cell>
          <cell r="BM940">
            <v>0</v>
          </cell>
          <cell r="BN940">
            <v>0</v>
          </cell>
          <cell r="BO940">
            <v>0</v>
          </cell>
          <cell r="BP940">
            <v>0</v>
          </cell>
          <cell r="BQ940">
            <v>0</v>
          </cell>
          <cell r="BR940">
            <v>0</v>
          </cell>
          <cell r="BS940">
            <v>0</v>
          </cell>
          <cell r="BT940">
            <v>0</v>
          </cell>
          <cell r="BU940">
            <v>0</v>
          </cell>
          <cell r="BV940">
            <v>0</v>
          </cell>
          <cell r="BW940">
            <v>0</v>
          </cell>
          <cell r="BX940">
            <v>0</v>
          </cell>
          <cell r="BY940">
            <v>0</v>
          </cell>
          <cell r="BZ940">
            <v>0</v>
          </cell>
          <cell r="CA940">
            <v>0</v>
          </cell>
          <cell r="CB940">
            <v>0</v>
          </cell>
          <cell r="CC940">
            <v>0</v>
          </cell>
          <cell r="CD940">
            <v>0</v>
          </cell>
          <cell r="CE940">
            <v>0</v>
          </cell>
          <cell r="CF940">
            <v>0</v>
          </cell>
          <cell r="CG940">
            <v>0</v>
          </cell>
          <cell r="CH940">
            <v>0</v>
          </cell>
          <cell r="CI940">
            <v>0</v>
          </cell>
          <cell r="CJ940">
            <v>0</v>
          </cell>
          <cell r="CK940">
            <v>0</v>
          </cell>
          <cell r="CL940">
            <v>0</v>
          </cell>
          <cell r="CM940">
            <v>0</v>
          </cell>
          <cell r="CN940">
            <v>0</v>
          </cell>
          <cell r="CO940">
            <v>0</v>
          </cell>
          <cell r="CP940">
            <v>0</v>
          </cell>
          <cell r="CQ940">
            <v>0</v>
          </cell>
          <cell r="CR940">
            <v>0</v>
          </cell>
          <cell r="CS940">
            <v>0</v>
          </cell>
          <cell r="CT940">
            <v>0</v>
          </cell>
          <cell r="CU940">
            <v>0</v>
          </cell>
          <cell r="CV940">
            <v>0</v>
          </cell>
          <cell r="CW940">
            <v>0</v>
          </cell>
          <cell r="CX940">
            <v>0</v>
          </cell>
          <cell r="CY940">
            <v>0</v>
          </cell>
          <cell r="CZ940">
            <v>0</v>
          </cell>
          <cell r="DA940">
            <v>0</v>
          </cell>
          <cell r="DB940">
            <v>0</v>
          </cell>
          <cell r="DC940">
            <v>0</v>
          </cell>
          <cell r="DD940">
            <v>0</v>
          </cell>
          <cell r="DE940">
            <v>0</v>
          </cell>
          <cell r="DF940">
            <v>0</v>
          </cell>
          <cell r="DG940">
            <v>0</v>
          </cell>
          <cell r="DH940">
            <v>0</v>
          </cell>
          <cell r="DI940">
            <v>0</v>
          </cell>
          <cell r="DJ940">
            <v>0</v>
          </cell>
          <cell r="DK940">
            <v>0</v>
          </cell>
          <cell r="DL940">
            <v>0</v>
          </cell>
          <cell r="DM940">
            <v>0</v>
          </cell>
          <cell r="DN940">
            <v>0</v>
          </cell>
          <cell r="DO940">
            <v>0</v>
          </cell>
          <cell r="DP940">
            <v>0</v>
          </cell>
          <cell r="DQ940">
            <v>0</v>
          </cell>
          <cell r="DR940">
            <v>0</v>
          </cell>
          <cell r="DS940">
            <v>0</v>
          </cell>
          <cell r="DT940">
            <v>0</v>
          </cell>
          <cell r="DU940">
            <v>0</v>
          </cell>
          <cell r="DV940">
            <v>0</v>
          </cell>
          <cell r="DW940">
            <v>0</v>
          </cell>
          <cell r="DX940">
            <v>0</v>
          </cell>
          <cell r="DY940">
            <v>0</v>
          </cell>
          <cell r="DZ940">
            <v>0</v>
          </cell>
          <cell r="EA940">
            <v>0</v>
          </cell>
          <cell r="EB940">
            <v>0</v>
          </cell>
          <cell r="EC940">
            <v>0</v>
          </cell>
          <cell r="ED940">
            <v>0</v>
          </cell>
        </row>
        <row r="941">
          <cell r="F941">
            <v>0</v>
          </cell>
          <cell r="G941">
            <v>-1E-3</v>
          </cell>
          <cell r="H941">
            <v>0</v>
          </cell>
          <cell r="I941">
            <v>-1E-3</v>
          </cell>
          <cell r="J941">
            <v>0</v>
          </cell>
          <cell r="K941">
            <v>-2E-3</v>
          </cell>
          <cell r="L941">
            <v>-3.0000000000000001E-3</v>
          </cell>
          <cell r="M941">
            <v>-2E-3</v>
          </cell>
          <cell r="N941">
            <v>-2E-3</v>
          </cell>
          <cell r="O941">
            <v>-1E-3</v>
          </cell>
          <cell r="P941">
            <v>-1E-3</v>
          </cell>
          <cell r="Q941">
            <v>-1E-3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0</v>
          </cell>
          <cell r="BD941">
            <v>0</v>
          </cell>
          <cell r="BE941">
            <v>0</v>
          </cell>
          <cell r="BF941">
            <v>0</v>
          </cell>
          <cell r="BG941">
            <v>0</v>
          </cell>
          <cell r="BH941">
            <v>0</v>
          </cell>
          <cell r="BI941">
            <v>0</v>
          </cell>
          <cell r="BJ941">
            <v>0</v>
          </cell>
          <cell r="BK941">
            <v>0</v>
          </cell>
          <cell r="BL941">
            <v>0</v>
          </cell>
          <cell r="BM941">
            <v>0</v>
          </cell>
          <cell r="BN941">
            <v>0</v>
          </cell>
          <cell r="BO941">
            <v>0</v>
          </cell>
          <cell r="BP941">
            <v>0</v>
          </cell>
          <cell r="BQ941">
            <v>0</v>
          </cell>
          <cell r="BR941">
            <v>0</v>
          </cell>
          <cell r="BS941">
            <v>0</v>
          </cell>
          <cell r="BT941">
            <v>0</v>
          </cell>
          <cell r="BU941">
            <v>0</v>
          </cell>
          <cell r="BV941">
            <v>0</v>
          </cell>
          <cell r="BW941">
            <v>0</v>
          </cell>
          <cell r="BX941">
            <v>0</v>
          </cell>
          <cell r="BY941">
            <v>0</v>
          </cell>
          <cell r="BZ941">
            <v>0</v>
          </cell>
          <cell r="CA941">
            <v>0</v>
          </cell>
          <cell r="CB941">
            <v>0</v>
          </cell>
          <cell r="CC941">
            <v>0</v>
          </cell>
          <cell r="CD941">
            <v>0</v>
          </cell>
          <cell r="CE941">
            <v>0</v>
          </cell>
          <cell r="CF941">
            <v>0</v>
          </cell>
          <cell r="CG941">
            <v>0</v>
          </cell>
          <cell r="CH941">
            <v>0</v>
          </cell>
          <cell r="CI941">
            <v>0</v>
          </cell>
          <cell r="CJ941">
            <v>0</v>
          </cell>
          <cell r="CK941">
            <v>0</v>
          </cell>
          <cell r="CL941">
            <v>0</v>
          </cell>
          <cell r="CM941">
            <v>0</v>
          </cell>
          <cell r="CN941">
            <v>0</v>
          </cell>
          <cell r="CO941">
            <v>0</v>
          </cell>
          <cell r="CP941">
            <v>0</v>
          </cell>
          <cell r="CQ941">
            <v>0</v>
          </cell>
          <cell r="CR941">
            <v>0</v>
          </cell>
          <cell r="CS941">
            <v>0</v>
          </cell>
          <cell r="CT941">
            <v>0</v>
          </cell>
          <cell r="CU941">
            <v>0</v>
          </cell>
          <cell r="CV941">
            <v>0</v>
          </cell>
          <cell r="CW941">
            <v>0</v>
          </cell>
          <cell r="CX941">
            <v>0</v>
          </cell>
          <cell r="CY941">
            <v>0</v>
          </cell>
          <cell r="CZ941">
            <v>0</v>
          </cell>
          <cell r="DA941">
            <v>0</v>
          </cell>
          <cell r="DB941">
            <v>0</v>
          </cell>
          <cell r="DC941">
            <v>0</v>
          </cell>
          <cell r="DD941">
            <v>0</v>
          </cell>
          <cell r="DE941">
            <v>0</v>
          </cell>
          <cell r="DF941">
            <v>0</v>
          </cell>
          <cell r="DG941">
            <v>0</v>
          </cell>
          <cell r="DH941">
            <v>0</v>
          </cell>
          <cell r="DI941">
            <v>0</v>
          </cell>
          <cell r="DJ941">
            <v>0</v>
          </cell>
          <cell r="DK941">
            <v>0</v>
          </cell>
          <cell r="DL941">
            <v>0</v>
          </cell>
          <cell r="DM941">
            <v>0</v>
          </cell>
          <cell r="DN941">
            <v>0</v>
          </cell>
          <cell r="DO941">
            <v>0</v>
          </cell>
          <cell r="DP941">
            <v>0</v>
          </cell>
          <cell r="DQ941">
            <v>0</v>
          </cell>
          <cell r="DR941">
            <v>0</v>
          </cell>
          <cell r="DS941">
            <v>0</v>
          </cell>
          <cell r="DT941">
            <v>0</v>
          </cell>
          <cell r="DU941">
            <v>0</v>
          </cell>
          <cell r="DV941">
            <v>0</v>
          </cell>
          <cell r="DW941">
            <v>0</v>
          </cell>
          <cell r="DX941">
            <v>0</v>
          </cell>
          <cell r="DY941">
            <v>0</v>
          </cell>
          <cell r="DZ941">
            <v>0</v>
          </cell>
          <cell r="EA941">
            <v>0</v>
          </cell>
          <cell r="EB941">
            <v>0</v>
          </cell>
          <cell r="EC941">
            <v>0</v>
          </cell>
          <cell r="ED941">
            <v>0</v>
          </cell>
        </row>
        <row r="942"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0</v>
          </cell>
          <cell r="BD942">
            <v>0</v>
          </cell>
          <cell r="BE942">
            <v>0</v>
          </cell>
          <cell r="BF942">
            <v>0</v>
          </cell>
          <cell r="BG942">
            <v>0</v>
          </cell>
          <cell r="BH942">
            <v>0</v>
          </cell>
          <cell r="BI942">
            <v>0</v>
          </cell>
          <cell r="BJ942">
            <v>0</v>
          </cell>
          <cell r="BK942">
            <v>0</v>
          </cell>
          <cell r="BL942">
            <v>0</v>
          </cell>
          <cell r="BM942">
            <v>0</v>
          </cell>
          <cell r="BN942">
            <v>0</v>
          </cell>
          <cell r="BO942">
            <v>0</v>
          </cell>
          <cell r="BP942">
            <v>0</v>
          </cell>
          <cell r="BQ942">
            <v>0</v>
          </cell>
          <cell r="BR942">
            <v>0</v>
          </cell>
          <cell r="BS942">
            <v>0</v>
          </cell>
          <cell r="BT942">
            <v>0</v>
          </cell>
          <cell r="BU942">
            <v>0</v>
          </cell>
          <cell r="BV942">
            <v>0</v>
          </cell>
          <cell r="BW942">
            <v>0</v>
          </cell>
          <cell r="BX942">
            <v>0</v>
          </cell>
          <cell r="BY942">
            <v>0</v>
          </cell>
          <cell r="BZ942">
            <v>0</v>
          </cell>
          <cell r="CA942">
            <v>0</v>
          </cell>
          <cell r="CB942">
            <v>0</v>
          </cell>
          <cell r="CC942">
            <v>0</v>
          </cell>
          <cell r="CD942">
            <v>0</v>
          </cell>
          <cell r="CE942">
            <v>0</v>
          </cell>
          <cell r="CF942">
            <v>0</v>
          </cell>
          <cell r="CG942">
            <v>0</v>
          </cell>
          <cell r="CH942">
            <v>0</v>
          </cell>
          <cell r="CI942">
            <v>0</v>
          </cell>
          <cell r="CJ942">
            <v>0</v>
          </cell>
          <cell r="CK942">
            <v>0</v>
          </cell>
          <cell r="CL942">
            <v>0</v>
          </cell>
          <cell r="CM942">
            <v>0</v>
          </cell>
          <cell r="CN942">
            <v>0</v>
          </cell>
          <cell r="CO942">
            <v>0</v>
          </cell>
          <cell r="CP942">
            <v>0</v>
          </cell>
          <cell r="CQ942">
            <v>0</v>
          </cell>
          <cell r="CR942">
            <v>0</v>
          </cell>
          <cell r="CS942">
            <v>0</v>
          </cell>
          <cell r="CT942">
            <v>0</v>
          </cell>
          <cell r="CU942">
            <v>0</v>
          </cell>
          <cell r="CV942">
            <v>0</v>
          </cell>
          <cell r="CW942">
            <v>0</v>
          </cell>
          <cell r="CX942">
            <v>0</v>
          </cell>
          <cell r="CY942">
            <v>0</v>
          </cell>
          <cell r="CZ942">
            <v>0</v>
          </cell>
          <cell r="DA942">
            <v>0</v>
          </cell>
          <cell r="DB942">
            <v>0</v>
          </cell>
          <cell r="DC942">
            <v>0</v>
          </cell>
          <cell r="DD942">
            <v>0</v>
          </cell>
          <cell r="DE942">
            <v>0</v>
          </cell>
          <cell r="DF942">
            <v>0</v>
          </cell>
          <cell r="DG942">
            <v>0</v>
          </cell>
          <cell r="DH942">
            <v>0</v>
          </cell>
          <cell r="DI942">
            <v>0</v>
          </cell>
          <cell r="DJ942">
            <v>0</v>
          </cell>
          <cell r="DK942">
            <v>0</v>
          </cell>
          <cell r="DL942">
            <v>0</v>
          </cell>
          <cell r="DM942">
            <v>0</v>
          </cell>
          <cell r="DN942">
            <v>0</v>
          </cell>
          <cell r="DO942">
            <v>0</v>
          </cell>
          <cell r="DP942">
            <v>0</v>
          </cell>
          <cell r="DQ942">
            <v>0</v>
          </cell>
          <cell r="DR942">
            <v>0</v>
          </cell>
          <cell r="DS942">
            <v>0</v>
          </cell>
          <cell r="DT942">
            <v>0</v>
          </cell>
          <cell r="DU942">
            <v>0</v>
          </cell>
          <cell r="DV942">
            <v>0</v>
          </cell>
          <cell r="DW942">
            <v>0</v>
          </cell>
          <cell r="DX942">
            <v>0</v>
          </cell>
          <cell r="DY942">
            <v>0</v>
          </cell>
          <cell r="DZ942">
            <v>0</v>
          </cell>
          <cell r="EA942">
            <v>0</v>
          </cell>
          <cell r="EB942">
            <v>0</v>
          </cell>
          <cell r="EC942">
            <v>0</v>
          </cell>
          <cell r="ED942">
            <v>0</v>
          </cell>
        </row>
        <row r="943"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-1E-3</v>
          </cell>
          <cell r="L943">
            <v>-1E-3</v>
          </cell>
          <cell r="M943">
            <v>-3.0000000000000001E-3</v>
          </cell>
          <cell r="N943">
            <v>-1E-3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P943">
            <v>0</v>
          </cell>
          <cell r="AQ943">
            <v>0</v>
          </cell>
          <cell r="AR943">
            <v>0</v>
          </cell>
          <cell r="AS943">
            <v>0</v>
          </cell>
          <cell r="AT943">
            <v>0</v>
          </cell>
          <cell r="AU943">
            <v>0</v>
          </cell>
          <cell r="AV943">
            <v>0</v>
          </cell>
          <cell r="AW943">
            <v>0</v>
          </cell>
          <cell r="AX943">
            <v>0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0</v>
          </cell>
          <cell r="BD943">
            <v>0</v>
          </cell>
          <cell r="BE943">
            <v>0</v>
          </cell>
          <cell r="BF943">
            <v>0</v>
          </cell>
          <cell r="BG943">
            <v>0</v>
          </cell>
          <cell r="BH943">
            <v>0</v>
          </cell>
          <cell r="BI943">
            <v>0</v>
          </cell>
          <cell r="BJ943">
            <v>0</v>
          </cell>
          <cell r="BK943">
            <v>0</v>
          </cell>
          <cell r="BL943">
            <v>0</v>
          </cell>
          <cell r="BM943">
            <v>0</v>
          </cell>
          <cell r="BN943">
            <v>0</v>
          </cell>
          <cell r="BO943">
            <v>0</v>
          </cell>
          <cell r="BP943">
            <v>0</v>
          </cell>
          <cell r="BQ943">
            <v>0</v>
          </cell>
          <cell r="BR943">
            <v>0</v>
          </cell>
          <cell r="BS943">
            <v>0</v>
          </cell>
          <cell r="BT943">
            <v>0</v>
          </cell>
          <cell r="BU943">
            <v>0</v>
          </cell>
          <cell r="BV943">
            <v>0</v>
          </cell>
          <cell r="BW943">
            <v>0</v>
          </cell>
          <cell r="BX943">
            <v>0</v>
          </cell>
          <cell r="BY943">
            <v>0</v>
          </cell>
          <cell r="BZ943">
            <v>0</v>
          </cell>
          <cell r="CA943">
            <v>0</v>
          </cell>
          <cell r="CB943">
            <v>0</v>
          </cell>
          <cell r="CC943">
            <v>0</v>
          </cell>
          <cell r="CD943">
            <v>0</v>
          </cell>
          <cell r="CE943">
            <v>0</v>
          </cell>
          <cell r="CF943">
            <v>0</v>
          </cell>
          <cell r="CG943">
            <v>0</v>
          </cell>
          <cell r="CH943">
            <v>0</v>
          </cell>
          <cell r="CI943">
            <v>0</v>
          </cell>
          <cell r="CJ943">
            <v>0</v>
          </cell>
          <cell r="CK943">
            <v>0</v>
          </cell>
          <cell r="CL943">
            <v>0</v>
          </cell>
          <cell r="CM943">
            <v>0</v>
          </cell>
          <cell r="CN943">
            <v>0</v>
          </cell>
          <cell r="CO943">
            <v>0</v>
          </cell>
          <cell r="CP943">
            <v>0</v>
          </cell>
          <cell r="CQ943">
            <v>0</v>
          </cell>
          <cell r="CR943">
            <v>0</v>
          </cell>
          <cell r="CS943">
            <v>0</v>
          </cell>
          <cell r="CT943">
            <v>0</v>
          </cell>
          <cell r="CU943">
            <v>0</v>
          </cell>
          <cell r="CV943">
            <v>0</v>
          </cell>
          <cell r="CW943">
            <v>0</v>
          </cell>
          <cell r="CX943">
            <v>0</v>
          </cell>
          <cell r="CY943">
            <v>0</v>
          </cell>
          <cell r="CZ943">
            <v>0</v>
          </cell>
          <cell r="DA943">
            <v>0</v>
          </cell>
          <cell r="DB943">
            <v>0</v>
          </cell>
          <cell r="DC943">
            <v>0</v>
          </cell>
          <cell r="DD943">
            <v>0</v>
          </cell>
          <cell r="DE943">
            <v>0</v>
          </cell>
          <cell r="DF943">
            <v>0</v>
          </cell>
          <cell r="DG943">
            <v>0</v>
          </cell>
          <cell r="DH943">
            <v>0</v>
          </cell>
          <cell r="DI943">
            <v>0</v>
          </cell>
          <cell r="DJ943">
            <v>0</v>
          </cell>
          <cell r="DK943">
            <v>0</v>
          </cell>
          <cell r="DL943">
            <v>0</v>
          </cell>
          <cell r="DM943">
            <v>0</v>
          </cell>
          <cell r="DN943">
            <v>0</v>
          </cell>
          <cell r="DO943">
            <v>0</v>
          </cell>
          <cell r="DP943">
            <v>0</v>
          </cell>
          <cell r="DQ943">
            <v>0</v>
          </cell>
          <cell r="DR943">
            <v>0</v>
          </cell>
          <cell r="DS943">
            <v>0</v>
          </cell>
          <cell r="DT943">
            <v>0</v>
          </cell>
          <cell r="DU943">
            <v>0</v>
          </cell>
          <cell r="DV943">
            <v>0</v>
          </cell>
          <cell r="DW943">
            <v>0</v>
          </cell>
          <cell r="DX943">
            <v>0</v>
          </cell>
          <cell r="DY943">
            <v>0</v>
          </cell>
          <cell r="DZ943">
            <v>0</v>
          </cell>
          <cell r="EA943">
            <v>0</v>
          </cell>
          <cell r="EB943">
            <v>0</v>
          </cell>
          <cell r="EC943">
            <v>0</v>
          </cell>
          <cell r="ED943">
            <v>0</v>
          </cell>
        </row>
        <row r="944">
          <cell r="F944">
            <v>-1E-3</v>
          </cell>
          <cell r="G944">
            <v>-1E-3</v>
          </cell>
          <cell r="H944">
            <v>0</v>
          </cell>
          <cell r="I944">
            <v>-2E-3</v>
          </cell>
          <cell r="J944">
            <v>-1E-3</v>
          </cell>
          <cell r="K944">
            <v>-2E-3</v>
          </cell>
          <cell r="L944">
            <v>-2E-3</v>
          </cell>
          <cell r="M944">
            <v>-2E-3</v>
          </cell>
          <cell r="N944">
            <v>-3.0000000000000001E-3</v>
          </cell>
          <cell r="O944">
            <v>-1E-3</v>
          </cell>
          <cell r="P944">
            <v>-1E-3</v>
          </cell>
          <cell r="Q944">
            <v>-1E-3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0</v>
          </cell>
          <cell r="BD944">
            <v>0</v>
          </cell>
          <cell r="BE944">
            <v>0</v>
          </cell>
          <cell r="BF944">
            <v>0</v>
          </cell>
          <cell r="BG944">
            <v>0</v>
          </cell>
          <cell r="BH944">
            <v>0</v>
          </cell>
          <cell r="BI944">
            <v>0</v>
          </cell>
          <cell r="BJ944">
            <v>0</v>
          </cell>
          <cell r="BK944">
            <v>0</v>
          </cell>
          <cell r="BL944">
            <v>0</v>
          </cell>
          <cell r="BM944">
            <v>0</v>
          </cell>
          <cell r="BN944">
            <v>0</v>
          </cell>
          <cell r="BO944">
            <v>0</v>
          </cell>
          <cell r="BP944">
            <v>0</v>
          </cell>
          <cell r="BQ944">
            <v>0</v>
          </cell>
          <cell r="BR944">
            <v>0</v>
          </cell>
          <cell r="BS944">
            <v>0</v>
          </cell>
          <cell r="BT944">
            <v>0</v>
          </cell>
          <cell r="BU944">
            <v>0</v>
          </cell>
          <cell r="BV944">
            <v>0</v>
          </cell>
          <cell r="BW944">
            <v>0</v>
          </cell>
          <cell r="BX944">
            <v>0</v>
          </cell>
          <cell r="BY944">
            <v>0</v>
          </cell>
          <cell r="BZ944">
            <v>0</v>
          </cell>
          <cell r="CA944">
            <v>0</v>
          </cell>
          <cell r="CB944">
            <v>0</v>
          </cell>
          <cell r="CC944">
            <v>0</v>
          </cell>
          <cell r="CD944">
            <v>0</v>
          </cell>
          <cell r="CE944">
            <v>0</v>
          </cell>
          <cell r="CF944">
            <v>0</v>
          </cell>
          <cell r="CG944">
            <v>0</v>
          </cell>
          <cell r="CH944">
            <v>0</v>
          </cell>
          <cell r="CI944">
            <v>0</v>
          </cell>
          <cell r="CJ944">
            <v>0</v>
          </cell>
          <cell r="CK944">
            <v>0</v>
          </cell>
          <cell r="CL944">
            <v>0</v>
          </cell>
          <cell r="CM944">
            <v>0</v>
          </cell>
          <cell r="CN944">
            <v>0</v>
          </cell>
          <cell r="CO944">
            <v>0</v>
          </cell>
          <cell r="CP944">
            <v>0</v>
          </cell>
          <cell r="CQ944">
            <v>0</v>
          </cell>
          <cell r="CR944">
            <v>0</v>
          </cell>
          <cell r="CS944">
            <v>0</v>
          </cell>
          <cell r="CT944">
            <v>0</v>
          </cell>
          <cell r="CU944">
            <v>0</v>
          </cell>
          <cell r="CV944">
            <v>0</v>
          </cell>
          <cell r="CW944">
            <v>0</v>
          </cell>
          <cell r="CX944">
            <v>0</v>
          </cell>
          <cell r="CY944">
            <v>0</v>
          </cell>
          <cell r="CZ944">
            <v>0</v>
          </cell>
          <cell r="DA944">
            <v>0</v>
          </cell>
          <cell r="DB944">
            <v>0</v>
          </cell>
          <cell r="DC944">
            <v>0</v>
          </cell>
          <cell r="DD944">
            <v>0</v>
          </cell>
          <cell r="DE944">
            <v>0</v>
          </cell>
          <cell r="DF944">
            <v>0</v>
          </cell>
          <cell r="DG944">
            <v>0</v>
          </cell>
          <cell r="DH944">
            <v>0</v>
          </cell>
          <cell r="DI944">
            <v>0</v>
          </cell>
          <cell r="DJ944">
            <v>0</v>
          </cell>
          <cell r="DK944">
            <v>0</v>
          </cell>
          <cell r="DL944">
            <v>0</v>
          </cell>
          <cell r="DM944">
            <v>0</v>
          </cell>
          <cell r="DN944">
            <v>0</v>
          </cell>
          <cell r="DO944">
            <v>0</v>
          </cell>
          <cell r="DP944">
            <v>0</v>
          </cell>
          <cell r="DQ944">
            <v>0</v>
          </cell>
          <cell r="DR944">
            <v>0</v>
          </cell>
          <cell r="DS944">
            <v>0</v>
          </cell>
          <cell r="DT944">
            <v>0</v>
          </cell>
          <cell r="DU944">
            <v>0</v>
          </cell>
          <cell r="DV944">
            <v>0</v>
          </cell>
          <cell r="DW944">
            <v>0</v>
          </cell>
          <cell r="DX944">
            <v>0</v>
          </cell>
          <cell r="DY944">
            <v>0</v>
          </cell>
          <cell r="DZ944">
            <v>0</v>
          </cell>
          <cell r="EA944">
            <v>0</v>
          </cell>
          <cell r="EB944">
            <v>0</v>
          </cell>
          <cell r="EC944">
            <v>0</v>
          </cell>
          <cell r="ED944">
            <v>0</v>
          </cell>
        </row>
        <row r="945">
          <cell r="F945">
            <v>-1E-3</v>
          </cell>
          <cell r="G945">
            <v>-1E-3</v>
          </cell>
          <cell r="H945">
            <v>-1E-3</v>
          </cell>
          <cell r="I945">
            <v>-1E-3</v>
          </cell>
          <cell r="J945">
            <v>-1E-3</v>
          </cell>
          <cell r="K945">
            <v>-3.0000000000000001E-3</v>
          </cell>
          <cell r="L945">
            <v>-3.0000000000000001E-3</v>
          </cell>
          <cell r="M945">
            <v>-4.0000000000000001E-3</v>
          </cell>
          <cell r="N945">
            <v>-2E-3</v>
          </cell>
          <cell r="O945">
            <v>-1E-3</v>
          </cell>
          <cell r="P945">
            <v>-2E-3</v>
          </cell>
          <cell r="Q945">
            <v>-2E-3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P945">
            <v>0</v>
          </cell>
          <cell r="AQ945">
            <v>0</v>
          </cell>
          <cell r="AR945">
            <v>0</v>
          </cell>
          <cell r="AS945">
            <v>0</v>
          </cell>
          <cell r="AT945">
            <v>0</v>
          </cell>
          <cell r="AU945">
            <v>0</v>
          </cell>
          <cell r="AV945">
            <v>0</v>
          </cell>
          <cell r="AW945">
            <v>0</v>
          </cell>
          <cell r="AX945">
            <v>0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0</v>
          </cell>
          <cell r="BD945">
            <v>0</v>
          </cell>
          <cell r="BE945">
            <v>0</v>
          </cell>
          <cell r="BF945">
            <v>0</v>
          </cell>
          <cell r="BG945">
            <v>0</v>
          </cell>
          <cell r="BH945">
            <v>0</v>
          </cell>
          <cell r="BI945">
            <v>0</v>
          </cell>
          <cell r="BJ945">
            <v>0</v>
          </cell>
          <cell r="BK945">
            <v>0</v>
          </cell>
          <cell r="BL945">
            <v>0</v>
          </cell>
          <cell r="BM945">
            <v>0</v>
          </cell>
          <cell r="BN945">
            <v>0</v>
          </cell>
          <cell r="BO945">
            <v>0</v>
          </cell>
          <cell r="BP945">
            <v>0</v>
          </cell>
          <cell r="BQ945">
            <v>0</v>
          </cell>
          <cell r="BR945">
            <v>0</v>
          </cell>
          <cell r="BS945">
            <v>0</v>
          </cell>
          <cell r="BT945">
            <v>0</v>
          </cell>
          <cell r="BU945">
            <v>0</v>
          </cell>
          <cell r="BV945">
            <v>0</v>
          </cell>
          <cell r="BW945">
            <v>0</v>
          </cell>
          <cell r="BX945">
            <v>0</v>
          </cell>
          <cell r="BY945">
            <v>0</v>
          </cell>
          <cell r="BZ945">
            <v>0</v>
          </cell>
          <cell r="CA945">
            <v>0</v>
          </cell>
          <cell r="CB945">
            <v>0</v>
          </cell>
          <cell r="CC945">
            <v>0</v>
          </cell>
          <cell r="CD945">
            <v>0</v>
          </cell>
          <cell r="CE945">
            <v>0</v>
          </cell>
          <cell r="CF945">
            <v>0</v>
          </cell>
          <cell r="CG945">
            <v>0</v>
          </cell>
          <cell r="CH945">
            <v>0</v>
          </cell>
          <cell r="CI945">
            <v>0</v>
          </cell>
          <cell r="CJ945">
            <v>0</v>
          </cell>
          <cell r="CK945">
            <v>0</v>
          </cell>
          <cell r="CL945">
            <v>0</v>
          </cell>
          <cell r="CM945">
            <v>0</v>
          </cell>
          <cell r="CN945">
            <v>0</v>
          </cell>
          <cell r="CO945">
            <v>0</v>
          </cell>
          <cell r="CP945">
            <v>0</v>
          </cell>
          <cell r="CQ945">
            <v>0</v>
          </cell>
          <cell r="CR945">
            <v>0</v>
          </cell>
          <cell r="CS945">
            <v>0</v>
          </cell>
          <cell r="CT945">
            <v>0</v>
          </cell>
          <cell r="CU945">
            <v>0</v>
          </cell>
          <cell r="CV945">
            <v>0</v>
          </cell>
          <cell r="CW945">
            <v>0</v>
          </cell>
          <cell r="CX945">
            <v>0</v>
          </cell>
          <cell r="CY945">
            <v>0</v>
          </cell>
          <cell r="CZ945">
            <v>0</v>
          </cell>
          <cell r="DA945">
            <v>0</v>
          </cell>
          <cell r="DB945">
            <v>0</v>
          </cell>
          <cell r="DC945">
            <v>0</v>
          </cell>
          <cell r="DD945">
            <v>0</v>
          </cell>
          <cell r="DE945">
            <v>0</v>
          </cell>
          <cell r="DF945">
            <v>0</v>
          </cell>
          <cell r="DG945">
            <v>0</v>
          </cell>
          <cell r="DH945">
            <v>0</v>
          </cell>
          <cell r="DI945">
            <v>0</v>
          </cell>
          <cell r="DJ945">
            <v>0</v>
          </cell>
          <cell r="DK945">
            <v>0</v>
          </cell>
          <cell r="DL945">
            <v>0</v>
          </cell>
          <cell r="DM945">
            <v>0</v>
          </cell>
          <cell r="DN945">
            <v>0</v>
          </cell>
          <cell r="DO945">
            <v>0</v>
          </cell>
          <cell r="DP945">
            <v>0</v>
          </cell>
          <cell r="DQ945">
            <v>0</v>
          </cell>
          <cell r="DR945">
            <v>0</v>
          </cell>
          <cell r="DS945">
            <v>0</v>
          </cell>
          <cell r="DT945">
            <v>0</v>
          </cell>
          <cell r="DU945">
            <v>0</v>
          </cell>
          <cell r="DV945">
            <v>0</v>
          </cell>
          <cell r="DW945">
            <v>0</v>
          </cell>
          <cell r="DX945">
            <v>0</v>
          </cell>
          <cell r="DY945">
            <v>0</v>
          </cell>
          <cell r="DZ945">
            <v>0</v>
          </cell>
          <cell r="EA945">
            <v>0</v>
          </cell>
          <cell r="EB945">
            <v>0</v>
          </cell>
          <cell r="EC945">
            <v>0</v>
          </cell>
          <cell r="ED945">
            <v>0</v>
          </cell>
        </row>
        <row r="946"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-1E-3</v>
          </cell>
          <cell r="L946">
            <v>-1E-3</v>
          </cell>
          <cell r="M946">
            <v>-1E-3</v>
          </cell>
          <cell r="N946">
            <v>-1E-3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P946">
            <v>0</v>
          </cell>
          <cell r="AQ946">
            <v>0</v>
          </cell>
          <cell r="AR946">
            <v>0</v>
          </cell>
          <cell r="AS946">
            <v>0</v>
          </cell>
          <cell r="AT946">
            <v>0</v>
          </cell>
          <cell r="AU946">
            <v>0</v>
          </cell>
          <cell r="AV946">
            <v>0</v>
          </cell>
          <cell r="AW946">
            <v>0</v>
          </cell>
          <cell r="AX946">
            <v>0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0</v>
          </cell>
          <cell r="BD946">
            <v>0</v>
          </cell>
          <cell r="BE946">
            <v>0</v>
          </cell>
          <cell r="BF946">
            <v>0</v>
          </cell>
          <cell r="BG946">
            <v>0</v>
          </cell>
          <cell r="BH946">
            <v>0</v>
          </cell>
          <cell r="BI946">
            <v>0</v>
          </cell>
          <cell r="BJ946">
            <v>0</v>
          </cell>
          <cell r="BK946">
            <v>0</v>
          </cell>
          <cell r="BL946">
            <v>0</v>
          </cell>
          <cell r="BM946">
            <v>0</v>
          </cell>
          <cell r="BN946">
            <v>0</v>
          </cell>
          <cell r="BO946">
            <v>0</v>
          </cell>
          <cell r="BP946">
            <v>0</v>
          </cell>
          <cell r="BQ946">
            <v>0</v>
          </cell>
          <cell r="BR946">
            <v>0</v>
          </cell>
          <cell r="BS946">
            <v>0</v>
          </cell>
          <cell r="BT946">
            <v>0</v>
          </cell>
          <cell r="BU946">
            <v>0</v>
          </cell>
          <cell r="BV946">
            <v>0</v>
          </cell>
          <cell r="BW946">
            <v>0</v>
          </cell>
          <cell r="BX946">
            <v>0</v>
          </cell>
          <cell r="BY946">
            <v>0</v>
          </cell>
          <cell r="BZ946">
            <v>0</v>
          </cell>
          <cell r="CA946">
            <v>0</v>
          </cell>
          <cell r="CB946">
            <v>0</v>
          </cell>
          <cell r="CC946">
            <v>0</v>
          </cell>
          <cell r="CD946">
            <v>0</v>
          </cell>
          <cell r="CE946">
            <v>0</v>
          </cell>
          <cell r="CF946">
            <v>0</v>
          </cell>
          <cell r="CG946">
            <v>0</v>
          </cell>
          <cell r="CH946">
            <v>0</v>
          </cell>
          <cell r="CI946">
            <v>0</v>
          </cell>
          <cell r="CJ946">
            <v>0</v>
          </cell>
          <cell r="CK946">
            <v>0</v>
          </cell>
          <cell r="CL946">
            <v>0</v>
          </cell>
          <cell r="CM946">
            <v>0</v>
          </cell>
          <cell r="CN946">
            <v>0</v>
          </cell>
          <cell r="CO946">
            <v>0</v>
          </cell>
          <cell r="CP946">
            <v>0</v>
          </cell>
          <cell r="CQ946">
            <v>0</v>
          </cell>
          <cell r="CR946">
            <v>0</v>
          </cell>
          <cell r="CS946">
            <v>0</v>
          </cell>
          <cell r="CT946">
            <v>0</v>
          </cell>
          <cell r="CU946">
            <v>0</v>
          </cell>
          <cell r="CV946">
            <v>0</v>
          </cell>
          <cell r="CW946">
            <v>0</v>
          </cell>
          <cell r="CX946">
            <v>0</v>
          </cell>
          <cell r="CY946">
            <v>0</v>
          </cell>
          <cell r="CZ946">
            <v>0</v>
          </cell>
          <cell r="DA946">
            <v>0</v>
          </cell>
          <cell r="DB946">
            <v>0</v>
          </cell>
          <cell r="DC946">
            <v>0</v>
          </cell>
          <cell r="DD946">
            <v>0</v>
          </cell>
          <cell r="DE946">
            <v>0</v>
          </cell>
          <cell r="DF946">
            <v>0</v>
          </cell>
          <cell r="DG946">
            <v>0</v>
          </cell>
          <cell r="DH946">
            <v>0</v>
          </cell>
          <cell r="DI946">
            <v>0</v>
          </cell>
          <cell r="DJ946">
            <v>0</v>
          </cell>
          <cell r="DK946">
            <v>0</v>
          </cell>
          <cell r="DL946">
            <v>0</v>
          </cell>
          <cell r="DM946">
            <v>0</v>
          </cell>
          <cell r="DN946">
            <v>0</v>
          </cell>
          <cell r="DO946">
            <v>0</v>
          </cell>
          <cell r="DP946">
            <v>0</v>
          </cell>
          <cell r="DQ946">
            <v>0</v>
          </cell>
          <cell r="DR946">
            <v>0</v>
          </cell>
          <cell r="DS946">
            <v>0</v>
          </cell>
          <cell r="DT946">
            <v>0</v>
          </cell>
          <cell r="DU946">
            <v>0</v>
          </cell>
          <cell r="DV946">
            <v>0</v>
          </cell>
          <cell r="DW946">
            <v>0</v>
          </cell>
          <cell r="DX946">
            <v>0</v>
          </cell>
          <cell r="DY946">
            <v>0</v>
          </cell>
          <cell r="DZ946">
            <v>0</v>
          </cell>
          <cell r="EA946">
            <v>0</v>
          </cell>
          <cell r="EB946">
            <v>0</v>
          </cell>
          <cell r="EC946">
            <v>0</v>
          </cell>
          <cell r="ED946">
            <v>0</v>
          </cell>
        </row>
        <row r="947"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-1E-3</v>
          </cell>
          <cell r="L947">
            <v>-2E-3</v>
          </cell>
          <cell r="M947">
            <v>-3.0000000000000001E-3</v>
          </cell>
          <cell r="N947">
            <v>-2E-3</v>
          </cell>
          <cell r="O947">
            <v>0</v>
          </cell>
          <cell r="P947">
            <v>-1E-3</v>
          </cell>
          <cell r="Q947">
            <v>-1E-3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  <cell r="AO947">
            <v>0</v>
          </cell>
          <cell r="AP947">
            <v>0</v>
          </cell>
          <cell r="AQ947">
            <v>0</v>
          </cell>
          <cell r="AR947">
            <v>0</v>
          </cell>
          <cell r="AS947">
            <v>0</v>
          </cell>
          <cell r="AT947">
            <v>0</v>
          </cell>
          <cell r="AU947">
            <v>0</v>
          </cell>
          <cell r="AV947">
            <v>0</v>
          </cell>
          <cell r="AW947">
            <v>0</v>
          </cell>
          <cell r="AX947">
            <v>0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0</v>
          </cell>
          <cell r="BD947">
            <v>0</v>
          </cell>
          <cell r="BE947">
            <v>0</v>
          </cell>
          <cell r="BF947">
            <v>0</v>
          </cell>
          <cell r="BG947">
            <v>0</v>
          </cell>
          <cell r="BH947">
            <v>0</v>
          </cell>
          <cell r="BI947">
            <v>0</v>
          </cell>
          <cell r="BJ947">
            <v>0</v>
          </cell>
          <cell r="BK947">
            <v>0</v>
          </cell>
          <cell r="BL947">
            <v>0</v>
          </cell>
          <cell r="BM947">
            <v>0</v>
          </cell>
          <cell r="BN947">
            <v>0</v>
          </cell>
          <cell r="BO947">
            <v>0</v>
          </cell>
          <cell r="BP947">
            <v>0</v>
          </cell>
          <cell r="BQ947">
            <v>0</v>
          </cell>
          <cell r="BR947">
            <v>0</v>
          </cell>
          <cell r="BS947">
            <v>0</v>
          </cell>
          <cell r="BT947">
            <v>0</v>
          </cell>
          <cell r="BU947">
            <v>0</v>
          </cell>
          <cell r="BV947">
            <v>0</v>
          </cell>
          <cell r="BW947">
            <v>0</v>
          </cell>
          <cell r="BX947">
            <v>0</v>
          </cell>
          <cell r="BY947">
            <v>0</v>
          </cell>
          <cell r="BZ947">
            <v>0</v>
          </cell>
          <cell r="CA947">
            <v>0</v>
          </cell>
          <cell r="CB947">
            <v>0</v>
          </cell>
          <cell r="CC947">
            <v>0</v>
          </cell>
          <cell r="CD947">
            <v>0</v>
          </cell>
          <cell r="CE947">
            <v>0</v>
          </cell>
          <cell r="CF947">
            <v>0</v>
          </cell>
          <cell r="CG947">
            <v>0</v>
          </cell>
          <cell r="CH947">
            <v>0</v>
          </cell>
          <cell r="CI947">
            <v>0</v>
          </cell>
          <cell r="CJ947">
            <v>0</v>
          </cell>
          <cell r="CK947">
            <v>0</v>
          </cell>
          <cell r="CL947">
            <v>0</v>
          </cell>
          <cell r="CM947">
            <v>0</v>
          </cell>
          <cell r="CN947">
            <v>0</v>
          </cell>
          <cell r="CO947">
            <v>0</v>
          </cell>
          <cell r="CP947">
            <v>0</v>
          </cell>
          <cell r="CQ947">
            <v>0</v>
          </cell>
          <cell r="CR947">
            <v>0</v>
          </cell>
          <cell r="CS947">
            <v>0</v>
          </cell>
          <cell r="CT947">
            <v>0</v>
          </cell>
          <cell r="CU947">
            <v>0</v>
          </cell>
          <cell r="CV947">
            <v>0</v>
          </cell>
          <cell r="CW947">
            <v>0</v>
          </cell>
          <cell r="CX947">
            <v>0</v>
          </cell>
          <cell r="CY947">
            <v>0</v>
          </cell>
          <cell r="CZ947">
            <v>0</v>
          </cell>
          <cell r="DA947">
            <v>0</v>
          </cell>
          <cell r="DB947">
            <v>0</v>
          </cell>
          <cell r="DC947">
            <v>0</v>
          </cell>
          <cell r="DD947">
            <v>0</v>
          </cell>
          <cell r="DE947">
            <v>0</v>
          </cell>
          <cell r="DF947">
            <v>0</v>
          </cell>
          <cell r="DG947">
            <v>0</v>
          </cell>
          <cell r="DH947">
            <v>0</v>
          </cell>
          <cell r="DI947">
            <v>0</v>
          </cell>
          <cell r="DJ947">
            <v>0</v>
          </cell>
          <cell r="DK947">
            <v>0</v>
          </cell>
          <cell r="DL947">
            <v>0</v>
          </cell>
          <cell r="DM947">
            <v>0</v>
          </cell>
          <cell r="DN947">
            <v>0</v>
          </cell>
          <cell r="DO947">
            <v>0</v>
          </cell>
          <cell r="DP947">
            <v>0</v>
          </cell>
          <cell r="DQ947">
            <v>0</v>
          </cell>
          <cell r="DR947">
            <v>0</v>
          </cell>
          <cell r="DS947">
            <v>0</v>
          </cell>
          <cell r="DT947">
            <v>0</v>
          </cell>
          <cell r="DU947">
            <v>0</v>
          </cell>
          <cell r="DV947">
            <v>0</v>
          </cell>
          <cell r="DW947">
            <v>0</v>
          </cell>
          <cell r="DX947">
            <v>0</v>
          </cell>
          <cell r="DY947">
            <v>0</v>
          </cell>
          <cell r="DZ947">
            <v>0</v>
          </cell>
          <cell r="EA947">
            <v>0</v>
          </cell>
          <cell r="EB947">
            <v>0</v>
          </cell>
          <cell r="EC947">
            <v>0</v>
          </cell>
          <cell r="ED947">
            <v>0</v>
          </cell>
        </row>
        <row r="949"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P949">
            <v>0</v>
          </cell>
          <cell r="AQ949">
            <v>0</v>
          </cell>
          <cell r="AR949">
            <v>0</v>
          </cell>
          <cell r="AS949">
            <v>0</v>
          </cell>
          <cell r="AT949">
            <v>0</v>
          </cell>
          <cell r="AU949">
            <v>0</v>
          </cell>
          <cell r="AV949">
            <v>0</v>
          </cell>
          <cell r="AW949">
            <v>0</v>
          </cell>
          <cell r="AX949">
            <v>0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0</v>
          </cell>
          <cell r="BD949">
            <v>0</v>
          </cell>
          <cell r="BE949">
            <v>0</v>
          </cell>
          <cell r="BF949">
            <v>0</v>
          </cell>
          <cell r="BG949">
            <v>0</v>
          </cell>
          <cell r="BH949">
            <v>0</v>
          </cell>
          <cell r="BI949">
            <v>0</v>
          </cell>
          <cell r="BJ949">
            <v>0</v>
          </cell>
          <cell r="BK949">
            <v>0</v>
          </cell>
          <cell r="BL949">
            <v>0</v>
          </cell>
          <cell r="BM949">
            <v>0</v>
          </cell>
          <cell r="BN949">
            <v>0</v>
          </cell>
          <cell r="BO949">
            <v>0</v>
          </cell>
          <cell r="BP949">
            <v>0</v>
          </cell>
          <cell r="BQ949">
            <v>0</v>
          </cell>
          <cell r="BR949">
            <v>0</v>
          </cell>
          <cell r="BS949">
            <v>0</v>
          </cell>
          <cell r="BT949">
            <v>0</v>
          </cell>
          <cell r="BU949">
            <v>0</v>
          </cell>
          <cell r="BV949">
            <v>0</v>
          </cell>
          <cell r="BW949">
            <v>0</v>
          </cell>
          <cell r="BX949">
            <v>0</v>
          </cell>
          <cell r="BY949">
            <v>0</v>
          </cell>
          <cell r="BZ949">
            <v>0</v>
          </cell>
          <cell r="CA949">
            <v>0</v>
          </cell>
          <cell r="CB949">
            <v>0</v>
          </cell>
          <cell r="CC949">
            <v>0</v>
          </cell>
          <cell r="CD949">
            <v>0</v>
          </cell>
          <cell r="CE949">
            <v>0</v>
          </cell>
          <cell r="CF949">
            <v>0</v>
          </cell>
          <cell r="CG949">
            <v>0</v>
          </cell>
          <cell r="CH949">
            <v>0</v>
          </cell>
          <cell r="CI949">
            <v>0</v>
          </cell>
          <cell r="CJ949">
            <v>0</v>
          </cell>
          <cell r="CK949">
            <v>0</v>
          </cell>
          <cell r="CL949">
            <v>0</v>
          </cell>
          <cell r="CM949">
            <v>0</v>
          </cell>
          <cell r="CN949">
            <v>0</v>
          </cell>
          <cell r="CO949">
            <v>0</v>
          </cell>
          <cell r="CP949">
            <v>0</v>
          </cell>
          <cell r="CQ949">
            <v>0</v>
          </cell>
          <cell r="CR949">
            <v>0</v>
          </cell>
          <cell r="CS949">
            <v>0</v>
          </cell>
          <cell r="CT949">
            <v>0</v>
          </cell>
          <cell r="CU949">
            <v>0</v>
          </cell>
          <cell r="CV949">
            <v>0</v>
          </cell>
          <cell r="CW949">
            <v>0</v>
          </cell>
          <cell r="CX949">
            <v>0</v>
          </cell>
          <cell r="CY949">
            <v>0</v>
          </cell>
          <cell r="CZ949">
            <v>0</v>
          </cell>
          <cell r="DA949">
            <v>0</v>
          </cell>
          <cell r="DB949">
            <v>0</v>
          </cell>
          <cell r="DC949">
            <v>0</v>
          </cell>
          <cell r="DD949">
            <v>0</v>
          </cell>
          <cell r="DE949">
            <v>0</v>
          </cell>
          <cell r="DF949">
            <v>0</v>
          </cell>
          <cell r="DG949">
            <v>0</v>
          </cell>
          <cell r="DH949">
            <v>0</v>
          </cell>
          <cell r="DI949">
            <v>0</v>
          </cell>
          <cell r="DJ949">
            <v>0</v>
          </cell>
          <cell r="DK949">
            <v>0</v>
          </cell>
          <cell r="DL949">
            <v>0</v>
          </cell>
          <cell r="DM949">
            <v>0</v>
          </cell>
          <cell r="DN949">
            <v>0</v>
          </cell>
          <cell r="DO949">
            <v>0</v>
          </cell>
          <cell r="DP949">
            <v>0</v>
          </cell>
          <cell r="DQ949">
            <v>0</v>
          </cell>
          <cell r="DR949">
            <v>0</v>
          </cell>
          <cell r="DS949">
            <v>0</v>
          </cell>
          <cell r="DT949">
            <v>0</v>
          </cell>
          <cell r="DU949">
            <v>0</v>
          </cell>
          <cell r="DV949">
            <v>0</v>
          </cell>
          <cell r="DW949">
            <v>0</v>
          </cell>
          <cell r="DX949">
            <v>0</v>
          </cell>
          <cell r="DY949">
            <v>0</v>
          </cell>
          <cell r="DZ949">
            <v>0</v>
          </cell>
          <cell r="EA949">
            <v>0</v>
          </cell>
          <cell r="EB949">
            <v>0</v>
          </cell>
          <cell r="EC949">
            <v>0</v>
          </cell>
          <cell r="ED949">
            <v>0</v>
          </cell>
        </row>
        <row r="950"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  <cell r="AO950">
            <v>0</v>
          </cell>
          <cell r="AP950">
            <v>0</v>
          </cell>
          <cell r="AQ950">
            <v>0</v>
          </cell>
          <cell r="AR950">
            <v>0</v>
          </cell>
          <cell r="AS950">
            <v>0</v>
          </cell>
          <cell r="AT950">
            <v>0</v>
          </cell>
          <cell r="AU950">
            <v>0</v>
          </cell>
          <cell r="AV950">
            <v>0</v>
          </cell>
          <cell r="AW950">
            <v>0</v>
          </cell>
          <cell r="AX950">
            <v>0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0</v>
          </cell>
          <cell r="BD950">
            <v>0</v>
          </cell>
          <cell r="BE950">
            <v>0</v>
          </cell>
          <cell r="BF950">
            <v>0</v>
          </cell>
          <cell r="BG950">
            <v>0</v>
          </cell>
          <cell r="BH950">
            <v>0</v>
          </cell>
          <cell r="BI950">
            <v>0</v>
          </cell>
          <cell r="BJ950">
            <v>0</v>
          </cell>
          <cell r="BK950">
            <v>0</v>
          </cell>
          <cell r="BL950">
            <v>0</v>
          </cell>
          <cell r="BM950">
            <v>0</v>
          </cell>
          <cell r="BN950">
            <v>0</v>
          </cell>
          <cell r="BO950">
            <v>0</v>
          </cell>
          <cell r="BP950">
            <v>0</v>
          </cell>
          <cell r="BQ950">
            <v>0</v>
          </cell>
          <cell r="BR950">
            <v>0</v>
          </cell>
          <cell r="BS950">
            <v>0</v>
          </cell>
          <cell r="BT950">
            <v>0</v>
          </cell>
          <cell r="BU950">
            <v>0</v>
          </cell>
          <cell r="BV950">
            <v>0</v>
          </cell>
          <cell r="BW950">
            <v>0</v>
          </cell>
          <cell r="BX950">
            <v>0</v>
          </cell>
          <cell r="BY950">
            <v>0</v>
          </cell>
          <cell r="BZ950">
            <v>0</v>
          </cell>
          <cell r="CA950">
            <v>0</v>
          </cell>
          <cell r="CB950">
            <v>0</v>
          </cell>
          <cell r="CC950">
            <v>0</v>
          </cell>
          <cell r="CD950">
            <v>0</v>
          </cell>
          <cell r="CE950">
            <v>0</v>
          </cell>
          <cell r="CF950">
            <v>0</v>
          </cell>
          <cell r="CG950">
            <v>0</v>
          </cell>
          <cell r="CH950">
            <v>0</v>
          </cell>
          <cell r="CI950">
            <v>0</v>
          </cell>
          <cell r="CJ950">
            <v>0</v>
          </cell>
          <cell r="CK950">
            <v>0</v>
          </cell>
          <cell r="CL950">
            <v>0</v>
          </cell>
          <cell r="CM950">
            <v>0</v>
          </cell>
          <cell r="CN950">
            <v>0</v>
          </cell>
          <cell r="CO950">
            <v>0</v>
          </cell>
          <cell r="CP950">
            <v>0</v>
          </cell>
          <cell r="CQ950">
            <v>0</v>
          </cell>
          <cell r="CR950">
            <v>0</v>
          </cell>
          <cell r="CS950">
            <v>0</v>
          </cell>
          <cell r="CT950">
            <v>0</v>
          </cell>
          <cell r="CU950">
            <v>0</v>
          </cell>
          <cell r="CV950">
            <v>0</v>
          </cell>
          <cell r="CW950">
            <v>0</v>
          </cell>
          <cell r="CX950">
            <v>0</v>
          </cell>
          <cell r="CY950">
            <v>0</v>
          </cell>
          <cell r="CZ950">
            <v>0</v>
          </cell>
          <cell r="DA950">
            <v>0</v>
          </cell>
          <cell r="DB950">
            <v>0</v>
          </cell>
          <cell r="DC950">
            <v>0</v>
          </cell>
          <cell r="DD950">
            <v>0</v>
          </cell>
          <cell r="DE950">
            <v>0</v>
          </cell>
          <cell r="DF950">
            <v>0</v>
          </cell>
          <cell r="DG950">
            <v>0</v>
          </cell>
          <cell r="DH950">
            <v>0</v>
          </cell>
          <cell r="DI950">
            <v>0</v>
          </cell>
          <cell r="DJ950">
            <v>0</v>
          </cell>
          <cell r="DK950">
            <v>0</v>
          </cell>
          <cell r="DL950">
            <v>0</v>
          </cell>
          <cell r="DM950">
            <v>0</v>
          </cell>
          <cell r="DN950">
            <v>0</v>
          </cell>
          <cell r="DO950">
            <v>0</v>
          </cell>
          <cell r="DP950">
            <v>0</v>
          </cell>
          <cell r="DQ950">
            <v>0</v>
          </cell>
          <cell r="DR950">
            <v>0</v>
          </cell>
          <cell r="DS950">
            <v>0</v>
          </cell>
          <cell r="DT950">
            <v>0</v>
          </cell>
          <cell r="DU950">
            <v>0</v>
          </cell>
          <cell r="DV950">
            <v>0</v>
          </cell>
          <cell r="DW950">
            <v>0</v>
          </cell>
          <cell r="DX950">
            <v>0</v>
          </cell>
          <cell r="DY950">
            <v>0</v>
          </cell>
          <cell r="DZ950">
            <v>0</v>
          </cell>
          <cell r="EA950">
            <v>0</v>
          </cell>
          <cell r="EB950">
            <v>0</v>
          </cell>
          <cell r="EC950">
            <v>0</v>
          </cell>
          <cell r="ED950">
            <v>0</v>
          </cell>
        </row>
        <row r="951"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P951">
            <v>0</v>
          </cell>
          <cell r="AQ951">
            <v>0</v>
          </cell>
          <cell r="AR951">
            <v>0</v>
          </cell>
          <cell r="AS951">
            <v>0</v>
          </cell>
          <cell r="AT951">
            <v>0</v>
          </cell>
          <cell r="AU951">
            <v>0</v>
          </cell>
          <cell r="AV951">
            <v>0</v>
          </cell>
          <cell r="AW951">
            <v>0</v>
          </cell>
          <cell r="AX951">
            <v>0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0</v>
          </cell>
          <cell r="BD951">
            <v>0</v>
          </cell>
          <cell r="BE951">
            <v>0</v>
          </cell>
          <cell r="BF951">
            <v>0</v>
          </cell>
          <cell r="BG951">
            <v>0</v>
          </cell>
          <cell r="BH951">
            <v>0</v>
          </cell>
          <cell r="BI951">
            <v>0</v>
          </cell>
          <cell r="BJ951">
            <v>0</v>
          </cell>
          <cell r="BK951">
            <v>0</v>
          </cell>
          <cell r="BL951">
            <v>0</v>
          </cell>
          <cell r="BM951">
            <v>0</v>
          </cell>
          <cell r="BN951">
            <v>0</v>
          </cell>
          <cell r="BO951">
            <v>0</v>
          </cell>
          <cell r="BP951">
            <v>0</v>
          </cell>
          <cell r="BQ951">
            <v>0</v>
          </cell>
          <cell r="BR951">
            <v>0</v>
          </cell>
          <cell r="BS951">
            <v>0</v>
          </cell>
          <cell r="BT951">
            <v>0</v>
          </cell>
          <cell r="BU951">
            <v>0</v>
          </cell>
          <cell r="BV951">
            <v>0</v>
          </cell>
          <cell r="BW951">
            <v>0</v>
          </cell>
          <cell r="BX951">
            <v>0</v>
          </cell>
          <cell r="BY951">
            <v>0</v>
          </cell>
          <cell r="BZ951">
            <v>0</v>
          </cell>
          <cell r="CA951">
            <v>0</v>
          </cell>
          <cell r="CB951">
            <v>0</v>
          </cell>
          <cell r="CC951">
            <v>0</v>
          </cell>
          <cell r="CD951">
            <v>0</v>
          </cell>
          <cell r="CE951">
            <v>0</v>
          </cell>
          <cell r="CF951">
            <v>0</v>
          </cell>
          <cell r="CG951">
            <v>0</v>
          </cell>
          <cell r="CH951">
            <v>0</v>
          </cell>
          <cell r="CI951">
            <v>0</v>
          </cell>
          <cell r="CJ951">
            <v>0</v>
          </cell>
          <cell r="CK951">
            <v>0</v>
          </cell>
          <cell r="CL951">
            <v>0</v>
          </cell>
          <cell r="CM951">
            <v>0</v>
          </cell>
          <cell r="CN951">
            <v>0</v>
          </cell>
          <cell r="CO951">
            <v>0</v>
          </cell>
          <cell r="CP951">
            <v>0</v>
          </cell>
          <cell r="CQ951">
            <v>0</v>
          </cell>
          <cell r="CR951">
            <v>0</v>
          </cell>
          <cell r="CS951">
            <v>0</v>
          </cell>
          <cell r="CT951">
            <v>0</v>
          </cell>
          <cell r="CU951">
            <v>0</v>
          </cell>
          <cell r="CV951">
            <v>0</v>
          </cell>
          <cell r="CW951">
            <v>0</v>
          </cell>
          <cell r="CX951">
            <v>0</v>
          </cell>
          <cell r="CY951">
            <v>0</v>
          </cell>
          <cell r="CZ951">
            <v>0</v>
          </cell>
          <cell r="DA951">
            <v>0</v>
          </cell>
          <cell r="DB951">
            <v>0</v>
          </cell>
          <cell r="DC951">
            <v>0</v>
          </cell>
          <cell r="DD951">
            <v>0</v>
          </cell>
          <cell r="DE951">
            <v>0</v>
          </cell>
          <cell r="DF951">
            <v>0</v>
          </cell>
          <cell r="DG951">
            <v>0</v>
          </cell>
          <cell r="DH951">
            <v>0</v>
          </cell>
          <cell r="DI951">
            <v>0</v>
          </cell>
          <cell r="DJ951">
            <v>0</v>
          </cell>
          <cell r="DK951">
            <v>0</v>
          </cell>
          <cell r="DL951">
            <v>0</v>
          </cell>
          <cell r="DM951">
            <v>0</v>
          </cell>
          <cell r="DN951">
            <v>0</v>
          </cell>
          <cell r="DO951">
            <v>0</v>
          </cell>
          <cell r="DP951">
            <v>0</v>
          </cell>
          <cell r="DQ951">
            <v>0</v>
          </cell>
          <cell r="DR951">
            <v>0</v>
          </cell>
          <cell r="DS951">
            <v>0</v>
          </cell>
          <cell r="DT951">
            <v>0</v>
          </cell>
          <cell r="DU951">
            <v>0</v>
          </cell>
          <cell r="DV951">
            <v>0</v>
          </cell>
          <cell r="DW951">
            <v>0</v>
          </cell>
          <cell r="DX951">
            <v>0</v>
          </cell>
          <cell r="DY951">
            <v>0</v>
          </cell>
          <cell r="DZ951">
            <v>0</v>
          </cell>
          <cell r="EA951">
            <v>0</v>
          </cell>
          <cell r="EB951">
            <v>0</v>
          </cell>
          <cell r="EC951">
            <v>0</v>
          </cell>
          <cell r="ED951">
            <v>0</v>
          </cell>
        </row>
        <row r="952"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  <cell r="AO952">
            <v>0</v>
          </cell>
          <cell r="AP952">
            <v>0</v>
          </cell>
          <cell r="AQ952">
            <v>0</v>
          </cell>
          <cell r="AR952">
            <v>0</v>
          </cell>
          <cell r="AS952">
            <v>0</v>
          </cell>
          <cell r="AT952">
            <v>0</v>
          </cell>
          <cell r="AU952">
            <v>0</v>
          </cell>
          <cell r="AV952">
            <v>0</v>
          </cell>
          <cell r="AW952">
            <v>0</v>
          </cell>
          <cell r="AX952">
            <v>0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0</v>
          </cell>
          <cell r="BD952">
            <v>0</v>
          </cell>
          <cell r="BE952">
            <v>0</v>
          </cell>
          <cell r="BF952">
            <v>0</v>
          </cell>
          <cell r="BG952">
            <v>0</v>
          </cell>
          <cell r="BH952">
            <v>0</v>
          </cell>
          <cell r="BI952">
            <v>0</v>
          </cell>
          <cell r="BJ952">
            <v>0</v>
          </cell>
          <cell r="BK952">
            <v>0</v>
          </cell>
          <cell r="BL952">
            <v>0</v>
          </cell>
          <cell r="BM952">
            <v>0</v>
          </cell>
          <cell r="BN952">
            <v>0</v>
          </cell>
          <cell r="BO952">
            <v>0</v>
          </cell>
          <cell r="BP952">
            <v>0</v>
          </cell>
          <cell r="BQ952">
            <v>0</v>
          </cell>
          <cell r="BR952">
            <v>0</v>
          </cell>
          <cell r="BS952">
            <v>0</v>
          </cell>
          <cell r="BT952">
            <v>0</v>
          </cell>
          <cell r="BU952">
            <v>0</v>
          </cell>
          <cell r="BV952">
            <v>0</v>
          </cell>
          <cell r="BW952">
            <v>0</v>
          </cell>
          <cell r="BX952">
            <v>0</v>
          </cell>
          <cell r="BY952">
            <v>0</v>
          </cell>
          <cell r="BZ952">
            <v>0</v>
          </cell>
          <cell r="CA952">
            <v>0</v>
          </cell>
          <cell r="CB952">
            <v>0</v>
          </cell>
          <cell r="CC952">
            <v>0</v>
          </cell>
          <cell r="CD952">
            <v>0</v>
          </cell>
          <cell r="CE952">
            <v>0</v>
          </cell>
          <cell r="CF952">
            <v>0</v>
          </cell>
          <cell r="CG952">
            <v>0</v>
          </cell>
          <cell r="CH952">
            <v>0</v>
          </cell>
          <cell r="CI952">
            <v>0</v>
          </cell>
          <cell r="CJ952">
            <v>0</v>
          </cell>
          <cell r="CK952">
            <v>0</v>
          </cell>
          <cell r="CL952">
            <v>0</v>
          </cell>
          <cell r="CM952">
            <v>0</v>
          </cell>
          <cell r="CN952">
            <v>0</v>
          </cell>
          <cell r="CO952">
            <v>0</v>
          </cell>
          <cell r="CP952">
            <v>0</v>
          </cell>
          <cell r="CQ952">
            <v>0</v>
          </cell>
          <cell r="CR952">
            <v>0</v>
          </cell>
          <cell r="CS952">
            <v>0</v>
          </cell>
          <cell r="CT952">
            <v>0</v>
          </cell>
          <cell r="CU952">
            <v>0</v>
          </cell>
          <cell r="CV952">
            <v>0</v>
          </cell>
          <cell r="CW952">
            <v>0</v>
          </cell>
          <cell r="CX952">
            <v>0</v>
          </cell>
          <cell r="CY952">
            <v>0</v>
          </cell>
          <cell r="CZ952">
            <v>0</v>
          </cell>
          <cell r="DA952">
            <v>0</v>
          </cell>
          <cell r="DB952">
            <v>0</v>
          </cell>
          <cell r="DC952">
            <v>0</v>
          </cell>
          <cell r="DD952">
            <v>0</v>
          </cell>
          <cell r="DE952">
            <v>0</v>
          </cell>
          <cell r="DF952">
            <v>0</v>
          </cell>
          <cell r="DG952">
            <v>0</v>
          </cell>
          <cell r="DH952">
            <v>0</v>
          </cell>
          <cell r="DI952">
            <v>0</v>
          </cell>
          <cell r="DJ952">
            <v>0</v>
          </cell>
          <cell r="DK952">
            <v>0</v>
          </cell>
          <cell r="DL952">
            <v>0</v>
          </cell>
          <cell r="DM952">
            <v>0</v>
          </cell>
          <cell r="DN952">
            <v>0</v>
          </cell>
          <cell r="DO952">
            <v>0</v>
          </cell>
          <cell r="DP952">
            <v>0</v>
          </cell>
          <cell r="DQ952">
            <v>0</v>
          </cell>
          <cell r="DR952">
            <v>0</v>
          </cell>
          <cell r="DS952">
            <v>0</v>
          </cell>
          <cell r="DT952">
            <v>0</v>
          </cell>
          <cell r="DU952">
            <v>0</v>
          </cell>
          <cell r="DV952">
            <v>0</v>
          </cell>
          <cell r="DW952">
            <v>0</v>
          </cell>
          <cell r="DX952">
            <v>0</v>
          </cell>
          <cell r="DY952">
            <v>0</v>
          </cell>
          <cell r="DZ952">
            <v>0</v>
          </cell>
          <cell r="EA952">
            <v>0</v>
          </cell>
          <cell r="EB952">
            <v>0</v>
          </cell>
          <cell r="EC952">
            <v>0</v>
          </cell>
          <cell r="ED952">
            <v>0</v>
          </cell>
        </row>
        <row r="953"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P953">
            <v>0</v>
          </cell>
          <cell r="AQ953">
            <v>0</v>
          </cell>
          <cell r="AR953">
            <v>0</v>
          </cell>
          <cell r="AS953">
            <v>0</v>
          </cell>
          <cell r="AT953">
            <v>0</v>
          </cell>
          <cell r="AU953">
            <v>0</v>
          </cell>
          <cell r="AV953">
            <v>0</v>
          </cell>
          <cell r="AW953">
            <v>0</v>
          </cell>
          <cell r="AX953">
            <v>0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0</v>
          </cell>
          <cell r="BD953">
            <v>0</v>
          </cell>
          <cell r="BE953">
            <v>0</v>
          </cell>
          <cell r="BF953">
            <v>0</v>
          </cell>
          <cell r="BG953">
            <v>0</v>
          </cell>
          <cell r="BH953">
            <v>0</v>
          </cell>
          <cell r="BI953">
            <v>0</v>
          </cell>
          <cell r="BJ953">
            <v>0</v>
          </cell>
          <cell r="BK953">
            <v>0</v>
          </cell>
          <cell r="BL953">
            <v>0</v>
          </cell>
          <cell r="BM953">
            <v>0</v>
          </cell>
          <cell r="BN953">
            <v>0</v>
          </cell>
          <cell r="BO953">
            <v>0</v>
          </cell>
          <cell r="BP953">
            <v>0</v>
          </cell>
          <cell r="BQ953">
            <v>0</v>
          </cell>
          <cell r="BR953">
            <v>0</v>
          </cell>
          <cell r="BS953">
            <v>0</v>
          </cell>
          <cell r="BT953">
            <v>0</v>
          </cell>
          <cell r="BU953">
            <v>0</v>
          </cell>
          <cell r="BV953">
            <v>0</v>
          </cell>
          <cell r="BW953">
            <v>0</v>
          </cell>
          <cell r="BX953">
            <v>0</v>
          </cell>
          <cell r="BY953">
            <v>0</v>
          </cell>
          <cell r="BZ953">
            <v>0</v>
          </cell>
          <cell r="CA953">
            <v>0</v>
          </cell>
          <cell r="CB953">
            <v>0</v>
          </cell>
          <cell r="CC953">
            <v>0</v>
          </cell>
          <cell r="CD953">
            <v>0</v>
          </cell>
          <cell r="CE953">
            <v>0</v>
          </cell>
          <cell r="CF953">
            <v>0</v>
          </cell>
          <cell r="CG953">
            <v>0</v>
          </cell>
          <cell r="CH953">
            <v>0</v>
          </cell>
          <cell r="CI953">
            <v>0</v>
          </cell>
          <cell r="CJ953">
            <v>0</v>
          </cell>
          <cell r="CK953">
            <v>0</v>
          </cell>
          <cell r="CL953">
            <v>0</v>
          </cell>
          <cell r="CM953">
            <v>0</v>
          </cell>
          <cell r="CN953">
            <v>0</v>
          </cell>
          <cell r="CO953">
            <v>0</v>
          </cell>
          <cell r="CP953">
            <v>0</v>
          </cell>
          <cell r="CQ953">
            <v>0</v>
          </cell>
          <cell r="CR953">
            <v>0</v>
          </cell>
          <cell r="CS953">
            <v>0</v>
          </cell>
          <cell r="CT953">
            <v>0</v>
          </cell>
          <cell r="CU953">
            <v>0</v>
          </cell>
          <cell r="CV953">
            <v>0</v>
          </cell>
          <cell r="CW953">
            <v>0</v>
          </cell>
          <cell r="CX953">
            <v>0</v>
          </cell>
          <cell r="CY953">
            <v>0</v>
          </cell>
          <cell r="CZ953">
            <v>0</v>
          </cell>
          <cell r="DA953">
            <v>0</v>
          </cell>
          <cell r="DB953">
            <v>0</v>
          </cell>
          <cell r="DC953">
            <v>0</v>
          </cell>
          <cell r="DD953">
            <v>0</v>
          </cell>
          <cell r="DE953">
            <v>0</v>
          </cell>
          <cell r="DF953">
            <v>0</v>
          </cell>
          <cell r="DG953">
            <v>0</v>
          </cell>
          <cell r="DH953">
            <v>0</v>
          </cell>
          <cell r="DI953">
            <v>0</v>
          </cell>
          <cell r="DJ953">
            <v>0</v>
          </cell>
          <cell r="DK953">
            <v>0</v>
          </cell>
          <cell r="DL953">
            <v>0</v>
          </cell>
          <cell r="DM953">
            <v>0</v>
          </cell>
          <cell r="DN953">
            <v>0</v>
          </cell>
          <cell r="DO953">
            <v>0</v>
          </cell>
          <cell r="DP953">
            <v>0</v>
          </cell>
          <cell r="DQ953">
            <v>0</v>
          </cell>
          <cell r="DR953">
            <v>0</v>
          </cell>
          <cell r="DS953">
            <v>0</v>
          </cell>
          <cell r="DT953">
            <v>0</v>
          </cell>
          <cell r="DU953">
            <v>0</v>
          </cell>
          <cell r="DV953">
            <v>0</v>
          </cell>
          <cell r="DW953">
            <v>0</v>
          </cell>
          <cell r="DX953">
            <v>0</v>
          </cell>
          <cell r="DY953">
            <v>0</v>
          </cell>
          <cell r="DZ953">
            <v>0</v>
          </cell>
          <cell r="EA953">
            <v>0</v>
          </cell>
          <cell r="EB953">
            <v>0</v>
          </cell>
          <cell r="EC953">
            <v>0</v>
          </cell>
          <cell r="ED953">
            <v>0</v>
          </cell>
        </row>
        <row r="954"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  <cell r="AO954">
            <v>0</v>
          </cell>
          <cell r="AP954">
            <v>0</v>
          </cell>
          <cell r="AQ954">
            <v>0</v>
          </cell>
          <cell r="AR954">
            <v>0</v>
          </cell>
          <cell r="AS954">
            <v>0</v>
          </cell>
          <cell r="AT954">
            <v>0</v>
          </cell>
          <cell r="AU954">
            <v>0</v>
          </cell>
          <cell r="AV954">
            <v>0</v>
          </cell>
          <cell r="AW954">
            <v>0</v>
          </cell>
          <cell r="AX954">
            <v>0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0</v>
          </cell>
          <cell r="BD954">
            <v>0</v>
          </cell>
          <cell r="BE954">
            <v>0</v>
          </cell>
          <cell r="BF954">
            <v>0</v>
          </cell>
          <cell r="BG954">
            <v>0</v>
          </cell>
          <cell r="BH954">
            <v>0</v>
          </cell>
          <cell r="BI954">
            <v>0</v>
          </cell>
          <cell r="BJ954">
            <v>0</v>
          </cell>
          <cell r="BK954">
            <v>0</v>
          </cell>
          <cell r="BL954">
            <v>0</v>
          </cell>
          <cell r="BM954">
            <v>0</v>
          </cell>
          <cell r="BN954">
            <v>0</v>
          </cell>
          <cell r="BO954">
            <v>0</v>
          </cell>
          <cell r="BP954">
            <v>0</v>
          </cell>
          <cell r="BQ954">
            <v>0</v>
          </cell>
          <cell r="BR954">
            <v>0</v>
          </cell>
          <cell r="BS954">
            <v>0</v>
          </cell>
          <cell r="BT954">
            <v>0</v>
          </cell>
          <cell r="BU954">
            <v>0</v>
          </cell>
          <cell r="BV954">
            <v>0</v>
          </cell>
          <cell r="BW954">
            <v>0</v>
          </cell>
          <cell r="BX954">
            <v>0</v>
          </cell>
          <cell r="BY954">
            <v>0</v>
          </cell>
          <cell r="BZ954">
            <v>0</v>
          </cell>
          <cell r="CA954">
            <v>0</v>
          </cell>
          <cell r="CB954">
            <v>0</v>
          </cell>
          <cell r="CC954">
            <v>0</v>
          </cell>
          <cell r="CD954">
            <v>0</v>
          </cell>
          <cell r="CE954">
            <v>0</v>
          </cell>
          <cell r="CF954">
            <v>0</v>
          </cell>
          <cell r="CG954">
            <v>0</v>
          </cell>
          <cell r="CH954">
            <v>0</v>
          </cell>
          <cell r="CI954">
            <v>0</v>
          </cell>
          <cell r="CJ954">
            <v>0</v>
          </cell>
          <cell r="CK954">
            <v>0</v>
          </cell>
          <cell r="CL954">
            <v>0</v>
          </cell>
          <cell r="CM954">
            <v>0</v>
          </cell>
          <cell r="CN954">
            <v>0</v>
          </cell>
          <cell r="CO954">
            <v>0</v>
          </cell>
          <cell r="CP954">
            <v>0</v>
          </cell>
          <cell r="CQ954">
            <v>0</v>
          </cell>
          <cell r="CR954">
            <v>0</v>
          </cell>
          <cell r="CS954">
            <v>0</v>
          </cell>
          <cell r="CT954">
            <v>0</v>
          </cell>
          <cell r="CU954">
            <v>0</v>
          </cell>
          <cell r="CV954">
            <v>0</v>
          </cell>
          <cell r="CW954">
            <v>0</v>
          </cell>
          <cell r="CX954">
            <v>0</v>
          </cell>
          <cell r="CY954">
            <v>0</v>
          </cell>
          <cell r="CZ954">
            <v>0</v>
          </cell>
          <cell r="DA954">
            <v>0</v>
          </cell>
          <cell r="DB954">
            <v>0</v>
          </cell>
          <cell r="DC954">
            <v>0</v>
          </cell>
          <cell r="DD954">
            <v>0</v>
          </cell>
          <cell r="DE954">
            <v>0</v>
          </cell>
          <cell r="DF954">
            <v>0</v>
          </cell>
          <cell r="DG954">
            <v>0</v>
          </cell>
          <cell r="DH954">
            <v>0</v>
          </cell>
          <cell r="DI954">
            <v>0</v>
          </cell>
          <cell r="DJ954">
            <v>0</v>
          </cell>
          <cell r="DK954">
            <v>0</v>
          </cell>
          <cell r="DL954">
            <v>0</v>
          </cell>
          <cell r="DM954">
            <v>0</v>
          </cell>
          <cell r="DN954">
            <v>0</v>
          </cell>
          <cell r="DO954">
            <v>0</v>
          </cell>
          <cell r="DP954">
            <v>0</v>
          </cell>
          <cell r="DQ954">
            <v>0</v>
          </cell>
          <cell r="DR954">
            <v>0</v>
          </cell>
          <cell r="DS954">
            <v>0</v>
          </cell>
          <cell r="DT954">
            <v>0</v>
          </cell>
          <cell r="DU954">
            <v>0</v>
          </cell>
          <cell r="DV954">
            <v>0</v>
          </cell>
          <cell r="DW954">
            <v>0</v>
          </cell>
          <cell r="DX954">
            <v>0</v>
          </cell>
          <cell r="DY954">
            <v>0</v>
          </cell>
          <cell r="DZ954">
            <v>0</v>
          </cell>
          <cell r="EA954">
            <v>0</v>
          </cell>
          <cell r="EB954">
            <v>0</v>
          </cell>
          <cell r="EC954">
            <v>0</v>
          </cell>
          <cell r="ED954">
            <v>0</v>
          </cell>
        </row>
        <row r="955"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  <cell r="AO955">
            <v>0</v>
          </cell>
          <cell r="AP955">
            <v>0</v>
          </cell>
          <cell r="AQ955">
            <v>0</v>
          </cell>
          <cell r="AR955">
            <v>0</v>
          </cell>
          <cell r="AS955">
            <v>0</v>
          </cell>
          <cell r="AT955">
            <v>0</v>
          </cell>
          <cell r="AU955">
            <v>0</v>
          </cell>
          <cell r="AV955">
            <v>0</v>
          </cell>
          <cell r="AW955">
            <v>0</v>
          </cell>
          <cell r="AX955">
            <v>0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0</v>
          </cell>
          <cell r="BD955">
            <v>0</v>
          </cell>
          <cell r="BE955">
            <v>0</v>
          </cell>
          <cell r="BF955">
            <v>0</v>
          </cell>
          <cell r="BG955">
            <v>0</v>
          </cell>
          <cell r="BH955">
            <v>0</v>
          </cell>
          <cell r="BI955">
            <v>0</v>
          </cell>
          <cell r="BJ955">
            <v>0</v>
          </cell>
          <cell r="BK955">
            <v>0</v>
          </cell>
          <cell r="BL955">
            <v>0</v>
          </cell>
          <cell r="BM955">
            <v>0</v>
          </cell>
          <cell r="BN955">
            <v>0</v>
          </cell>
          <cell r="BO955">
            <v>0</v>
          </cell>
          <cell r="BP955">
            <v>0</v>
          </cell>
          <cell r="BQ955">
            <v>0</v>
          </cell>
          <cell r="BR955">
            <v>0</v>
          </cell>
          <cell r="BS955">
            <v>0</v>
          </cell>
          <cell r="BT955">
            <v>0</v>
          </cell>
          <cell r="BU955">
            <v>0</v>
          </cell>
          <cell r="BV955">
            <v>0</v>
          </cell>
          <cell r="BW955">
            <v>0</v>
          </cell>
          <cell r="BX955">
            <v>0</v>
          </cell>
          <cell r="BY955">
            <v>0</v>
          </cell>
          <cell r="BZ955">
            <v>0</v>
          </cell>
          <cell r="CA955">
            <v>0</v>
          </cell>
          <cell r="CB955">
            <v>0</v>
          </cell>
          <cell r="CC955">
            <v>0</v>
          </cell>
          <cell r="CD955">
            <v>0</v>
          </cell>
          <cell r="CE955">
            <v>0</v>
          </cell>
          <cell r="CF955">
            <v>0</v>
          </cell>
          <cell r="CG955">
            <v>0</v>
          </cell>
          <cell r="CH955">
            <v>0</v>
          </cell>
          <cell r="CI955">
            <v>0</v>
          </cell>
          <cell r="CJ955">
            <v>0</v>
          </cell>
          <cell r="CK955">
            <v>0</v>
          </cell>
          <cell r="CL955">
            <v>0</v>
          </cell>
          <cell r="CM955">
            <v>0</v>
          </cell>
          <cell r="CN955">
            <v>0</v>
          </cell>
          <cell r="CO955">
            <v>0</v>
          </cell>
          <cell r="CP955">
            <v>0</v>
          </cell>
          <cell r="CQ955">
            <v>0</v>
          </cell>
          <cell r="CR955">
            <v>0</v>
          </cell>
          <cell r="CS955">
            <v>0</v>
          </cell>
          <cell r="CT955">
            <v>0</v>
          </cell>
          <cell r="CU955">
            <v>0</v>
          </cell>
          <cell r="CV955">
            <v>0</v>
          </cell>
          <cell r="CW955">
            <v>0</v>
          </cell>
          <cell r="CX955">
            <v>0</v>
          </cell>
          <cell r="CY955">
            <v>0</v>
          </cell>
          <cell r="CZ955">
            <v>0</v>
          </cell>
          <cell r="DA955">
            <v>0</v>
          </cell>
          <cell r="DB955">
            <v>0</v>
          </cell>
          <cell r="DC955">
            <v>0</v>
          </cell>
          <cell r="DD955">
            <v>0</v>
          </cell>
          <cell r="DE955">
            <v>0</v>
          </cell>
          <cell r="DF955">
            <v>0</v>
          </cell>
          <cell r="DG955">
            <v>0</v>
          </cell>
          <cell r="DH955">
            <v>0</v>
          </cell>
          <cell r="DI955">
            <v>0</v>
          </cell>
          <cell r="DJ955">
            <v>0</v>
          </cell>
          <cell r="DK955">
            <v>0</v>
          </cell>
          <cell r="DL955">
            <v>0</v>
          </cell>
          <cell r="DM955">
            <v>0</v>
          </cell>
          <cell r="DN955">
            <v>0</v>
          </cell>
          <cell r="DO955">
            <v>0</v>
          </cell>
          <cell r="DP955">
            <v>0</v>
          </cell>
          <cell r="DQ955">
            <v>0</v>
          </cell>
          <cell r="DR955">
            <v>0</v>
          </cell>
          <cell r="DS955">
            <v>0</v>
          </cell>
          <cell r="DT955">
            <v>0</v>
          </cell>
          <cell r="DU955">
            <v>0</v>
          </cell>
          <cell r="DV955">
            <v>0</v>
          </cell>
          <cell r="DW955">
            <v>0</v>
          </cell>
          <cell r="DX955">
            <v>0</v>
          </cell>
          <cell r="DY955">
            <v>0</v>
          </cell>
          <cell r="DZ955">
            <v>0</v>
          </cell>
          <cell r="EA955">
            <v>0</v>
          </cell>
          <cell r="EB955">
            <v>0</v>
          </cell>
          <cell r="EC955">
            <v>0</v>
          </cell>
          <cell r="ED955">
            <v>0</v>
          </cell>
        </row>
        <row r="956"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  <cell r="AO956">
            <v>0</v>
          </cell>
          <cell r="AP956">
            <v>0</v>
          </cell>
          <cell r="AQ956">
            <v>0</v>
          </cell>
          <cell r="AR956">
            <v>0</v>
          </cell>
          <cell r="AS956">
            <v>0</v>
          </cell>
          <cell r="AT956">
            <v>0</v>
          </cell>
          <cell r="AU956">
            <v>0</v>
          </cell>
          <cell r="AV956">
            <v>0</v>
          </cell>
          <cell r="AW956">
            <v>0</v>
          </cell>
          <cell r="AX956">
            <v>0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0</v>
          </cell>
          <cell r="BD956">
            <v>0</v>
          </cell>
          <cell r="BE956">
            <v>0</v>
          </cell>
          <cell r="BF956">
            <v>0</v>
          </cell>
          <cell r="BG956">
            <v>0</v>
          </cell>
          <cell r="BH956">
            <v>0</v>
          </cell>
          <cell r="BI956">
            <v>0</v>
          </cell>
          <cell r="BJ956">
            <v>0</v>
          </cell>
          <cell r="BK956">
            <v>0</v>
          </cell>
          <cell r="BL956">
            <v>0</v>
          </cell>
          <cell r="BM956">
            <v>0</v>
          </cell>
          <cell r="BN956">
            <v>0</v>
          </cell>
          <cell r="BO956">
            <v>0</v>
          </cell>
          <cell r="BP956">
            <v>0</v>
          </cell>
          <cell r="BQ956">
            <v>0</v>
          </cell>
          <cell r="BR956">
            <v>0</v>
          </cell>
          <cell r="BS956">
            <v>0</v>
          </cell>
          <cell r="BT956">
            <v>0</v>
          </cell>
          <cell r="BU956">
            <v>0</v>
          </cell>
          <cell r="BV956">
            <v>0</v>
          </cell>
          <cell r="BW956">
            <v>0</v>
          </cell>
          <cell r="BX956">
            <v>0</v>
          </cell>
          <cell r="BY956">
            <v>0</v>
          </cell>
          <cell r="BZ956">
            <v>0</v>
          </cell>
          <cell r="CA956">
            <v>0</v>
          </cell>
          <cell r="CB956">
            <v>0</v>
          </cell>
          <cell r="CC956">
            <v>0</v>
          </cell>
          <cell r="CD956">
            <v>0</v>
          </cell>
          <cell r="CE956">
            <v>0</v>
          </cell>
          <cell r="CF956">
            <v>0</v>
          </cell>
          <cell r="CG956">
            <v>0</v>
          </cell>
          <cell r="CH956">
            <v>0</v>
          </cell>
          <cell r="CI956">
            <v>0</v>
          </cell>
          <cell r="CJ956">
            <v>0</v>
          </cell>
          <cell r="CK956">
            <v>0</v>
          </cell>
          <cell r="CL956">
            <v>0</v>
          </cell>
          <cell r="CM956">
            <v>0</v>
          </cell>
          <cell r="CN956">
            <v>0</v>
          </cell>
          <cell r="CO956">
            <v>0</v>
          </cell>
          <cell r="CP956">
            <v>0</v>
          </cell>
          <cell r="CQ956">
            <v>0</v>
          </cell>
          <cell r="CR956">
            <v>0</v>
          </cell>
          <cell r="CS956">
            <v>0</v>
          </cell>
          <cell r="CT956">
            <v>0</v>
          </cell>
          <cell r="CU956">
            <v>0</v>
          </cell>
          <cell r="CV956">
            <v>0</v>
          </cell>
          <cell r="CW956">
            <v>0</v>
          </cell>
          <cell r="CX956">
            <v>0</v>
          </cell>
          <cell r="CY956">
            <v>0</v>
          </cell>
          <cell r="CZ956">
            <v>0</v>
          </cell>
          <cell r="DA956">
            <v>0</v>
          </cell>
          <cell r="DB956">
            <v>0</v>
          </cell>
          <cell r="DC956">
            <v>0</v>
          </cell>
          <cell r="DD956">
            <v>0</v>
          </cell>
          <cell r="DE956">
            <v>0</v>
          </cell>
          <cell r="DF956">
            <v>0</v>
          </cell>
          <cell r="DG956">
            <v>0</v>
          </cell>
          <cell r="DH956">
            <v>0</v>
          </cell>
          <cell r="DI956">
            <v>0</v>
          </cell>
          <cell r="DJ956">
            <v>0</v>
          </cell>
          <cell r="DK956">
            <v>0</v>
          </cell>
          <cell r="DL956">
            <v>0</v>
          </cell>
          <cell r="DM956">
            <v>0</v>
          </cell>
          <cell r="DN956">
            <v>0</v>
          </cell>
          <cell r="DO956">
            <v>0</v>
          </cell>
          <cell r="DP956">
            <v>0</v>
          </cell>
          <cell r="DQ956">
            <v>0</v>
          </cell>
          <cell r="DR956">
            <v>0</v>
          </cell>
          <cell r="DS956">
            <v>0</v>
          </cell>
          <cell r="DT956">
            <v>0</v>
          </cell>
          <cell r="DU956">
            <v>0</v>
          </cell>
          <cell r="DV956">
            <v>0</v>
          </cell>
          <cell r="DW956">
            <v>0</v>
          </cell>
          <cell r="DX956">
            <v>0</v>
          </cell>
          <cell r="DY956">
            <v>0</v>
          </cell>
          <cell r="DZ956">
            <v>0</v>
          </cell>
          <cell r="EA956">
            <v>0</v>
          </cell>
          <cell r="EB956">
            <v>0</v>
          </cell>
          <cell r="EC956">
            <v>0</v>
          </cell>
          <cell r="ED956">
            <v>0</v>
          </cell>
        </row>
        <row r="957"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  <cell r="AO957">
            <v>0</v>
          </cell>
          <cell r="AP957">
            <v>0</v>
          </cell>
          <cell r="AQ957">
            <v>0</v>
          </cell>
          <cell r="AR957">
            <v>0</v>
          </cell>
          <cell r="AS957">
            <v>0</v>
          </cell>
          <cell r="AT957">
            <v>0</v>
          </cell>
          <cell r="AU957">
            <v>0</v>
          </cell>
          <cell r="AV957">
            <v>0</v>
          </cell>
          <cell r="AW957">
            <v>0</v>
          </cell>
          <cell r="AX957">
            <v>0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0</v>
          </cell>
          <cell r="BD957">
            <v>0</v>
          </cell>
          <cell r="BE957">
            <v>0</v>
          </cell>
          <cell r="BF957">
            <v>0</v>
          </cell>
          <cell r="BG957">
            <v>0</v>
          </cell>
          <cell r="BH957">
            <v>0</v>
          </cell>
          <cell r="BI957">
            <v>0</v>
          </cell>
          <cell r="BJ957">
            <v>0</v>
          </cell>
          <cell r="BK957">
            <v>0</v>
          </cell>
          <cell r="BL957">
            <v>0</v>
          </cell>
          <cell r="BM957">
            <v>0</v>
          </cell>
          <cell r="BN957">
            <v>0</v>
          </cell>
          <cell r="BO957">
            <v>0</v>
          </cell>
          <cell r="BP957">
            <v>0</v>
          </cell>
          <cell r="BQ957">
            <v>0</v>
          </cell>
          <cell r="BR957">
            <v>0</v>
          </cell>
          <cell r="BS957">
            <v>0</v>
          </cell>
          <cell r="BT957">
            <v>0</v>
          </cell>
          <cell r="BU957">
            <v>0</v>
          </cell>
          <cell r="BV957">
            <v>0</v>
          </cell>
          <cell r="BW957">
            <v>0</v>
          </cell>
          <cell r="BX957">
            <v>0</v>
          </cell>
          <cell r="BY957">
            <v>0</v>
          </cell>
          <cell r="BZ957">
            <v>0</v>
          </cell>
          <cell r="CA957">
            <v>0</v>
          </cell>
          <cell r="CB957">
            <v>0</v>
          </cell>
          <cell r="CC957">
            <v>0</v>
          </cell>
          <cell r="CD957">
            <v>0</v>
          </cell>
          <cell r="CE957">
            <v>0</v>
          </cell>
          <cell r="CF957">
            <v>0</v>
          </cell>
          <cell r="CG957">
            <v>0</v>
          </cell>
          <cell r="CH957">
            <v>0</v>
          </cell>
          <cell r="CI957">
            <v>0</v>
          </cell>
          <cell r="CJ957">
            <v>0</v>
          </cell>
          <cell r="CK957">
            <v>0</v>
          </cell>
          <cell r="CL957">
            <v>0</v>
          </cell>
          <cell r="CM957">
            <v>0</v>
          </cell>
          <cell r="CN957">
            <v>0</v>
          </cell>
          <cell r="CO957">
            <v>0</v>
          </cell>
          <cell r="CP957">
            <v>0</v>
          </cell>
          <cell r="CQ957">
            <v>0</v>
          </cell>
          <cell r="CR957">
            <v>0</v>
          </cell>
          <cell r="CS957">
            <v>0</v>
          </cell>
          <cell r="CT957">
            <v>0</v>
          </cell>
          <cell r="CU957">
            <v>0</v>
          </cell>
          <cell r="CV957">
            <v>0</v>
          </cell>
          <cell r="CW957">
            <v>0</v>
          </cell>
          <cell r="CX957">
            <v>0</v>
          </cell>
          <cell r="CY957">
            <v>0</v>
          </cell>
          <cell r="CZ957">
            <v>0</v>
          </cell>
          <cell r="DA957">
            <v>0</v>
          </cell>
          <cell r="DB957">
            <v>0</v>
          </cell>
          <cell r="DC957">
            <v>0</v>
          </cell>
          <cell r="DD957">
            <v>0</v>
          </cell>
          <cell r="DE957">
            <v>0</v>
          </cell>
          <cell r="DF957">
            <v>0</v>
          </cell>
          <cell r="DG957">
            <v>0</v>
          </cell>
          <cell r="DH957">
            <v>0</v>
          </cell>
          <cell r="DI957">
            <v>0</v>
          </cell>
          <cell r="DJ957">
            <v>0</v>
          </cell>
          <cell r="DK957">
            <v>0</v>
          </cell>
          <cell r="DL957">
            <v>0</v>
          </cell>
          <cell r="DM957">
            <v>0</v>
          </cell>
          <cell r="DN957">
            <v>0</v>
          </cell>
          <cell r="DO957">
            <v>0</v>
          </cell>
          <cell r="DP957">
            <v>0</v>
          </cell>
          <cell r="DQ957">
            <v>0</v>
          </cell>
          <cell r="DR957">
            <v>0</v>
          </cell>
          <cell r="DS957">
            <v>0</v>
          </cell>
          <cell r="DT957">
            <v>0</v>
          </cell>
          <cell r="DU957">
            <v>0</v>
          </cell>
          <cell r="DV957">
            <v>0</v>
          </cell>
          <cell r="DW957">
            <v>0</v>
          </cell>
          <cell r="DX957">
            <v>0</v>
          </cell>
          <cell r="DY957">
            <v>0</v>
          </cell>
          <cell r="DZ957">
            <v>0</v>
          </cell>
          <cell r="EA957">
            <v>0</v>
          </cell>
          <cell r="EB957">
            <v>0</v>
          </cell>
          <cell r="EC957">
            <v>0</v>
          </cell>
          <cell r="ED957">
            <v>0</v>
          </cell>
        </row>
        <row r="958"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  <cell r="AO958">
            <v>0</v>
          </cell>
          <cell r="AP958">
            <v>0</v>
          </cell>
          <cell r="AQ958">
            <v>0</v>
          </cell>
          <cell r="AR958">
            <v>0</v>
          </cell>
          <cell r="AS958">
            <v>0</v>
          </cell>
          <cell r="AT958">
            <v>0</v>
          </cell>
          <cell r="AU958">
            <v>0</v>
          </cell>
          <cell r="AV958">
            <v>0</v>
          </cell>
          <cell r="AW958">
            <v>0</v>
          </cell>
          <cell r="AX958">
            <v>0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0</v>
          </cell>
          <cell r="BD958">
            <v>0</v>
          </cell>
          <cell r="BE958">
            <v>0</v>
          </cell>
          <cell r="BF958">
            <v>0</v>
          </cell>
          <cell r="BG958">
            <v>0</v>
          </cell>
          <cell r="BH958">
            <v>0</v>
          </cell>
          <cell r="BI958">
            <v>0</v>
          </cell>
          <cell r="BJ958">
            <v>0</v>
          </cell>
          <cell r="BK958">
            <v>0</v>
          </cell>
          <cell r="BL958">
            <v>0</v>
          </cell>
          <cell r="BM958">
            <v>0</v>
          </cell>
          <cell r="BN958">
            <v>0</v>
          </cell>
          <cell r="BO958">
            <v>0</v>
          </cell>
          <cell r="BP958">
            <v>0</v>
          </cell>
          <cell r="BQ958">
            <v>0</v>
          </cell>
          <cell r="BR958">
            <v>0</v>
          </cell>
          <cell r="BS958">
            <v>0</v>
          </cell>
          <cell r="BT958">
            <v>0</v>
          </cell>
          <cell r="BU958">
            <v>0</v>
          </cell>
          <cell r="BV958">
            <v>0</v>
          </cell>
          <cell r="BW958">
            <v>0</v>
          </cell>
          <cell r="BX958">
            <v>0</v>
          </cell>
          <cell r="BY958">
            <v>0</v>
          </cell>
          <cell r="BZ958">
            <v>0</v>
          </cell>
          <cell r="CA958">
            <v>0</v>
          </cell>
          <cell r="CB958">
            <v>0</v>
          </cell>
          <cell r="CC958">
            <v>0</v>
          </cell>
          <cell r="CD958">
            <v>0</v>
          </cell>
          <cell r="CE958">
            <v>0</v>
          </cell>
          <cell r="CF958">
            <v>0</v>
          </cell>
          <cell r="CG958">
            <v>0</v>
          </cell>
          <cell r="CH958">
            <v>0</v>
          </cell>
          <cell r="CI958">
            <v>0</v>
          </cell>
          <cell r="CJ958">
            <v>0</v>
          </cell>
          <cell r="CK958">
            <v>0</v>
          </cell>
          <cell r="CL958">
            <v>0</v>
          </cell>
          <cell r="CM958">
            <v>0</v>
          </cell>
          <cell r="CN958">
            <v>0</v>
          </cell>
          <cell r="CO958">
            <v>0</v>
          </cell>
          <cell r="CP958">
            <v>0</v>
          </cell>
          <cell r="CQ958">
            <v>0</v>
          </cell>
          <cell r="CR958">
            <v>0</v>
          </cell>
          <cell r="CS958">
            <v>0</v>
          </cell>
          <cell r="CT958">
            <v>0</v>
          </cell>
          <cell r="CU958">
            <v>0</v>
          </cell>
          <cell r="CV958">
            <v>0</v>
          </cell>
          <cell r="CW958">
            <v>0</v>
          </cell>
          <cell r="CX958">
            <v>0</v>
          </cell>
          <cell r="CY958">
            <v>0</v>
          </cell>
          <cell r="CZ958">
            <v>0</v>
          </cell>
          <cell r="DA958">
            <v>0</v>
          </cell>
          <cell r="DB958">
            <v>0</v>
          </cell>
          <cell r="DC958">
            <v>0</v>
          </cell>
          <cell r="DD958">
            <v>0</v>
          </cell>
          <cell r="DE958">
            <v>0</v>
          </cell>
          <cell r="DF958">
            <v>0</v>
          </cell>
          <cell r="DG958">
            <v>0</v>
          </cell>
          <cell r="DH958">
            <v>0</v>
          </cell>
          <cell r="DI958">
            <v>0</v>
          </cell>
          <cell r="DJ958">
            <v>0</v>
          </cell>
          <cell r="DK958">
            <v>0</v>
          </cell>
          <cell r="DL958">
            <v>0</v>
          </cell>
          <cell r="DM958">
            <v>0</v>
          </cell>
          <cell r="DN958">
            <v>0</v>
          </cell>
          <cell r="DO958">
            <v>0</v>
          </cell>
          <cell r="DP958">
            <v>0</v>
          </cell>
          <cell r="DQ958">
            <v>0</v>
          </cell>
          <cell r="DR958">
            <v>0</v>
          </cell>
          <cell r="DS958">
            <v>0</v>
          </cell>
          <cell r="DT958">
            <v>0</v>
          </cell>
          <cell r="DU958">
            <v>0</v>
          </cell>
          <cell r="DV958">
            <v>0</v>
          </cell>
          <cell r="DW958">
            <v>0</v>
          </cell>
          <cell r="DX958">
            <v>0</v>
          </cell>
          <cell r="DY958">
            <v>0</v>
          </cell>
          <cell r="DZ958">
            <v>0</v>
          </cell>
          <cell r="EA958">
            <v>0</v>
          </cell>
          <cell r="EB958">
            <v>0</v>
          </cell>
          <cell r="EC958">
            <v>0</v>
          </cell>
          <cell r="ED958">
            <v>0</v>
          </cell>
        </row>
        <row r="960">
          <cell r="F960" t="e">
            <v>#VALUE!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  <cell r="AO960">
            <v>0</v>
          </cell>
          <cell r="AP960">
            <v>0</v>
          </cell>
          <cell r="AQ960">
            <v>0</v>
          </cell>
          <cell r="AR960">
            <v>0</v>
          </cell>
          <cell r="AS960">
            <v>0</v>
          </cell>
          <cell r="AT960">
            <v>0</v>
          </cell>
          <cell r="AU960">
            <v>0</v>
          </cell>
          <cell r="AV960">
            <v>0</v>
          </cell>
          <cell r="AW960">
            <v>0</v>
          </cell>
          <cell r="AX960">
            <v>0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0</v>
          </cell>
          <cell r="BD960">
            <v>0</v>
          </cell>
          <cell r="BE960">
            <v>0</v>
          </cell>
          <cell r="BF960">
            <v>0</v>
          </cell>
          <cell r="BG960">
            <v>0</v>
          </cell>
          <cell r="BH960">
            <v>0</v>
          </cell>
          <cell r="BI960">
            <v>0</v>
          </cell>
          <cell r="BJ960">
            <v>0</v>
          </cell>
          <cell r="BK960">
            <v>0</v>
          </cell>
          <cell r="BL960">
            <v>0</v>
          </cell>
          <cell r="BM960">
            <v>0</v>
          </cell>
          <cell r="BN960">
            <v>0</v>
          </cell>
          <cell r="BO960">
            <v>0</v>
          </cell>
          <cell r="BP960">
            <v>0</v>
          </cell>
          <cell r="BQ960">
            <v>0</v>
          </cell>
          <cell r="BR960">
            <v>0</v>
          </cell>
          <cell r="BS960">
            <v>0</v>
          </cell>
          <cell r="BT960">
            <v>0</v>
          </cell>
          <cell r="BU960">
            <v>0</v>
          </cell>
          <cell r="BV960">
            <v>0</v>
          </cell>
          <cell r="BW960">
            <v>0</v>
          </cell>
          <cell r="BX960">
            <v>0</v>
          </cell>
          <cell r="BY960">
            <v>0</v>
          </cell>
          <cell r="BZ960">
            <v>0</v>
          </cell>
          <cell r="CA960">
            <v>0</v>
          </cell>
          <cell r="CB960">
            <v>0</v>
          </cell>
          <cell r="CC960">
            <v>0</v>
          </cell>
          <cell r="CD960">
            <v>0</v>
          </cell>
          <cell r="CE960">
            <v>0</v>
          </cell>
          <cell r="CF960">
            <v>0</v>
          </cell>
          <cell r="CG960">
            <v>0</v>
          </cell>
          <cell r="CH960">
            <v>0</v>
          </cell>
          <cell r="CI960">
            <v>0</v>
          </cell>
          <cell r="CJ960">
            <v>0</v>
          </cell>
          <cell r="CK960">
            <v>0</v>
          </cell>
          <cell r="CL960">
            <v>0</v>
          </cell>
          <cell r="CM960">
            <v>0</v>
          </cell>
          <cell r="CN960">
            <v>0</v>
          </cell>
          <cell r="CO960">
            <v>0</v>
          </cell>
          <cell r="CP960">
            <v>0</v>
          </cell>
          <cell r="CQ960">
            <v>0</v>
          </cell>
          <cell r="CR960">
            <v>0</v>
          </cell>
          <cell r="CS960">
            <v>0</v>
          </cell>
          <cell r="CT960">
            <v>0</v>
          </cell>
          <cell r="CU960">
            <v>0</v>
          </cell>
          <cell r="CV960">
            <v>0</v>
          </cell>
          <cell r="CW960">
            <v>0</v>
          </cell>
          <cell r="CX960">
            <v>0</v>
          </cell>
          <cell r="CY960">
            <v>0</v>
          </cell>
          <cell r="CZ960">
            <v>0</v>
          </cell>
          <cell r="DA960">
            <v>0</v>
          </cell>
          <cell r="DB960">
            <v>0</v>
          </cell>
          <cell r="DC960">
            <v>0</v>
          </cell>
          <cell r="DD960">
            <v>0</v>
          </cell>
          <cell r="DE960">
            <v>0</v>
          </cell>
          <cell r="DF960">
            <v>0</v>
          </cell>
          <cell r="DG960">
            <v>0</v>
          </cell>
          <cell r="DH960">
            <v>0</v>
          </cell>
          <cell r="DI960">
            <v>0</v>
          </cell>
          <cell r="DJ960">
            <v>0</v>
          </cell>
          <cell r="DK960">
            <v>0</v>
          </cell>
          <cell r="DL960">
            <v>0</v>
          </cell>
          <cell r="DM960">
            <v>0</v>
          </cell>
          <cell r="DN960">
            <v>0</v>
          </cell>
          <cell r="DO960">
            <v>0</v>
          </cell>
          <cell r="DP960">
            <v>0</v>
          </cell>
          <cell r="DQ960">
            <v>0</v>
          </cell>
          <cell r="DR960">
            <v>0</v>
          </cell>
          <cell r="DS960">
            <v>0</v>
          </cell>
          <cell r="DT960">
            <v>0</v>
          </cell>
          <cell r="DU960">
            <v>0</v>
          </cell>
          <cell r="DV960">
            <v>0</v>
          </cell>
          <cell r="DW960">
            <v>0</v>
          </cell>
          <cell r="DX960">
            <v>0</v>
          </cell>
          <cell r="DY960">
            <v>0</v>
          </cell>
          <cell r="DZ960">
            <v>0</v>
          </cell>
          <cell r="EA960">
            <v>0</v>
          </cell>
          <cell r="EB960">
            <v>0</v>
          </cell>
          <cell r="EC960">
            <v>0</v>
          </cell>
          <cell r="ED960">
            <v>0</v>
          </cell>
        </row>
        <row r="961">
          <cell r="F961" t="e">
            <v>#VALUE!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  <cell r="AO961">
            <v>0</v>
          </cell>
          <cell r="AP961">
            <v>0</v>
          </cell>
          <cell r="AQ961">
            <v>0</v>
          </cell>
          <cell r="AR961">
            <v>0</v>
          </cell>
          <cell r="AS961">
            <v>0</v>
          </cell>
          <cell r="AT961">
            <v>0</v>
          </cell>
          <cell r="AU961">
            <v>0</v>
          </cell>
          <cell r="AV961">
            <v>0</v>
          </cell>
          <cell r="AW961">
            <v>0</v>
          </cell>
          <cell r="AX961">
            <v>0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0</v>
          </cell>
          <cell r="BD961">
            <v>0</v>
          </cell>
          <cell r="BE961">
            <v>0</v>
          </cell>
          <cell r="BF961">
            <v>0</v>
          </cell>
          <cell r="BG961">
            <v>0</v>
          </cell>
          <cell r="BH961">
            <v>0</v>
          </cell>
          <cell r="BI961">
            <v>0</v>
          </cell>
          <cell r="BJ961">
            <v>0</v>
          </cell>
          <cell r="BK961">
            <v>0</v>
          </cell>
          <cell r="BL961">
            <v>0</v>
          </cell>
          <cell r="BM961">
            <v>0</v>
          </cell>
          <cell r="BN961">
            <v>0</v>
          </cell>
          <cell r="BO961">
            <v>0</v>
          </cell>
          <cell r="BP961">
            <v>0</v>
          </cell>
          <cell r="BQ961">
            <v>0</v>
          </cell>
          <cell r="BR961">
            <v>0</v>
          </cell>
          <cell r="BS961">
            <v>0</v>
          </cell>
          <cell r="BT961">
            <v>0</v>
          </cell>
          <cell r="BU961">
            <v>0</v>
          </cell>
          <cell r="BV961">
            <v>0</v>
          </cell>
          <cell r="BW961">
            <v>0</v>
          </cell>
          <cell r="BX961">
            <v>0</v>
          </cell>
          <cell r="BY961">
            <v>0</v>
          </cell>
          <cell r="BZ961">
            <v>0</v>
          </cell>
          <cell r="CA961">
            <v>0</v>
          </cell>
          <cell r="CB961">
            <v>0</v>
          </cell>
          <cell r="CC961">
            <v>0</v>
          </cell>
          <cell r="CD961">
            <v>0</v>
          </cell>
          <cell r="CE961">
            <v>0</v>
          </cell>
          <cell r="CF961">
            <v>0</v>
          </cell>
          <cell r="CG961">
            <v>0</v>
          </cell>
          <cell r="CH961">
            <v>0</v>
          </cell>
          <cell r="CI961">
            <v>0</v>
          </cell>
          <cell r="CJ961">
            <v>0</v>
          </cell>
          <cell r="CK961">
            <v>0</v>
          </cell>
          <cell r="CL961">
            <v>0</v>
          </cell>
          <cell r="CM961">
            <v>0</v>
          </cell>
          <cell r="CN961">
            <v>0</v>
          </cell>
          <cell r="CO961">
            <v>0</v>
          </cell>
          <cell r="CP961">
            <v>0</v>
          </cell>
          <cell r="CQ961">
            <v>0</v>
          </cell>
          <cell r="CR961">
            <v>0</v>
          </cell>
          <cell r="CS961">
            <v>0</v>
          </cell>
          <cell r="CT961">
            <v>0</v>
          </cell>
          <cell r="CU961">
            <v>0</v>
          </cell>
          <cell r="CV961">
            <v>0</v>
          </cell>
          <cell r="CW961">
            <v>0</v>
          </cell>
          <cell r="CX961">
            <v>0</v>
          </cell>
          <cell r="CY961">
            <v>0</v>
          </cell>
          <cell r="CZ961">
            <v>0</v>
          </cell>
          <cell r="DA961">
            <v>0</v>
          </cell>
          <cell r="DB961">
            <v>0</v>
          </cell>
          <cell r="DC961">
            <v>0</v>
          </cell>
          <cell r="DD961">
            <v>0</v>
          </cell>
          <cell r="DE961">
            <v>0</v>
          </cell>
          <cell r="DF961">
            <v>0</v>
          </cell>
          <cell r="DG961">
            <v>0</v>
          </cell>
          <cell r="DH961">
            <v>0</v>
          </cell>
          <cell r="DI961">
            <v>0</v>
          </cell>
          <cell r="DJ961">
            <v>0</v>
          </cell>
          <cell r="DK961">
            <v>0</v>
          </cell>
          <cell r="DL961">
            <v>0</v>
          </cell>
          <cell r="DM961">
            <v>0</v>
          </cell>
          <cell r="DN961">
            <v>0</v>
          </cell>
          <cell r="DO961">
            <v>0</v>
          </cell>
          <cell r="DP961">
            <v>0</v>
          </cell>
          <cell r="DQ961">
            <v>0</v>
          </cell>
          <cell r="DR961">
            <v>0</v>
          </cell>
          <cell r="DS961">
            <v>0</v>
          </cell>
          <cell r="DT961">
            <v>0</v>
          </cell>
          <cell r="DU961">
            <v>0</v>
          </cell>
          <cell r="DV961">
            <v>0</v>
          </cell>
          <cell r="DW961">
            <v>0</v>
          </cell>
          <cell r="DX961">
            <v>0</v>
          </cell>
          <cell r="DY961">
            <v>0</v>
          </cell>
          <cell r="DZ961">
            <v>0</v>
          </cell>
          <cell r="EA961">
            <v>0</v>
          </cell>
          <cell r="EB961">
            <v>0</v>
          </cell>
          <cell r="EC961">
            <v>0</v>
          </cell>
          <cell r="ED961">
            <v>0</v>
          </cell>
        </row>
        <row r="962">
          <cell r="F962" t="e">
            <v>#VALUE!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  <cell r="AO962">
            <v>0</v>
          </cell>
          <cell r="AP962">
            <v>0</v>
          </cell>
          <cell r="AQ962">
            <v>0</v>
          </cell>
          <cell r="AR962">
            <v>0</v>
          </cell>
          <cell r="AS962">
            <v>0</v>
          </cell>
          <cell r="AT962">
            <v>0</v>
          </cell>
          <cell r="AU962">
            <v>0</v>
          </cell>
          <cell r="AV962">
            <v>0</v>
          </cell>
          <cell r="AW962">
            <v>0</v>
          </cell>
          <cell r="AX962">
            <v>0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0</v>
          </cell>
          <cell r="BD962">
            <v>0</v>
          </cell>
          <cell r="BE962">
            <v>0</v>
          </cell>
          <cell r="BF962">
            <v>0</v>
          </cell>
          <cell r="BG962">
            <v>0</v>
          </cell>
          <cell r="BH962">
            <v>0</v>
          </cell>
          <cell r="BI962">
            <v>0</v>
          </cell>
          <cell r="BJ962">
            <v>0</v>
          </cell>
          <cell r="BK962">
            <v>0</v>
          </cell>
          <cell r="BL962">
            <v>0</v>
          </cell>
          <cell r="BM962">
            <v>0</v>
          </cell>
          <cell r="BN962">
            <v>0</v>
          </cell>
          <cell r="BO962">
            <v>0</v>
          </cell>
          <cell r="BP962">
            <v>0</v>
          </cell>
          <cell r="BQ962">
            <v>0</v>
          </cell>
          <cell r="BR962">
            <v>0</v>
          </cell>
          <cell r="BS962">
            <v>0</v>
          </cell>
          <cell r="BT962">
            <v>0</v>
          </cell>
          <cell r="BU962">
            <v>0</v>
          </cell>
          <cell r="BV962">
            <v>0</v>
          </cell>
          <cell r="BW962">
            <v>0</v>
          </cell>
          <cell r="BX962">
            <v>0</v>
          </cell>
          <cell r="BY962">
            <v>0</v>
          </cell>
          <cell r="BZ962">
            <v>0</v>
          </cell>
          <cell r="CA962">
            <v>0</v>
          </cell>
          <cell r="CB962">
            <v>0</v>
          </cell>
          <cell r="CC962">
            <v>0</v>
          </cell>
          <cell r="CD962">
            <v>0</v>
          </cell>
          <cell r="CE962">
            <v>0</v>
          </cell>
          <cell r="CF962">
            <v>0</v>
          </cell>
          <cell r="CG962">
            <v>0</v>
          </cell>
          <cell r="CH962">
            <v>0</v>
          </cell>
          <cell r="CI962">
            <v>0</v>
          </cell>
          <cell r="CJ962">
            <v>0</v>
          </cell>
          <cell r="CK962">
            <v>0</v>
          </cell>
          <cell r="CL962">
            <v>0</v>
          </cell>
          <cell r="CM962">
            <v>0</v>
          </cell>
          <cell r="CN962">
            <v>0</v>
          </cell>
          <cell r="CO962">
            <v>0</v>
          </cell>
          <cell r="CP962">
            <v>0</v>
          </cell>
          <cell r="CQ962">
            <v>0</v>
          </cell>
          <cell r="CR962">
            <v>0</v>
          </cell>
          <cell r="CS962">
            <v>0</v>
          </cell>
          <cell r="CT962">
            <v>0</v>
          </cell>
          <cell r="CU962">
            <v>0</v>
          </cell>
          <cell r="CV962">
            <v>0</v>
          </cell>
          <cell r="CW962">
            <v>0</v>
          </cell>
          <cell r="CX962">
            <v>0</v>
          </cell>
          <cell r="CY962">
            <v>0</v>
          </cell>
          <cell r="CZ962">
            <v>0</v>
          </cell>
          <cell r="DA962">
            <v>0</v>
          </cell>
          <cell r="DB962">
            <v>0</v>
          </cell>
          <cell r="DC962">
            <v>0</v>
          </cell>
          <cell r="DD962">
            <v>0</v>
          </cell>
          <cell r="DE962">
            <v>0</v>
          </cell>
          <cell r="DF962">
            <v>0</v>
          </cell>
          <cell r="DG962">
            <v>0</v>
          </cell>
          <cell r="DH962">
            <v>0</v>
          </cell>
          <cell r="DI962">
            <v>0</v>
          </cell>
          <cell r="DJ962">
            <v>0</v>
          </cell>
          <cell r="DK962">
            <v>0</v>
          </cell>
          <cell r="DL962">
            <v>0</v>
          </cell>
          <cell r="DM962">
            <v>0</v>
          </cell>
          <cell r="DN962">
            <v>0</v>
          </cell>
          <cell r="DO962">
            <v>0</v>
          </cell>
          <cell r="DP962">
            <v>0</v>
          </cell>
          <cell r="DQ962">
            <v>0</v>
          </cell>
          <cell r="DR962">
            <v>0</v>
          </cell>
          <cell r="DS962">
            <v>0</v>
          </cell>
          <cell r="DT962">
            <v>0</v>
          </cell>
          <cell r="DU962">
            <v>0</v>
          </cell>
          <cell r="DV962">
            <v>0</v>
          </cell>
          <cell r="DW962">
            <v>0</v>
          </cell>
          <cell r="DX962">
            <v>0</v>
          </cell>
          <cell r="DY962">
            <v>0</v>
          </cell>
          <cell r="DZ962">
            <v>0</v>
          </cell>
          <cell r="EA962">
            <v>0</v>
          </cell>
          <cell r="EB962">
            <v>0</v>
          </cell>
          <cell r="EC962">
            <v>0</v>
          </cell>
          <cell r="ED962">
            <v>0</v>
          </cell>
        </row>
        <row r="963">
          <cell r="F963" t="e">
            <v>#VALUE!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  <cell r="AO963">
            <v>0</v>
          </cell>
          <cell r="AP963">
            <v>0</v>
          </cell>
          <cell r="AQ963">
            <v>0</v>
          </cell>
          <cell r="AR963">
            <v>0</v>
          </cell>
          <cell r="AS963">
            <v>0</v>
          </cell>
          <cell r="AT963">
            <v>0</v>
          </cell>
          <cell r="AU963">
            <v>0</v>
          </cell>
          <cell r="AV963">
            <v>0</v>
          </cell>
          <cell r="AW963">
            <v>0</v>
          </cell>
          <cell r="AX963">
            <v>0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0</v>
          </cell>
          <cell r="BD963">
            <v>0</v>
          </cell>
          <cell r="BE963">
            <v>0</v>
          </cell>
          <cell r="BF963">
            <v>0</v>
          </cell>
          <cell r="BG963">
            <v>0</v>
          </cell>
          <cell r="BH963">
            <v>0</v>
          </cell>
          <cell r="BI963">
            <v>0</v>
          </cell>
          <cell r="BJ963">
            <v>0</v>
          </cell>
          <cell r="BK963">
            <v>0</v>
          </cell>
          <cell r="BL963">
            <v>0</v>
          </cell>
          <cell r="BM963">
            <v>0</v>
          </cell>
          <cell r="BN963">
            <v>0</v>
          </cell>
          <cell r="BO963">
            <v>0</v>
          </cell>
          <cell r="BP963">
            <v>0</v>
          </cell>
          <cell r="BQ963">
            <v>0</v>
          </cell>
          <cell r="BR963">
            <v>0</v>
          </cell>
          <cell r="BS963">
            <v>0</v>
          </cell>
          <cell r="BT963">
            <v>0</v>
          </cell>
          <cell r="BU963">
            <v>0</v>
          </cell>
          <cell r="BV963">
            <v>0</v>
          </cell>
          <cell r="BW963">
            <v>0</v>
          </cell>
          <cell r="BX963">
            <v>0</v>
          </cell>
          <cell r="BY963">
            <v>0</v>
          </cell>
          <cell r="BZ963">
            <v>0</v>
          </cell>
          <cell r="CA963">
            <v>0</v>
          </cell>
          <cell r="CB963">
            <v>0</v>
          </cell>
          <cell r="CC963">
            <v>0</v>
          </cell>
          <cell r="CD963">
            <v>0</v>
          </cell>
          <cell r="CE963">
            <v>0</v>
          </cell>
          <cell r="CF963">
            <v>0</v>
          </cell>
          <cell r="CG963">
            <v>0</v>
          </cell>
          <cell r="CH963">
            <v>0</v>
          </cell>
          <cell r="CI963">
            <v>0</v>
          </cell>
          <cell r="CJ963">
            <v>0</v>
          </cell>
          <cell r="CK963">
            <v>0</v>
          </cell>
          <cell r="CL963">
            <v>0</v>
          </cell>
          <cell r="CM963">
            <v>0</v>
          </cell>
          <cell r="CN963">
            <v>0</v>
          </cell>
          <cell r="CO963">
            <v>0</v>
          </cell>
          <cell r="CP963">
            <v>0</v>
          </cell>
          <cell r="CQ963">
            <v>0</v>
          </cell>
          <cell r="CR963">
            <v>0</v>
          </cell>
          <cell r="CS963">
            <v>0</v>
          </cell>
          <cell r="CT963">
            <v>0</v>
          </cell>
          <cell r="CU963">
            <v>0</v>
          </cell>
          <cell r="CV963">
            <v>0</v>
          </cell>
          <cell r="CW963">
            <v>0</v>
          </cell>
          <cell r="CX963">
            <v>0</v>
          </cell>
          <cell r="CY963">
            <v>0</v>
          </cell>
          <cell r="CZ963">
            <v>0</v>
          </cell>
          <cell r="DA963">
            <v>0</v>
          </cell>
          <cell r="DB963">
            <v>0</v>
          </cell>
          <cell r="DC963">
            <v>0</v>
          </cell>
          <cell r="DD963">
            <v>0</v>
          </cell>
          <cell r="DE963">
            <v>0</v>
          </cell>
          <cell r="DF963">
            <v>0</v>
          </cell>
          <cell r="DG963">
            <v>0</v>
          </cell>
          <cell r="DH963">
            <v>0</v>
          </cell>
          <cell r="DI963">
            <v>0</v>
          </cell>
          <cell r="DJ963">
            <v>0</v>
          </cell>
          <cell r="DK963">
            <v>0</v>
          </cell>
          <cell r="DL963">
            <v>0</v>
          </cell>
          <cell r="DM963">
            <v>0</v>
          </cell>
          <cell r="DN963">
            <v>0</v>
          </cell>
          <cell r="DO963">
            <v>0</v>
          </cell>
          <cell r="DP963">
            <v>0</v>
          </cell>
          <cell r="DQ963">
            <v>0</v>
          </cell>
          <cell r="DR963">
            <v>0</v>
          </cell>
          <cell r="DS963">
            <v>0</v>
          </cell>
          <cell r="DT963">
            <v>0</v>
          </cell>
          <cell r="DU963">
            <v>0</v>
          </cell>
          <cell r="DV963">
            <v>0</v>
          </cell>
          <cell r="DW963">
            <v>0</v>
          </cell>
          <cell r="DX963">
            <v>0</v>
          </cell>
          <cell r="DY963">
            <v>0</v>
          </cell>
          <cell r="DZ963">
            <v>0</v>
          </cell>
          <cell r="EA963">
            <v>0</v>
          </cell>
          <cell r="EB963">
            <v>0</v>
          </cell>
          <cell r="EC963">
            <v>0</v>
          </cell>
          <cell r="ED963">
            <v>0</v>
          </cell>
        </row>
        <row r="964">
          <cell r="F964" t="e">
            <v>#VALUE!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  <cell r="AO964">
            <v>0</v>
          </cell>
          <cell r="AP964">
            <v>0</v>
          </cell>
          <cell r="AQ964">
            <v>0</v>
          </cell>
          <cell r="AR964">
            <v>0</v>
          </cell>
          <cell r="AS964">
            <v>0</v>
          </cell>
          <cell r="AT964">
            <v>0</v>
          </cell>
          <cell r="AU964">
            <v>0</v>
          </cell>
          <cell r="AV964">
            <v>0</v>
          </cell>
          <cell r="AW964">
            <v>0</v>
          </cell>
          <cell r="AX964">
            <v>0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0</v>
          </cell>
          <cell r="BD964">
            <v>0</v>
          </cell>
          <cell r="BE964">
            <v>0</v>
          </cell>
          <cell r="BF964">
            <v>0</v>
          </cell>
          <cell r="BG964">
            <v>0</v>
          </cell>
          <cell r="BH964">
            <v>0</v>
          </cell>
          <cell r="BI964">
            <v>0</v>
          </cell>
          <cell r="BJ964">
            <v>0</v>
          </cell>
          <cell r="BK964">
            <v>0</v>
          </cell>
          <cell r="BL964">
            <v>0</v>
          </cell>
          <cell r="BM964">
            <v>0</v>
          </cell>
          <cell r="BN964">
            <v>0</v>
          </cell>
          <cell r="BO964">
            <v>0</v>
          </cell>
          <cell r="BP964">
            <v>0</v>
          </cell>
          <cell r="BQ964">
            <v>0</v>
          </cell>
          <cell r="BR964">
            <v>0</v>
          </cell>
          <cell r="BS964">
            <v>0</v>
          </cell>
          <cell r="BT964">
            <v>0</v>
          </cell>
          <cell r="BU964">
            <v>0</v>
          </cell>
          <cell r="BV964">
            <v>0</v>
          </cell>
          <cell r="BW964">
            <v>0</v>
          </cell>
          <cell r="BX964">
            <v>0</v>
          </cell>
          <cell r="BY964">
            <v>0</v>
          </cell>
          <cell r="BZ964">
            <v>0</v>
          </cell>
          <cell r="CA964">
            <v>0</v>
          </cell>
          <cell r="CB964">
            <v>0</v>
          </cell>
          <cell r="CC964">
            <v>0</v>
          </cell>
          <cell r="CD964">
            <v>0</v>
          </cell>
          <cell r="CE964">
            <v>0</v>
          </cell>
          <cell r="CF964">
            <v>0</v>
          </cell>
          <cell r="CG964">
            <v>0</v>
          </cell>
          <cell r="CH964">
            <v>0</v>
          </cell>
          <cell r="CI964">
            <v>0</v>
          </cell>
          <cell r="CJ964">
            <v>0</v>
          </cell>
          <cell r="CK964">
            <v>0</v>
          </cell>
          <cell r="CL964">
            <v>0</v>
          </cell>
          <cell r="CM964">
            <v>0</v>
          </cell>
          <cell r="CN964">
            <v>0</v>
          </cell>
          <cell r="CO964">
            <v>0</v>
          </cell>
          <cell r="CP964">
            <v>0</v>
          </cell>
          <cell r="CQ964">
            <v>0</v>
          </cell>
          <cell r="CR964">
            <v>0</v>
          </cell>
          <cell r="CS964">
            <v>0</v>
          </cell>
          <cell r="CT964">
            <v>0</v>
          </cell>
          <cell r="CU964">
            <v>0</v>
          </cell>
          <cell r="CV964">
            <v>0</v>
          </cell>
          <cell r="CW964">
            <v>0</v>
          </cell>
          <cell r="CX964">
            <v>0</v>
          </cell>
          <cell r="CY964">
            <v>0</v>
          </cell>
          <cell r="CZ964">
            <v>0</v>
          </cell>
          <cell r="DA964">
            <v>0</v>
          </cell>
          <cell r="DB964">
            <v>0</v>
          </cell>
          <cell r="DC964">
            <v>0</v>
          </cell>
          <cell r="DD964">
            <v>0</v>
          </cell>
          <cell r="DE964">
            <v>0</v>
          </cell>
          <cell r="DF964">
            <v>0</v>
          </cell>
          <cell r="DG964">
            <v>0</v>
          </cell>
          <cell r="DH964">
            <v>0</v>
          </cell>
          <cell r="DI964">
            <v>0</v>
          </cell>
          <cell r="DJ964">
            <v>0</v>
          </cell>
          <cell r="DK964">
            <v>0</v>
          </cell>
          <cell r="DL964">
            <v>0</v>
          </cell>
          <cell r="DM964">
            <v>0</v>
          </cell>
          <cell r="DN964">
            <v>0</v>
          </cell>
          <cell r="DO964">
            <v>0</v>
          </cell>
          <cell r="DP964">
            <v>0</v>
          </cell>
          <cell r="DQ964">
            <v>0</v>
          </cell>
          <cell r="DR964">
            <v>0</v>
          </cell>
          <cell r="DS964">
            <v>0</v>
          </cell>
          <cell r="DT964">
            <v>0</v>
          </cell>
          <cell r="DU964">
            <v>0</v>
          </cell>
          <cell r="DV964">
            <v>0</v>
          </cell>
          <cell r="DW964">
            <v>0</v>
          </cell>
          <cell r="DX964">
            <v>0</v>
          </cell>
          <cell r="DY964">
            <v>0</v>
          </cell>
          <cell r="DZ964">
            <v>0</v>
          </cell>
          <cell r="EA964">
            <v>0</v>
          </cell>
          <cell r="EB964">
            <v>0</v>
          </cell>
          <cell r="EC964">
            <v>0</v>
          </cell>
          <cell r="ED964">
            <v>0</v>
          </cell>
        </row>
        <row r="965">
          <cell r="F965" t="e">
            <v>#VALUE!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  <cell r="AO965">
            <v>0</v>
          </cell>
          <cell r="AP965">
            <v>0</v>
          </cell>
          <cell r="AQ965">
            <v>0</v>
          </cell>
          <cell r="AR965">
            <v>0</v>
          </cell>
          <cell r="AS965">
            <v>0</v>
          </cell>
          <cell r="AT965">
            <v>0</v>
          </cell>
          <cell r="AU965">
            <v>0</v>
          </cell>
          <cell r="AV965">
            <v>0</v>
          </cell>
          <cell r="AW965">
            <v>0</v>
          </cell>
          <cell r="AX965">
            <v>0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0</v>
          </cell>
          <cell r="BD965">
            <v>0</v>
          </cell>
          <cell r="BE965">
            <v>0</v>
          </cell>
          <cell r="BF965">
            <v>0</v>
          </cell>
          <cell r="BG965">
            <v>0</v>
          </cell>
          <cell r="BH965">
            <v>0</v>
          </cell>
          <cell r="BI965">
            <v>0</v>
          </cell>
          <cell r="BJ965">
            <v>0</v>
          </cell>
          <cell r="BK965">
            <v>0</v>
          </cell>
          <cell r="BL965">
            <v>0</v>
          </cell>
          <cell r="BM965">
            <v>0</v>
          </cell>
          <cell r="BN965">
            <v>0</v>
          </cell>
          <cell r="BO965">
            <v>0</v>
          </cell>
          <cell r="BP965">
            <v>0</v>
          </cell>
          <cell r="BQ965">
            <v>0</v>
          </cell>
          <cell r="BR965">
            <v>0</v>
          </cell>
          <cell r="BS965">
            <v>0</v>
          </cell>
          <cell r="BT965">
            <v>0</v>
          </cell>
          <cell r="BU965">
            <v>0</v>
          </cell>
          <cell r="BV965">
            <v>0</v>
          </cell>
          <cell r="BW965">
            <v>0</v>
          </cell>
          <cell r="BX965">
            <v>0</v>
          </cell>
          <cell r="BY965">
            <v>0</v>
          </cell>
          <cell r="BZ965">
            <v>0</v>
          </cell>
          <cell r="CA965">
            <v>0</v>
          </cell>
          <cell r="CB965">
            <v>0</v>
          </cell>
          <cell r="CC965">
            <v>0</v>
          </cell>
          <cell r="CD965">
            <v>0</v>
          </cell>
          <cell r="CE965">
            <v>0</v>
          </cell>
          <cell r="CF965">
            <v>0</v>
          </cell>
          <cell r="CG965">
            <v>0</v>
          </cell>
          <cell r="CH965">
            <v>0</v>
          </cell>
          <cell r="CI965">
            <v>0</v>
          </cell>
          <cell r="CJ965">
            <v>0</v>
          </cell>
          <cell r="CK965">
            <v>0</v>
          </cell>
          <cell r="CL965">
            <v>0</v>
          </cell>
          <cell r="CM965">
            <v>0</v>
          </cell>
          <cell r="CN965">
            <v>0</v>
          </cell>
          <cell r="CO965">
            <v>0</v>
          </cell>
          <cell r="CP965">
            <v>0</v>
          </cell>
          <cell r="CQ965">
            <v>0</v>
          </cell>
          <cell r="CR965">
            <v>0</v>
          </cell>
          <cell r="CS965">
            <v>0</v>
          </cell>
          <cell r="CT965">
            <v>0</v>
          </cell>
          <cell r="CU965">
            <v>0</v>
          </cell>
          <cell r="CV965">
            <v>0</v>
          </cell>
          <cell r="CW965">
            <v>0</v>
          </cell>
          <cell r="CX965">
            <v>0</v>
          </cell>
          <cell r="CY965">
            <v>0</v>
          </cell>
          <cell r="CZ965">
            <v>0</v>
          </cell>
          <cell r="DA965">
            <v>0</v>
          </cell>
          <cell r="DB965">
            <v>0</v>
          </cell>
          <cell r="DC965">
            <v>0</v>
          </cell>
          <cell r="DD965">
            <v>0</v>
          </cell>
          <cell r="DE965">
            <v>0</v>
          </cell>
          <cell r="DF965">
            <v>0</v>
          </cell>
          <cell r="DG965">
            <v>0</v>
          </cell>
          <cell r="DH965">
            <v>0</v>
          </cell>
          <cell r="DI965">
            <v>0</v>
          </cell>
          <cell r="DJ965">
            <v>0</v>
          </cell>
          <cell r="DK965">
            <v>0</v>
          </cell>
          <cell r="DL965">
            <v>0</v>
          </cell>
          <cell r="DM965">
            <v>0</v>
          </cell>
          <cell r="DN965">
            <v>0</v>
          </cell>
          <cell r="DO965">
            <v>0</v>
          </cell>
          <cell r="DP965">
            <v>0</v>
          </cell>
          <cell r="DQ965">
            <v>0</v>
          </cell>
          <cell r="DR965">
            <v>0</v>
          </cell>
          <cell r="DS965">
            <v>0</v>
          </cell>
          <cell r="DT965">
            <v>0</v>
          </cell>
          <cell r="DU965">
            <v>0</v>
          </cell>
          <cell r="DV965">
            <v>0</v>
          </cell>
          <cell r="DW965">
            <v>0</v>
          </cell>
          <cell r="DX965">
            <v>0</v>
          </cell>
          <cell r="DY965">
            <v>0</v>
          </cell>
          <cell r="DZ965">
            <v>0</v>
          </cell>
          <cell r="EA965">
            <v>0</v>
          </cell>
          <cell r="EB965">
            <v>0</v>
          </cell>
          <cell r="EC965">
            <v>0</v>
          </cell>
          <cell r="ED965">
            <v>0</v>
          </cell>
        </row>
        <row r="966">
          <cell r="F966" t="e">
            <v>#VALUE!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  <cell r="AO966">
            <v>0</v>
          </cell>
          <cell r="AP966">
            <v>0</v>
          </cell>
          <cell r="AQ966">
            <v>0</v>
          </cell>
          <cell r="AR966">
            <v>0</v>
          </cell>
          <cell r="AS966">
            <v>0</v>
          </cell>
          <cell r="AT966">
            <v>0</v>
          </cell>
          <cell r="AU966">
            <v>0</v>
          </cell>
          <cell r="AV966">
            <v>0</v>
          </cell>
          <cell r="AW966">
            <v>0</v>
          </cell>
          <cell r="AX966">
            <v>0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0</v>
          </cell>
          <cell r="BD966">
            <v>0</v>
          </cell>
          <cell r="BE966">
            <v>0</v>
          </cell>
          <cell r="BF966">
            <v>0</v>
          </cell>
          <cell r="BG966">
            <v>0</v>
          </cell>
          <cell r="BH966">
            <v>0</v>
          </cell>
          <cell r="BI966">
            <v>0</v>
          </cell>
          <cell r="BJ966">
            <v>0</v>
          </cell>
          <cell r="BK966">
            <v>0</v>
          </cell>
          <cell r="BL966">
            <v>0</v>
          </cell>
          <cell r="BM966">
            <v>0</v>
          </cell>
          <cell r="BN966">
            <v>0</v>
          </cell>
          <cell r="BO966">
            <v>0</v>
          </cell>
          <cell r="BP966">
            <v>0</v>
          </cell>
          <cell r="BQ966">
            <v>0</v>
          </cell>
          <cell r="BR966">
            <v>0</v>
          </cell>
          <cell r="BS966">
            <v>0</v>
          </cell>
          <cell r="BT966">
            <v>0</v>
          </cell>
          <cell r="BU966">
            <v>0</v>
          </cell>
          <cell r="BV966">
            <v>0</v>
          </cell>
          <cell r="BW966">
            <v>0</v>
          </cell>
          <cell r="BX966">
            <v>0</v>
          </cell>
          <cell r="BY966">
            <v>0</v>
          </cell>
          <cell r="BZ966">
            <v>0</v>
          </cell>
          <cell r="CA966">
            <v>0</v>
          </cell>
          <cell r="CB966">
            <v>0</v>
          </cell>
          <cell r="CC966">
            <v>0</v>
          </cell>
          <cell r="CD966">
            <v>0</v>
          </cell>
          <cell r="CE966">
            <v>0</v>
          </cell>
          <cell r="CF966">
            <v>0</v>
          </cell>
          <cell r="CG966">
            <v>0</v>
          </cell>
          <cell r="CH966">
            <v>0</v>
          </cell>
          <cell r="CI966">
            <v>0</v>
          </cell>
          <cell r="CJ966">
            <v>0</v>
          </cell>
          <cell r="CK966">
            <v>0</v>
          </cell>
          <cell r="CL966">
            <v>0</v>
          </cell>
          <cell r="CM966">
            <v>0</v>
          </cell>
          <cell r="CN966">
            <v>0</v>
          </cell>
          <cell r="CO966">
            <v>0</v>
          </cell>
          <cell r="CP966">
            <v>0</v>
          </cell>
          <cell r="CQ966">
            <v>0</v>
          </cell>
          <cell r="CR966">
            <v>0</v>
          </cell>
          <cell r="CS966">
            <v>0</v>
          </cell>
          <cell r="CT966">
            <v>0</v>
          </cell>
          <cell r="CU966">
            <v>0</v>
          </cell>
          <cell r="CV966">
            <v>0</v>
          </cell>
          <cell r="CW966">
            <v>0</v>
          </cell>
          <cell r="CX966">
            <v>0</v>
          </cell>
          <cell r="CY966">
            <v>0</v>
          </cell>
          <cell r="CZ966">
            <v>0</v>
          </cell>
          <cell r="DA966">
            <v>0</v>
          </cell>
          <cell r="DB966">
            <v>0</v>
          </cell>
          <cell r="DC966">
            <v>0</v>
          </cell>
          <cell r="DD966">
            <v>0</v>
          </cell>
          <cell r="DE966">
            <v>0</v>
          </cell>
          <cell r="DF966">
            <v>0</v>
          </cell>
          <cell r="DG966">
            <v>0</v>
          </cell>
          <cell r="DH966">
            <v>0</v>
          </cell>
          <cell r="DI966">
            <v>0</v>
          </cell>
          <cell r="DJ966">
            <v>0</v>
          </cell>
          <cell r="DK966">
            <v>0</v>
          </cell>
          <cell r="DL966">
            <v>0</v>
          </cell>
          <cell r="DM966">
            <v>0</v>
          </cell>
          <cell r="DN966">
            <v>0</v>
          </cell>
          <cell r="DO966">
            <v>0</v>
          </cell>
          <cell r="DP966">
            <v>0</v>
          </cell>
          <cell r="DQ966">
            <v>0</v>
          </cell>
          <cell r="DR966">
            <v>0</v>
          </cell>
          <cell r="DS966">
            <v>0</v>
          </cell>
          <cell r="DT966">
            <v>0</v>
          </cell>
          <cell r="DU966">
            <v>0</v>
          </cell>
          <cell r="DV966">
            <v>0</v>
          </cell>
          <cell r="DW966">
            <v>0</v>
          </cell>
          <cell r="DX966">
            <v>0</v>
          </cell>
          <cell r="DY966">
            <v>0</v>
          </cell>
          <cell r="DZ966">
            <v>0</v>
          </cell>
          <cell r="EA966">
            <v>0</v>
          </cell>
          <cell r="EB966">
            <v>0</v>
          </cell>
          <cell r="EC966">
            <v>0</v>
          </cell>
          <cell r="ED966">
            <v>0</v>
          </cell>
        </row>
        <row r="967">
          <cell r="F967" t="e">
            <v>#VALUE!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0</v>
          </cell>
          <cell r="AO967">
            <v>0</v>
          </cell>
          <cell r="AP967">
            <v>0</v>
          </cell>
          <cell r="AQ967">
            <v>0</v>
          </cell>
          <cell r="AR967">
            <v>0</v>
          </cell>
          <cell r="AS967">
            <v>0</v>
          </cell>
          <cell r="AT967">
            <v>0</v>
          </cell>
          <cell r="AU967">
            <v>0</v>
          </cell>
          <cell r="AV967">
            <v>0</v>
          </cell>
          <cell r="AW967">
            <v>0</v>
          </cell>
          <cell r="AX967">
            <v>0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0</v>
          </cell>
          <cell r="BD967">
            <v>0</v>
          </cell>
          <cell r="BE967">
            <v>0</v>
          </cell>
          <cell r="BF967">
            <v>0</v>
          </cell>
          <cell r="BG967">
            <v>0</v>
          </cell>
          <cell r="BH967">
            <v>0</v>
          </cell>
          <cell r="BI967">
            <v>0</v>
          </cell>
          <cell r="BJ967">
            <v>0</v>
          </cell>
          <cell r="BK967">
            <v>0</v>
          </cell>
          <cell r="BL967">
            <v>0</v>
          </cell>
          <cell r="BM967">
            <v>0</v>
          </cell>
          <cell r="BN967">
            <v>0</v>
          </cell>
          <cell r="BO967">
            <v>0</v>
          </cell>
          <cell r="BP967">
            <v>0</v>
          </cell>
          <cell r="BQ967">
            <v>0</v>
          </cell>
          <cell r="BR967">
            <v>0</v>
          </cell>
          <cell r="BS967">
            <v>0</v>
          </cell>
          <cell r="BT967">
            <v>0</v>
          </cell>
          <cell r="BU967">
            <v>0</v>
          </cell>
          <cell r="BV967">
            <v>0</v>
          </cell>
          <cell r="BW967">
            <v>0</v>
          </cell>
          <cell r="BX967">
            <v>0</v>
          </cell>
          <cell r="BY967">
            <v>0</v>
          </cell>
          <cell r="BZ967">
            <v>0</v>
          </cell>
          <cell r="CA967">
            <v>0</v>
          </cell>
          <cell r="CB967">
            <v>0</v>
          </cell>
          <cell r="CC967">
            <v>0</v>
          </cell>
          <cell r="CD967">
            <v>0</v>
          </cell>
          <cell r="CE967">
            <v>0</v>
          </cell>
          <cell r="CF967">
            <v>0</v>
          </cell>
          <cell r="CG967">
            <v>0</v>
          </cell>
          <cell r="CH967">
            <v>0</v>
          </cell>
          <cell r="CI967">
            <v>0</v>
          </cell>
          <cell r="CJ967">
            <v>0</v>
          </cell>
          <cell r="CK967">
            <v>0</v>
          </cell>
          <cell r="CL967">
            <v>0</v>
          </cell>
          <cell r="CM967">
            <v>0</v>
          </cell>
          <cell r="CN967">
            <v>0</v>
          </cell>
          <cell r="CO967">
            <v>0</v>
          </cell>
          <cell r="CP967">
            <v>0</v>
          </cell>
          <cell r="CQ967">
            <v>0</v>
          </cell>
          <cell r="CR967">
            <v>0</v>
          </cell>
          <cell r="CS967">
            <v>0</v>
          </cell>
          <cell r="CT967">
            <v>0</v>
          </cell>
          <cell r="CU967">
            <v>0</v>
          </cell>
          <cell r="CV967">
            <v>0</v>
          </cell>
          <cell r="CW967">
            <v>0</v>
          </cell>
          <cell r="CX967">
            <v>0</v>
          </cell>
          <cell r="CY967">
            <v>0</v>
          </cell>
          <cell r="CZ967">
            <v>0</v>
          </cell>
          <cell r="DA967">
            <v>0</v>
          </cell>
          <cell r="DB967">
            <v>0</v>
          </cell>
          <cell r="DC967">
            <v>0</v>
          </cell>
          <cell r="DD967">
            <v>0</v>
          </cell>
          <cell r="DE967">
            <v>0</v>
          </cell>
          <cell r="DF967">
            <v>0</v>
          </cell>
          <cell r="DG967">
            <v>0</v>
          </cell>
          <cell r="DH967">
            <v>0</v>
          </cell>
          <cell r="DI967">
            <v>0</v>
          </cell>
          <cell r="DJ967">
            <v>0</v>
          </cell>
          <cell r="DK967">
            <v>0</v>
          </cell>
          <cell r="DL967">
            <v>0</v>
          </cell>
          <cell r="DM967">
            <v>0</v>
          </cell>
          <cell r="DN967">
            <v>0</v>
          </cell>
          <cell r="DO967">
            <v>0</v>
          </cell>
          <cell r="DP967">
            <v>0</v>
          </cell>
          <cell r="DQ967">
            <v>0</v>
          </cell>
          <cell r="DR967">
            <v>0</v>
          </cell>
          <cell r="DS967">
            <v>0</v>
          </cell>
          <cell r="DT967">
            <v>0</v>
          </cell>
          <cell r="DU967">
            <v>0</v>
          </cell>
          <cell r="DV967">
            <v>0</v>
          </cell>
          <cell r="DW967">
            <v>0</v>
          </cell>
          <cell r="DX967">
            <v>0</v>
          </cell>
          <cell r="DY967">
            <v>0</v>
          </cell>
          <cell r="DZ967">
            <v>0</v>
          </cell>
          <cell r="EA967">
            <v>0</v>
          </cell>
          <cell r="EB967">
            <v>0</v>
          </cell>
          <cell r="EC967">
            <v>0</v>
          </cell>
          <cell r="ED967">
            <v>0</v>
          </cell>
        </row>
        <row r="968">
          <cell r="F968" t="e">
            <v>#VALUE!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0</v>
          </cell>
          <cell r="AO968">
            <v>0</v>
          </cell>
          <cell r="AP968">
            <v>0</v>
          </cell>
          <cell r="AQ968">
            <v>0</v>
          </cell>
          <cell r="AR968">
            <v>0</v>
          </cell>
          <cell r="AS968">
            <v>0</v>
          </cell>
          <cell r="AT968">
            <v>0</v>
          </cell>
          <cell r="AU968">
            <v>0</v>
          </cell>
          <cell r="AV968">
            <v>0</v>
          </cell>
          <cell r="AW968">
            <v>0</v>
          </cell>
          <cell r="AX968">
            <v>0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0</v>
          </cell>
          <cell r="BD968">
            <v>0</v>
          </cell>
          <cell r="BE968">
            <v>0</v>
          </cell>
          <cell r="BF968">
            <v>0</v>
          </cell>
          <cell r="BG968">
            <v>0</v>
          </cell>
          <cell r="BH968">
            <v>0</v>
          </cell>
          <cell r="BI968">
            <v>0</v>
          </cell>
          <cell r="BJ968">
            <v>0</v>
          </cell>
          <cell r="BK968">
            <v>0</v>
          </cell>
          <cell r="BL968">
            <v>0</v>
          </cell>
          <cell r="BM968">
            <v>0</v>
          </cell>
          <cell r="BN968">
            <v>0</v>
          </cell>
          <cell r="BO968">
            <v>0</v>
          </cell>
          <cell r="BP968">
            <v>0</v>
          </cell>
          <cell r="BQ968">
            <v>0</v>
          </cell>
          <cell r="BR968">
            <v>0</v>
          </cell>
          <cell r="BS968">
            <v>0</v>
          </cell>
          <cell r="BT968">
            <v>0</v>
          </cell>
          <cell r="BU968">
            <v>0</v>
          </cell>
          <cell r="BV968">
            <v>0</v>
          </cell>
          <cell r="BW968">
            <v>0</v>
          </cell>
          <cell r="BX968">
            <v>0</v>
          </cell>
          <cell r="BY968">
            <v>0</v>
          </cell>
          <cell r="BZ968">
            <v>0</v>
          </cell>
          <cell r="CA968">
            <v>0</v>
          </cell>
          <cell r="CB968">
            <v>0</v>
          </cell>
          <cell r="CC968">
            <v>0</v>
          </cell>
          <cell r="CD968">
            <v>0</v>
          </cell>
          <cell r="CE968">
            <v>0</v>
          </cell>
          <cell r="CF968">
            <v>0</v>
          </cell>
          <cell r="CG968">
            <v>0</v>
          </cell>
          <cell r="CH968">
            <v>0</v>
          </cell>
          <cell r="CI968">
            <v>0</v>
          </cell>
          <cell r="CJ968">
            <v>0</v>
          </cell>
          <cell r="CK968">
            <v>0</v>
          </cell>
          <cell r="CL968">
            <v>0</v>
          </cell>
          <cell r="CM968">
            <v>0</v>
          </cell>
          <cell r="CN968">
            <v>0</v>
          </cell>
          <cell r="CO968">
            <v>0</v>
          </cell>
          <cell r="CP968">
            <v>0</v>
          </cell>
          <cell r="CQ968">
            <v>0</v>
          </cell>
          <cell r="CR968">
            <v>0</v>
          </cell>
          <cell r="CS968">
            <v>0</v>
          </cell>
          <cell r="CT968">
            <v>0</v>
          </cell>
          <cell r="CU968">
            <v>0</v>
          </cell>
          <cell r="CV968">
            <v>0</v>
          </cell>
          <cell r="CW968">
            <v>0</v>
          </cell>
          <cell r="CX968">
            <v>0</v>
          </cell>
          <cell r="CY968">
            <v>0</v>
          </cell>
          <cell r="CZ968">
            <v>0</v>
          </cell>
          <cell r="DA968">
            <v>0</v>
          </cell>
          <cell r="DB968">
            <v>0</v>
          </cell>
          <cell r="DC968">
            <v>0</v>
          </cell>
          <cell r="DD968">
            <v>0</v>
          </cell>
          <cell r="DE968">
            <v>0</v>
          </cell>
          <cell r="DF968">
            <v>0</v>
          </cell>
          <cell r="DG968">
            <v>0</v>
          </cell>
          <cell r="DH968">
            <v>0</v>
          </cell>
          <cell r="DI968">
            <v>0</v>
          </cell>
          <cell r="DJ968">
            <v>0</v>
          </cell>
          <cell r="DK968">
            <v>0</v>
          </cell>
          <cell r="DL968">
            <v>0</v>
          </cell>
          <cell r="DM968">
            <v>0</v>
          </cell>
          <cell r="DN968">
            <v>0</v>
          </cell>
          <cell r="DO968">
            <v>0</v>
          </cell>
          <cell r="DP968">
            <v>0</v>
          </cell>
          <cell r="DQ968">
            <v>0</v>
          </cell>
          <cell r="DR968">
            <v>0</v>
          </cell>
          <cell r="DS968">
            <v>0</v>
          </cell>
          <cell r="DT968">
            <v>0</v>
          </cell>
          <cell r="DU968">
            <v>0</v>
          </cell>
          <cell r="DV968">
            <v>0</v>
          </cell>
          <cell r="DW968">
            <v>0</v>
          </cell>
          <cell r="DX968">
            <v>0</v>
          </cell>
          <cell r="DY968">
            <v>0</v>
          </cell>
          <cell r="DZ968">
            <v>0</v>
          </cell>
          <cell r="EA968">
            <v>0</v>
          </cell>
          <cell r="EB968">
            <v>0</v>
          </cell>
          <cell r="EC968">
            <v>0</v>
          </cell>
          <cell r="ED968">
            <v>0</v>
          </cell>
        </row>
        <row r="969">
          <cell r="F969" t="e">
            <v>#VALUE!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0</v>
          </cell>
          <cell r="AO969">
            <v>0</v>
          </cell>
          <cell r="AP969">
            <v>0</v>
          </cell>
          <cell r="AQ969">
            <v>0</v>
          </cell>
          <cell r="AR969">
            <v>0</v>
          </cell>
          <cell r="AS969">
            <v>0</v>
          </cell>
          <cell r="AT969">
            <v>0</v>
          </cell>
          <cell r="AU969">
            <v>0</v>
          </cell>
          <cell r="AV969">
            <v>0</v>
          </cell>
          <cell r="AW969">
            <v>0</v>
          </cell>
          <cell r="AX969">
            <v>0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0</v>
          </cell>
          <cell r="BD969">
            <v>0</v>
          </cell>
          <cell r="BE969">
            <v>0</v>
          </cell>
          <cell r="BF969">
            <v>0</v>
          </cell>
          <cell r="BG969">
            <v>0</v>
          </cell>
          <cell r="BH969">
            <v>0</v>
          </cell>
          <cell r="BI969">
            <v>0</v>
          </cell>
          <cell r="BJ969">
            <v>0</v>
          </cell>
          <cell r="BK969">
            <v>0</v>
          </cell>
          <cell r="BL969">
            <v>0</v>
          </cell>
          <cell r="BM969">
            <v>0</v>
          </cell>
          <cell r="BN969">
            <v>0</v>
          </cell>
          <cell r="BO969">
            <v>0</v>
          </cell>
          <cell r="BP969">
            <v>0</v>
          </cell>
          <cell r="BQ969">
            <v>0</v>
          </cell>
          <cell r="BR969">
            <v>0</v>
          </cell>
          <cell r="BS969">
            <v>0</v>
          </cell>
          <cell r="BT969">
            <v>0</v>
          </cell>
          <cell r="BU969">
            <v>0</v>
          </cell>
          <cell r="BV969">
            <v>0</v>
          </cell>
          <cell r="BW969">
            <v>0</v>
          </cell>
          <cell r="BX969">
            <v>0</v>
          </cell>
          <cell r="BY969">
            <v>0</v>
          </cell>
          <cell r="BZ969">
            <v>0</v>
          </cell>
          <cell r="CA969">
            <v>0</v>
          </cell>
          <cell r="CB969">
            <v>0</v>
          </cell>
          <cell r="CC969">
            <v>0</v>
          </cell>
          <cell r="CD969">
            <v>0</v>
          </cell>
          <cell r="CE969">
            <v>0</v>
          </cell>
          <cell r="CF969">
            <v>0</v>
          </cell>
          <cell r="CG969">
            <v>0</v>
          </cell>
          <cell r="CH969">
            <v>0</v>
          </cell>
          <cell r="CI969">
            <v>0</v>
          </cell>
          <cell r="CJ969">
            <v>0</v>
          </cell>
          <cell r="CK969">
            <v>0</v>
          </cell>
          <cell r="CL969">
            <v>0</v>
          </cell>
          <cell r="CM969">
            <v>0</v>
          </cell>
          <cell r="CN969">
            <v>0</v>
          </cell>
          <cell r="CO969">
            <v>0</v>
          </cell>
          <cell r="CP969">
            <v>0</v>
          </cell>
          <cell r="CQ969">
            <v>0</v>
          </cell>
          <cell r="CR969">
            <v>0</v>
          </cell>
          <cell r="CS969">
            <v>0</v>
          </cell>
          <cell r="CT969">
            <v>0</v>
          </cell>
          <cell r="CU969">
            <v>0</v>
          </cell>
          <cell r="CV969">
            <v>0</v>
          </cell>
          <cell r="CW969">
            <v>0</v>
          </cell>
          <cell r="CX969">
            <v>0</v>
          </cell>
          <cell r="CY969">
            <v>0</v>
          </cell>
          <cell r="CZ969">
            <v>0</v>
          </cell>
          <cell r="DA969">
            <v>0</v>
          </cell>
          <cell r="DB969">
            <v>0</v>
          </cell>
          <cell r="DC969">
            <v>0</v>
          </cell>
          <cell r="DD969">
            <v>0</v>
          </cell>
          <cell r="DE969">
            <v>0</v>
          </cell>
          <cell r="DF969">
            <v>0</v>
          </cell>
          <cell r="DG969">
            <v>0</v>
          </cell>
          <cell r="DH969">
            <v>0</v>
          </cell>
          <cell r="DI969">
            <v>0</v>
          </cell>
          <cell r="DJ969">
            <v>0</v>
          </cell>
          <cell r="DK969">
            <v>0</v>
          </cell>
          <cell r="DL969">
            <v>0</v>
          </cell>
          <cell r="DM969">
            <v>0</v>
          </cell>
          <cell r="DN969">
            <v>0</v>
          </cell>
          <cell r="DO969">
            <v>0</v>
          </cell>
          <cell r="DP969">
            <v>0</v>
          </cell>
          <cell r="DQ969">
            <v>0</v>
          </cell>
          <cell r="DR969">
            <v>0</v>
          </cell>
          <cell r="DS969">
            <v>0</v>
          </cell>
          <cell r="DT969">
            <v>0</v>
          </cell>
          <cell r="DU969">
            <v>0</v>
          </cell>
          <cell r="DV969">
            <v>0</v>
          </cell>
          <cell r="DW969">
            <v>0</v>
          </cell>
          <cell r="DX969">
            <v>0</v>
          </cell>
          <cell r="DY969">
            <v>0</v>
          </cell>
          <cell r="DZ969">
            <v>0</v>
          </cell>
          <cell r="EA969">
            <v>0</v>
          </cell>
          <cell r="EB969">
            <v>0</v>
          </cell>
          <cell r="EC969">
            <v>0</v>
          </cell>
          <cell r="ED969">
            <v>0</v>
          </cell>
        </row>
        <row r="970">
          <cell r="F970" t="e">
            <v>#VALUE!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0</v>
          </cell>
          <cell r="AO970">
            <v>0</v>
          </cell>
          <cell r="AP970">
            <v>0</v>
          </cell>
          <cell r="AQ970">
            <v>0</v>
          </cell>
          <cell r="AR970">
            <v>0</v>
          </cell>
          <cell r="AS970">
            <v>0</v>
          </cell>
          <cell r="AT970">
            <v>0</v>
          </cell>
          <cell r="AU970">
            <v>0</v>
          </cell>
          <cell r="AV970">
            <v>0</v>
          </cell>
          <cell r="AW970">
            <v>0</v>
          </cell>
          <cell r="AX970">
            <v>0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0</v>
          </cell>
          <cell r="BD970">
            <v>0</v>
          </cell>
          <cell r="BE970">
            <v>0</v>
          </cell>
          <cell r="BF970">
            <v>0</v>
          </cell>
          <cell r="BG970">
            <v>0</v>
          </cell>
          <cell r="BH970">
            <v>0</v>
          </cell>
          <cell r="BI970">
            <v>0</v>
          </cell>
          <cell r="BJ970">
            <v>0</v>
          </cell>
          <cell r="BK970">
            <v>0</v>
          </cell>
          <cell r="BL970">
            <v>0</v>
          </cell>
          <cell r="BM970">
            <v>0</v>
          </cell>
          <cell r="BN970">
            <v>0</v>
          </cell>
          <cell r="BO970">
            <v>0</v>
          </cell>
          <cell r="BP970">
            <v>0</v>
          </cell>
          <cell r="BQ970">
            <v>0</v>
          </cell>
          <cell r="BR970">
            <v>0</v>
          </cell>
          <cell r="BS970">
            <v>0</v>
          </cell>
          <cell r="BT970">
            <v>0</v>
          </cell>
          <cell r="BU970">
            <v>0</v>
          </cell>
          <cell r="BV970">
            <v>0</v>
          </cell>
          <cell r="BW970">
            <v>0</v>
          </cell>
          <cell r="BX970">
            <v>0</v>
          </cell>
          <cell r="BY970">
            <v>0</v>
          </cell>
          <cell r="BZ970">
            <v>0</v>
          </cell>
          <cell r="CA970">
            <v>0</v>
          </cell>
          <cell r="CB970">
            <v>0</v>
          </cell>
          <cell r="CC970">
            <v>0</v>
          </cell>
          <cell r="CD970">
            <v>0</v>
          </cell>
          <cell r="CE970">
            <v>0</v>
          </cell>
          <cell r="CF970">
            <v>0</v>
          </cell>
          <cell r="CG970">
            <v>0</v>
          </cell>
          <cell r="CH970">
            <v>0</v>
          </cell>
          <cell r="CI970">
            <v>0</v>
          </cell>
          <cell r="CJ970">
            <v>0</v>
          </cell>
          <cell r="CK970">
            <v>0</v>
          </cell>
          <cell r="CL970">
            <v>0</v>
          </cell>
          <cell r="CM970">
            <v>0</v>
          </cell>
          <cell r="CN970">
            <v>0</v>
          </cell>
          <cell r="CO970">
            <v>0</v>
          </cell>
          <cell r="CP970">
            <v>0</v>
          </cell>
          <cell r="CQ970">
            <v>0</v>
          </cell>
          <cell r="CR970">
            <v>0</v>
          </cell>
          <cell r="CS970">
            <v>0</v>
          </cell>
          <cell r="CT970">
            <v>0</v>
          </cell>
          <cell r="CU970">
            <v>0</v>
          </cell>
          <cell r="CV970">
            <v>0</v>
          </cell>
          <cell r="CW970">
            <v>0</v>
          </cell>
          <cell r="CX970">
            <v>0</v>
          </cell>
          <cell r="CY970">
            <v>0</v>
          </cell>
          <cell r="CZ970">
            <v>0</v>
          </cell>
          <cell r="DA970">
            <v>0</v>
          </cell>
          <cell r="DB970">
            <v>0</v>
          </cell>
          <cell r="DC970">
            <v>0</v>
          </cell>
          <cell r="DD970">
            <v>0</v>
          </cell>
          <cell r="DE970">
            <v>0</v>
          </cell>
          <cell r="DF970">
            <v>0</v>
          </cell>
          <cell r="DG970">
            <v>0</v>
          </cell>
          <cell r="DH970">
            <v>0</v>
          </cell>
          <cell r="DI970">
            <v>0</v>
          </cell>
          <cell r="DJ970">
            <v>0</v>
          </cell>
          <cell r="DK970">
            <v>0</v>
          </cell>
          <cell r="DL970">
            <v>0</v>
          </cell>
          <cell r="DM970">
            <v>0</v>
          </cell>
          <cell r="DN970">
            <v>0</v>
          </cell>
          <cell r="DO970">
            <v>0</v>
          </cell>
          <cell r="DP970">
            <v>0</v>
          </cell>
          <cell r="DQ970">
            <v>0</v>
          </cell>
          <cell r="DR970">
            <v>0</v>
          </cell>
          <cell r="DS970">
            <v>0</v>
          </cell>
          <cell r="DT970">
            <v>0</v>
          </cell>
          <cell r="DU970">
            <v>0</v>
          </cell>
          <cell r="DV970">
            <v>0</v>
          </cell>
          <cell r="DW970">
            <v>0</v>
          </cell>
          <cell r="DX970">
            <v>0</v>
          </cell>
          <cell r="DY970">
            <v>0</v>
          </cell>
          <cell r="DZ970">
            <v>0</v>
          </cell>
          <cell r="EA970">
            <v>0</v>
          </cell>
          <cell r="EB970">
            <v>0</v>
          </cell>
          <cell r="EC970">
            <v>0</v>
          </cell>
          <cell r="ED970">
            <v>0</v>
          </cell>
        </row>
        <row r="971">
          <cell r="F971" t="e">
            <v>#VALUE!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  <cell r="Y971">
            <v>0</v>
          </cell>
          <cell r="Z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0</v>
          </cell>
          <cell r="AE971">
            <v>0</v>
          </cell>
          <cell r="AF971">
            <v>0</v>
          </cell>
          <cell r="AG971">
            <v>0</v>
          </cell>
          <cell r="AH971">
            <v>0</v>
          </cell>
          <cell r="AI971">
            <v>0</v>
          </cell>
          <cell r="AJ971">
            <v>0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O971">
            <v>0</v>
          </cell>
          <cell r="AP971">
            <v>0</v>
          </cell>
          <cell r="AQ971">
            <v>0</v>
          </cell>
          <cell r="AR971">
            <v>0</v>
          </cell>
          <cell r="AS971">
            <v>0</v>
          </cell>
          <cell r="AT971">
            <v>0</v>
          </cell>
          <cell r="AU971">
            <v>0</v>
          </cell>
          <cell r="AV971">
            <v>0</v>
          </cell>
          <cell r="AW971">
            <v>0</v>
          </cell>
          <cell r="AX971">
            <v>0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0</v>
          </cell>
          <cell r="BD971">
            <v>0</v>
          </cell>
          <cell r="BE971">
            <v>0</v>
          </cell>
          <cell r="BF971">
            <v>0</v>
          </cell>
          <cell r="BG971">
            <v>0</v>
          </cell>
          <cell r="BH971">
            <v>0</v>
          </cell>
          <cell r="BI971">
            <v>0</v>
          </cell>
          <cell r="BJ971">
            <v>0</v>
          </cell>
          <cell r="BK971">
            <v>0</v>
          </cell>
          <cell r="BL971">
            <v>0</v>
          </cell>
          <cell r="BM971">
            <v>0</v>
          </cell>
          <cell r="BN971">
            <v>0</v>
          </cell>
          <cell r="BO971">
            <v>0</v>
          </cell>
          <cell r="BP971">
            <v>0</v>
          </cell>
          <cell r="BQ971">
            <v>0</v>
          </cell>
          <cell r="BR971">
            <v>0</v>
          </cell>
          <cell r="BS971">
            <v>0</v>
          </cell>
          <cell r="BT971">
            <v>0</v>
          </cell>
          <cell r="BU971">
            <v>0</v>
          </cell>
          <cell r="BV971">
            <v>0</v>
          </cell>
          <cell r="BW971">
            <v>0</v>
          </cell>
          <cell r="BX971">
            <v>0</v>
          </cell>
          <cell r="BY971">
            <v>0</v>
          </cell>
          <cell r="BZ971">
            <v>0</v>
          </cell>
          <cell r="CA971">
            <v>0</v>
          </cell>
          <cell r="CB971">
            <v>0</v>
          </cell>
          <cell r="CC971">
            <v>0</v>
          </cell>
          <cell r="CD971">
            <v>0</v>
          </cell>
          <cell r="CE971">
            <v>0</v>
          </cell>
          <cell r="CF971">
            <v>0</v>
          </cell>
          <cell r="CG971">
            <v>0</v>
          </cell>
          <cell r="CH971">
            <v>0</v>
          </cell>
          <cell r="CI971">
            <v>0</v>
          </cell>
          <cell r="CJ971">
            <v>0</v>
          </cell>
          <cell r="CK971">
            <v>0</v>
          </cell>
          <cell r="CL971">
            <v>0</v>
          </cell>
          <cell r="CM971">
            <v>0</v>
          </cell>
          <cell r="CN971">
            <v>0</v>
          </cell>
          <cell r="CO971">
            <v>0</v>
          </cell>
          <cell r="CP971">
            <v>0</v>
          </cell>
          <cell r="CQ971">
            <v>0</v>
          </cell>
          <cell r="CR971">
            <v>0</v>
          </cell>
          <cell r="CS971">
            <v>0</v>
          </cell>
          <cell r="CT971">
            <v>0</v>
          </cell>
          <cell r="CU971">
            <v>0</v>
          </cell>
          <cell r="CV971">
            <v>0</v>
          </cell>
          <cell r="CW971">
            <v>0</v>
          </cell>
          <cell r="CX971">
            <v>0</v>
          </cell>
          <cell r="CY971">
            <v>0</v>
          </cell>
          <cell r="CZ971">
            <v>0</v>
          </cell>
          <cell r="DA971">
            <v>0</v>
          </cell>
          <cell r="DB971">
            <v>0</v>
          </cell>
          <cell r="DC971">
            <v>0</v>
          </cell>
          <cell r="DD971">
            <v>0</v>
          </cell>
          <cell r="DE971">
            <v>0</v>
          </cell>
          <cell r="DF971">
            <v>0</v>
          </cell>
          <cell r="DG971">
            <v>0</v>
          </cell>
          <cell r="DH971">
            <v>0</v>
          </cell>
          <cell r="DI971">
            <v>0</v>
          </cell>
          <cell r="DJ971">
            <v>0</v>
          </cell>
          <cell r="DK971">
            <v>0</v>
          </cell>
          <cell r="DL971">
            <v>0</v>
          </cell>
          <cell r="DM971">
            <v>0</v>
          </cell>
          <cell r="DN971">
            <v>0</v>
          </cell>
          <cell r="DO971">
            <v>0</v>
          </cell>
          <cell r="DP971">
            <v>0</v>
          </cell>
          <cell r="DQ971">
            <v>0</v>
          </cell>
          <cell r="DR971">
            <v>0</v>
          </cell>
          <cell r="DS971">
            <v>0</v>
          </cell>
          <cell r="DT971">
            <v>0</v>
          </cell>
          <cell r="DU971">
            <v>0</v>
          </cell>
          <cell r="DV971">
            <v>0</v>
          </cell>
          <cell r="DW971">
            <v>0</v>
          </cell>
          <cell r="DX971">
            <v>0</v>
          </cell>
          <cell r="DY971">
            <v>0</v>
          </cell>
          <cell r="DZ971">
            <v>0</v>
          </cell>
          <cell r="EA971">
            <v>0</v>
          </cell>
          <cell r="EB971">
            <v>0</v>
          </cell>
          <cell r="EC971">
            <v>0</v>
          </cell>
          <cell r="ED971">
            <v>0</v>
          </cell>
        </row>
        <row r="972">
          <cell r="F972" t="e">
            <v>#VALUE!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P972">
            <v>0</v>
          </cell>
          <cell r="AQ972">
            <v>0</v>
          </cell>
          <cell r="AR972">
            <v>0</v>
          </cell>
          <cell r="AS972">
            <v>0</v>
          </cell>
          <cell r="AT972">
            <v>0</v>
          </cell>
          <cell r="AU972">
            <v>0</v>
          </cell>
          <cell r="AV972">
            <v>0</v>
          </cell>
          <cell r="AW972">
            <v>0</v>
          </cell>
          <cell r="AX972">
            <v>0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0</v>
          </cell>
          <cell r="BD972">
            <v>0</v>
          </cell>
          <cell r="BE972">
            <v>0</v>
          </cell>
          <cell r="BF972">
            <v>0</v>
          </cell>
          <cell r="BG972">
            <v>0</v>
          </cell>
          <cell r="BH972">
            <v>0</v>
          </cell>
          <cell r="BI972">
            <v>0</v>
          </cell>
          <cell r="BJ972">
            <v>0</v>
          </cell>
          <cell r="BK972">
            <v>0</v>
          </cell>
          <cell r="BL972">
            <v>0</v>
          </cell>
          <cell r="BM972">
            <v>0</v>
          </cell>
          <cell r="BN972">
            <v>0</v>
          </cell>
          <cell r="BO972">
            <v>0</v>
          </cell>
          <cell r="BP972">
            <v>0</v>
          </cell>
          <cell r="BQ972">
            <v>0</v>
          </cell>
          <cell r="BR972">
            <v>0</v>
          </cell>
          <cell r="BS972">
            <v>0</v>
          </cell>
          <cell r="BT972">
            <v>0</v>
          </cell>
          <cell r="BU972">
            <v>0</v>
          </cell>
          <cell r="BV972">
            <v>0</v>
          </cell>
          <cell r="BW972">
            <v>0</v>
          </cell>
          <cell r="BX972">
            <v>0</v>
          </cell>
          <cell r="BY972">
            <v>0</v>
          </cell>
          <cell r="BZ972">
            <v>0</v>
          </cell>
          <cell r="CA972">
            <v>0</v>
          </cell>
          <cell r="CB972">
            <v>0</v>
          </cell>
          <cell r="CC972">
            <v>0</v>
          </cell>
          <cell r="CD972">
            <v>0</v>
          </cell>
          <cell r="CE972">
            <v>0</v>
          </cell>
          <cell r="CF972">
            <v>0</v>
          </cell>
          <cell r="CG972">
            <v>0</v>
          </cell>
          <cell r="CH972">
            <v>0</v>
          </cell>
          <cell r="CI972">
            <v>0</v>
          </cell>
          <cell r="CJ972">
            <v>0</v>
          </cell>
          <cell r="CK972">
            <v>0</v>
          </cell>
          <cell r="CL972">
            <v>0</v>
          </cell>
          <cell r="CM972">
            <v>0</v>
          </cell>
          <cell r="CN972">
            <v>0</v>
          </cell>
          <cell r="CO972">
            <v>0</v>
          </cell>
          <cell r="CP972">
            <v>0</v>
          </cell>
          <cell r="CQ972">
            <v>0</v>
          </cell>
          <cell r="CR972">
            <v>0</v>
          </cell>
          <cell r="CS972">
            <v>0</v>
          </cell>
          <cell r="CT972">
            <v>0</v>
          </cell>
          <cell r="CU972">
            <v>0</v>
          </cell>
          <cell r="CV972">
            <v>0</v>
          </cell>
          <cell r="CW972">
            <v>0</v>
          </cell>
          <cell r="CX972">
            <v>0</v>
          </cell>
          <cell r="CY972">
            <v>0</v>
          </cell>
          <cell r="CZ972">
            <v>0</v>
          </cell>
          <cell r="DA972">
            <v>0</v>
          </cell>
          <cell r="DB972">
            <v>0</v>
          </cell>
          <cell r="DC972">
            <v>0</v>
          </cell>
          <cell r="DD972">
            <v>0</v>
          </cell>
          <cell r="DE972">
            <v>0</v>
          </cell>
          <cell r="DF972">
            <v>0</v>
          </cell>
          <cell r="DG972">
            <v>0</v>
          </cell>
          <cell r="DH972">
            <v>0</v>
          </cell>
          <cell r="DI972">
            <v>0</v>
          </cell>
          <cell r="DJ972">
            <v>0</v>
          </cell>
          <cell r="DK972">
            <v>0</v>
          </cell>
          <cell r="DL972">
            <v>0</v>
          </cell>
          <cell r="DM972">
            <v>0</v>
          </cell>
          <cell r="DN972">
            <v>0</v>
          </cell>
          <cell r="DO972">
            <v>0</v>
          </cell>
          <cell r="DP972">
            <v>0</v>
          </cell>
          <cell r="DQ972">
            <v>0</v>
          </cell>
          <cell r="DR972">
            <v>0</v>
          </cell>
          <cell r="DS972">
            <v>0</v>
          </cell>
          <cell r="DT972">
            <v>0</v>
          </cell>
          <cell r="DU972">
            <v>0</v>
          </cell>
          <cell r="DV972">
            <v>0</v>
          </cell>
          <cell r="DW972">
            <v>0</v>
          </cell>
          <cell r="DX972">
            <v>0</v>
          </cell>
          <cell r="DY972">
            <v>0</v>
          </cell>
          <cell r="DZ972">
            <v>0</v>
          </cell>
          <cell r="EA972">
            <v>0</v>
          </cell>
          <cell r="EB972">
            <v>0</v>
          </cell>
          <cell r="EC972">
            <v>0</v>
          </cell>
          <cell r="ED972">
            <v>0</v>
          </cell>
        </row>
        <row r="973">
          <cell r="F973" t="e">
            <v>#VALUE!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P973">
            <v>0</v>
          </cell>
          <cell r="AQ973">
            <v>0</v>
          </cell>
          <cell r="AR973">
            <v>0</v>
          </cell>
          <cell r="AS973">
            <v>0</v>
          </cell>
          <cell r="AT973">
            <v>0</v>
          </cell>
          <cell r="AU973">
            <v>0</v>
          </cell>
          <cell r="AV973">
            <v>0</v>
          </cell>
          <cell r="AW973">
            <v>0</v>
          </cell>
          <cell r="AX973">
            <v>0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0</v>
          </cell>
          <cell r="BD973">
            <v>0</v>
          </cell>
          <cell r="BE973">
            <v>0</v>
          </cell>
          <cell r="BF973">
            <v>0</v>
          </cell>
          <cell r="BG973">
            <v>0</v>
          </cell>
          <cell r="BH973">
            <v>0</v>
          </cell>
          <cell r="BI973">
            <v>0</v>
          </cell>
          <cell r="BJ973">
            <v>0</v>
          </cell>
          <cell r="BK973">
            <v>0</v>
          </cell>
          <cell r="BL973">
            <v>0</v>
          </cell>
          <cell r="BM973">
            <v>0</v>
          </cell>
          <cell r="BN973">
            <v>0</v>
          </cell>
          <cell r="BO973">
            <v>0</v>
          </cell>
          <cell r="BP973">
            <v>0</v>
          </cell>
          <cell r="BQ973">
            <v>0</v>
          </cell>
          <cell r="BR973">
            <v>0</v>
          </cell>
          <cell r="BS973">
            <v>0</v>
          </cell>
          <cell r="BT973">
            <v>0</v>
          </cell>
          <cell r="BU973">
            <v>0</v>
          </cell>
          <cell r="BV973">
            <v>0</v>
          </cell>
          <cell r="BW973">
            <v>0</v>
          </cell>
          <cell r="BX973">
            <v>0</v>
          </cell>
          <cell r="BY973">
            <v>0</v>
          </cell>
          <cell r="BZ973">
            <v>0</v>
          </cell>
          <cell r="CA973">
            <v>0</v>
          </cell>
          <cell r="CB973">
            <v>0</v>
          </cell>
          <cell r="CC973">
            <v>0</v>
          </cell>
          <cell r="CD973">
            <v>0</v>
          </cell>
          <cell r="CE973">
            <v>0</v>
          </cell>
          <cell r="CF973">
            <v>0</v>
          </cell>
          <cell r="CG973">
            <v>0</v>
          </cell>
          <cell r="CH973">
            <v>0</v>
          </cell>
          <cell r="CI973">
            <v>0</v>
          </cell>
          <cell r="CJ973">
            <v>0</v>
          </cell>
          <cell r="CK973">
            <v>0</v>
          </cell>
          <cell r="CL973">
            <v>0</v>
          </cell>
          <cell r="CM973">
            <v>0</v>
          </cell>
          <cell r="CN973">
            <v>0</v>
          </cell>
          <cell r="CO973">
            <v>0</v>
          </cell>
          <cell r="CP973">
            <v>0</v>
          </cell>
          <cell r="CQ973">
            <v>0</v>
          </cell>
          <cell r="CR973">
            <v>0</v>
          </cell>
          <cell r="CS973">
            <v>0</v>
          </cell>
          <cell r="CT973">
            <v>0</v>
          </cell>
          <cell r="CU973">
            <v>0</v>
          </cell>
          <cell r="CV973">
            <v>0</v>
          </cell>
          <cell r="CW973">
            <v>0</v>
          </cell>
          <cell r="CX973">
            <v>0</v>
          </cell>
          <cell r="CY973">
            <v>0</v>
          </cell>
          <cell r="CZ973">
            <v>0</v>
          </cell>
          <cell r="DA973">
            <v>0</v>
          </cell>
          <cell r="DB973">
            <v>0</v>
          </cell>
          <cell r="DC973">
            <v>0</v>
          </cell>
          <cell r="DD973">
            <v>0</v>
          </cell>
          <cell r="DE973">
            <v>0</v>
          </cell>
          <cell r="DF973">
            <v>0</v>
          </cell>
          <cell r="DG973">
            <v>0</v>
          </cell>
          <cell r="DH973">
            <v>0</v>
          </cell>
          <cell r="DI973">
            <v>0</v>
          </cell>
          <cell r="DJ973">
            <v>0</v>
          </cell>
          <cell r="DK973">
            <v>0</v>
          </cell>
          <cell r="DL973">
            <v>0</v>
          </cell>
          <cell r="DM973">
            <v>0</v>
          </cell>
          <cell r="DN973">
            <v>0</v>
          </cell>
          <cell r="DO973">
            <v>0</v>
          </cell>
          <cell r="DP973">
            <v>0</v>
          </cell>
          <cell r="DQ973">
            <v>0</v>
          </cell>
          <cell r="DR973">
            <v>0</v>
          </cell>
          <cell r="DS973">
            <v>0</v>
          </cell>
          <cell r="DT973">
            <v>0</v>
          </cell>
          <cell r="DU973">
            <v>0</v>
          </cell>
          <cell r="DV973">
            <v>0</v>
          </cell>
          <cell r="DW973">
            <v>0</v>
          </cell>
          <cell r="DX973">
            <v>0</v>
          </cell>
          <cell r="DY973">
            <v>0</v>
          </cell>
          <cell r="DZ973">
            <v>0</v>
          </cell>
          <cell r="EA973">
            <v>0</v>
          </cell>
          <cell r="EB973">
            <v>0</v>
          </cell>
          <cell r="EC973">
            <v>0</v>
          </cell>
          <cell r="ED973">
            <v>0</v>
          </cell>
        </row>
        <row r="974">
          <cell r="F974" t="e">
            <v>#VALUE!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P974">
            <v>0</v>
          </cell>
          <cell r="AQ974">
            <v>0</v>
          </cell>
          <cell r="AR974">
            <v>0</v>
          </cell>
          <cell r="AS974">
            <v>0</v>
          </cell>
          <cell r="AT974">
            <v>0</v>
          </cell>
          <cell r="AU974">
            <v>0</v>
          </cell>
          <cell r="AV974">
            <v>0</v>
          </cell>
          <cell r="AW974">
            <v>0</v>
          </cell>
          <cell r="AX974">
            <v>0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0</v>
          </cell>
          <cell r="BD974">
            <v>0</v>
          </cell>
          <cell r="BE974">
            <v>0</v>
          </cell>
          <cell r="BF974">
            <v>0</v>
          </cell>
          <cell r="BG974">
            <v>0</v>
          </cell>
          <cell r="BH974">
            <v>0</v>
          </cell>
          <cell r="BI974">
            <v>0</v>
          </cell>
          <cell r="BJ974">
            <v>0</v>
          </cell>
          <cell r="BK974">
            <v>0</v>
          </cell>
          <cell r="BL974">
            <v>0</v>
          </cell>
          <cell r="BM974">
            <v>0</v>
          </cell>
          <cell r="BN974">
            <v>0</v>
          </cell>
          <cell r="BO974">
            <v>0</v>
          </cell>
          <cell r="BP974">
            <v>0</v>
          </cell>
          <cell r="BQ974">
            <v>0</v>
          </cell>
          <cell r="BR974">
            <v>0</v>
          </cell>
          <cell r="BS974">
            <v>0</v>
          </cell>
          <cell r="BT974">
            <v>0</v>
          </cell>
          <cell r="BU974">
            <v>0</v>
          </cell>
          <cell r="BV974">
            <v>0</v>
          </cell>
          <cell r="BW974">
            <v>0</v>
          </cell>
          <cell r="BX974">
            <v>0</v>
          </cell>
          <cell r="BY974">
            <v>0</v>
          </cell>
          <cell r="BZ974">
            <v>0</v>
          </cell>
          <cell r="CA974">
            <v>0</v>
          </cell>
          <cell r="CB974">
            <v>0</v>
          </cell>
          <cell r="CC974">
            <v>0</v>
          </cell>
          <cell r="CD974">
            <v>0</v>
          </cell>
          <cell r="CE974">
            <v>0</v>
          </cell>
          <cell r="CF974">
            <v>0</v>
          </cell>
          <cell r="CG974">
            <v>0</v>
          </cell>
          <cell r="CH974">
            <v>0</v>
          </cell>
          <cell r="CI974">
            <v>0</v>
          </cell>
          <cell r="CJ974">
            <v>0</v>
          </cell>
          <cell r="CK974">
            <v>0</v>
          </cell>
          <cell r="CL974">
            <v>0</v>
          </cell>
          <cell r="CM974">
            <v>0</v>
          </cell>
          <cell r="CN974">
            <v>0</v>
          </cell>
          <cell r="CO974">
            <v>0</v>
          </cell>
          <cell r="CP974">
            <v>0</v>
          </cell>
          <cell r="CQ974">
            <v>0</v>
          </cell>
          <cell r="CR974">
            <v>0</v>
          </cell>
          <cell r="CS974">
            <v>0</v>
          </cell>
          <cell r="CT974">
            <v>0</v>
          </cell>
          <cell r="CU974">
            <v>0</v>
          </cell>
          <cell r="CV974">
            <v>0</v>
          </cell>
          <cell r="CW974">
            <v>0</v>
          </cell>
          <cell r="CX974">
            <v>0</v>
          </cell>
          <cell r="CY974">
            <v>0</v>
          </cell>
          <cell r="CZ974">
            <v>0</v>
          </cell>
          <cell r="DA974">
            <v>0</v>
          </cell>
          <cell r="DB974">
            <v>0</v>
          </cell>
          <cell r="DC974">
            <v>0</v>
          </cell>
          <cell r="DD974">
            <v>0</v>
          </cell>
          <cell r="DE974">
            <v>0</v>
          </cell>
          <cell r="DF974">
            <v>0</v>
          </cell>
          <cell r="DG974">
            <v>0</v>
          </cell>
          <cell r="DH974">
            <v>0</v>
          </cell>
          <cell r="DI974">
            <v>0</v>
          </cell>
          <cell r="DJ974">
            <v>0</v>
          </cell>
          <cell r="DK974">
            <v>0</v>
          </cell>
          <cell r="DL974">
            <v>0</v>
          </cell>
          <cell r="DM974">
            <v>0</v>
          </cell>
          <cell r="DN974">
            <v>0</v>
          </cell>
          <cell r="DO974">
            <v>0</v>
          </cell>
          <cell r="DP974">
            <v>0</v>
          </cell>
          <cell r="DQ974">
            <v>0</v>
          </cell>
          <cell r="DR974">
            <v>0</v>
          </cell>
          <cell r="DS974">
            <v>0</v>
          </cell>
          <cell r="DT974">
            <v>0</v>
          </cell>
          <cell r="DU974">
            <v>0</v>
          </cell>
          <cell r="DV974">
            <v>0</v>
          </cell>
          <cell r="DW974">
            <v>0</v>
          </cell>
          <cell r="DX974">
            <v>0</v>
          </cell>
          <cell r="DY974">
            <v>0</v>
          </cell>
          <cell r="DZ974">
            <v>0</v>
          </cell>
          <cell r="EA974">
            <v>0</v>
          </cell>
          <cell r="EB974">
            <v>0</v>
          </cell>
          <cell r="EC974">
            <v>0</v>
          </cell>
          <cell r="ED974">
            <v>0</v>
          </cell>
        </row>
        <row r="976">
          <cell r="F976" t="e">
            <v>#VALUE!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P976">
            <v>0</v>
          </cell>
          <cell r="AQ976">
            <v>0</v>
          </cell>
          <cell r="AR976">
            <v>0</v>
          </cell>
          <cell r="AS976">
            <v>0</v>
          </cell>
          <cell r="AT976">
            <v>0</v>
          </cell>
          <cell r="AU976">
            <v>0</v>
          </cell>
          <cell r="AV976">
            <v>0</v>
          </cell>
          <cell r="AW976">
            <v>0</v>
          </cell>
          <cell r="AX976">
            <v>0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0</v>
          </cell>
          <cell r="BD976">
            <v>0</v>
          </cell>
          <cell r="BE976">
            <v>0</v>
          </cell>
          <cell r="BF976">
            <v>0</v>
          </cell>
          <cell r="BG976">
            <v>0</v>
          </cell>
          <cell r="BH976">
            <v>0</v>
          </cell>
          <cell r="BI976">
            <v>0</v>
          </cell>
          <cell r="BJ976">
            <v>0</v>
          </cell>
          <cell r="BK976">
            <v>0</v>
          </cell>
          <cell r="BL976">
            <v>0</v>
          </cell>
          <cell r="BM976">
            <v>0</v>
          </cell>
          <cell r="BN976">
            <v>0</v>
          </cell>
          <cell r="BO976">
            <v>0</v>
          </cell>
          <cell r="BP976">
            <v>0</v>
          </cell>
          <cell r="BQ976">
            <v>0</v>
          </cell>
          <cell r="BR976">
            <v>0</v>
          </cell>
          <cell r="BS976">
            <v>0</v>
          </cell>
          <cell r="BT976">
            <v>0</v>
          </cell>
          <cell r="BU976">
            <v>0</v>
          </cell>
          <cell r="BV976">
            <v>0</v>
          </cell>
          <cell r="BW976">
            <v>0</v>
          </cell>
          <cell r="BX976">
            <v>0</v>
          </cell>
          <cell r="BY976">
            <v>0</v>
          </cell>
          <cell r="BZ976">
            <v>0</v>
          </cell>
          <cell r="CA976">
            <v>0</v>
          </cell>
          <cell r="CB976">
            <v>0</v>
          </cell>
          <cell r="CC976">
            <v>0</v>
          </cell>
          <cell r="CD976">
            <v>0</v>
          </cell>
          <cell r="CE976">
            <v>0</v>
          </cell>
          <cell r="CF976">
            <v>0</v>
          </cell>
          <cell r="CG976">
            <v>0</v>
          </cell>
          <cell r="CH976">
            <v>0</v>
          </cell>
          <cell r="CI976">
            <v>0</v>
          </cell>
          <cell r="CJ976">
            <v>0</v>
          </cell>
          <cell r="CK976">
            <v>0</v>
          </cell>
          <cell r="CL976">
            <v>0</v>
          </cell>
          <cell r="CM976">
            <v>0</v>
          </cell>
          <cell r="CN976">
            <v>0</v>
          </cell>
          <cell r="CO976">
            <v>0</v>
          </cell>
          <cell r="CP976">
            <v>0</v>
          </cell>
          <cell r="CQ976">
            <v>0</v>
          </cell>
          <cell r="CR976">
            <v>0</v>
          </cell>
          <cell r="CS976">
            <v>0</v>
          </cell>
          <cell r="CT976">
            <v>0</v>
          </cell>
          <cell r="CU976">
            <v>0</v>
          </cell>
          <cell r="CV976">
            <v>0</v>
          </cell>
          <cell r="CW976">
            <v>0</v>
          </cell>
          <cell r="CX976">
            <v>0</v>
          </cell>
          <cell r="CY976">
            <v>0</v>
          </cell>
          <cell r="CZ976">
            <v>0</v>
          </cell>
          <cell r="DA976">
            <v>0</v>
          </cell>
          <cell r="DB976">
            <v>0</v>
          </cell>
          <cell r="DC976">
            <v>0</v>
          </cell>
          <cell r="DD976">
            <v>0</v>
          </cell>
          <cell r="DE976">
            <v>0</v>
          </cell>
          <cell r="DF976">
            <v>0</v>
          </cell>
          <cell r="DG976">
            <v>0</v>
          </cell>
          <cell r="DH976">
            <v>0</v>
          </cell>
          <cell r="DI976">
            <v>0</v>
          </cell>
          <cell r="DJ976">
            <v>0</v>
          </cell>
          <cell r="DK976">
            <v>0</v>
          </cell>
          <cell r="DL976">
            <v>0</v>
          </cell>
          <cell r="DM976">
            <v>0</v>
          </cell>
          <cell r="DN976">
            <v>0</v>
          </cell>
          <cell r="DO976">
            <v>0</v>
          </cell>
          <cell r="DP976">
            <v>0</v>
          </cell>
          <cell r="DQ976">
            <v>0</v>
          </cell>
          <cell r="DR976">
            <v>0</v>
          </cell>
          <cell r="DS976">
            <v>0</v>
          </cell>
          <cell r="DT976">
            <v>0</v>
          </cell>
          <cell r="DU976">
            <v>0</v>
          </cell>
          <cell r="DV976">
            <v>0</v>
          </cell>
          <cell r="DW976">
            <v>0</v>
          </cell>
          <cell r="DX976">
            <v>0</v>
          </cell>
          <cell r="DY976">
            <v>0</v>
          </cell>
          <cell r="DZ976">
            <v>0</v>
          </cell>
          <cell r="EA976">
            <v>0</v>
          </cell>
          <cell r="EB976">
            <v>0</v>
          </cell>
          <cell r="EC976">
            <v>0</v>
          </cell>
          <cell r="ED976">
            <v>0</v>
          </cell>
        </row>
        <row r="977">
          <cell r="F977" t="e">
            <v>#VALUE!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P977">
            <v>0</v>
          </cell>
          <cell r="AQ977">
            <v>0</v>
          </cell>
          <cell r="AR977">
            <v>0</v>
          </cell>
          <cell r="AS977">
            <v>0</v>
          </cell>
          <cell r="AT977">
            <v>0</v>
          </cell>
          <cell r="AU977">
            <v>0</v>
          </cell>
          <cell r="AV977">
            <v>0</v>
          </cell>
          <cell r="AW977">
            <v>0</v>
          </cell>
          <cell r="AX977">
            <v>0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0</v>
          </cell>
          <cell r="BD977">
            <v>0</v>
          </cell>
          <cell r="BE977">
            <v>0</v>
          </cell>
          <cell r="BF977">
            <v>0</v>
          </cell>
          <cell r="BG977">
            <v>0</v>
          </cell>
          <cell r="BH977">
            <v>0</v>
          </cell>
          <cell r="BI977">
            <v>0</v>
          </cell>
          <cell r="BJ977">
            <v>0</v>
          </cell>
          <cell r="BK977">
            <v>0</v>
          </cell>
          <cell r="BL977">
            <v>0</v>
          </cell>
          <cell r="BM977">
            <v>0</v>
          </cell>
          <cell r="BN977">
            <v>0</v>
          </cell>
          <cell r="BO977">
            <v>0</v>
          </cell>
          <cell r="BP977">
            <v>0</v>
          </cell>
          <cell r="BQ977">
            <v>0</v>
          </cell>
          <cell r="BR977">
            <v>0</v>
          </cell>
          <cell r="BS977">
            <v>0</v>
          </cell>
          <cell r="BT977">
            <v>0</v>
          </cell>
          <cell r="BU977">
            <v>0</v>
          </cell>
          <cell r="BV977">
            <v>0</v>
          </cell>
          <cell r="BW977">
            <v>0</v>
          </cell>
          <cell r="BX977">
            <v>0</v>
          </cell>
          <cell r="BY977">
            <v>0</v>
          </cell>
          <cell r="BZ977">
            <v>0</v>
          </cell>
          <cell r="CA977">
            <v>0</v>
          </cell>
          <cell r="CB977">
            <v>0</v>
          </cell>
          <cell r="CC977">
            <v>0</v>
          </cell>
          <cell r="CD977">
            <v>0</v>
          </cell>
          <cell r="CE977">
            <v>0</v>
          </cell>
          <cell r="CF977">
            <v>0</v>
          </cell>
          <cell r="CG977">
            <v>0</v>
          </cell>
          <cell r="CH977">
            <v>0</v>
          </cell>
          <cell r="CI977">
            <v>0</v>
          </cell>
          <cell r="CJ977">
            <v>0</v>
          </cell>
          <cell r="CK977">
            <v>0</v>
          </cell>
          <cell r="CL977">
            <v>0</v>
          </cell>
          <cell r="CM977">
            <v>0</v>
          </cell>
          <cell r="CN977">
            <v>0</v>
          </cell>
          <cell r="CO977">
            <v>0</v>
          </cell>
          <cell r="CP977">
            <v>0</v>
          </cell>
          <cell r="CQ977">
            <v>0</v>
          </cell>
          <cell r="CR977">
            <v>0</v>
          </cell>
          <cell r="CS977">
            <v>0</v>
          </cell>
          <cell r="CT977">
            <v>0</v>
          </cell>
          <cell r="CU977">
            <v>0</v>
          </cell>
          <cell r="CV977">
            <v>0</v>
          </cell>
          <cell r="CW977">
            <v>0</v>
          </cell>
          <cell r="CX977">
            <v>0</v>
          </cell>
          <cell r="CY977">
            <v>0</v>
          </cell>
          <cell r="CZ977">
            <v>0</v>
          </cell>
          <cell r="DA977">
            <v>0</v>
          </cell>
          <cell r="DB977">
            <v>0</v>
          </cell>
          <cell r="DC977">
            <v>0</v>
          </cell>
          <cell r="DD977">
            <v>0</v>
          </cell>
          <cell r="DE977">
            <v>0</v>
          </cell>
          <cell r="DF977">
            <v>0</v>
          </cell>
          <cell r="DG977">
            <v>0</v>
          </cell>
          <cell r="DH977">
            <v>0</v>
          </cell>
          <cell r="DI977">
            <v>0</v>
          </cell>
          <cell r="DJ977">
            <v>0</v>
          </cell>
          <cell r="DK977">
            <v>0</v>
          </cell>
          <cell r="DL977">
            <v>0</v>
          </cell>
          <cell r="DM977">
            <v>0</v>
          </cell>
          <cell r="DN977">
            <v>0</v>
          </cell>
          <cell r="DO977">
            <v>0</v>
          </cell>
          <cell r="DP977">
            <v>0</v>
          </cell>
          <cell r="DQ977">
            <v>0</v>
          </cell>
          <cell r="DR977">
            <v>0</v>
          </cell>
          <cell r="DS977">
            <v>0</v>
          </cell>
          <cell r="DT977">
            <v>0</v>
          </cell>
          <cell r="DU977">
            <v>0</v>
          </cell>
          <cell r="DV977">
            <v>0</v>
          </cell>
          <cell r="DW977">
            <v>0</v>
          </cell>
          <cell r="DX977">
            <v>0</v>
          </cell>
          <cell r="DY977">
            <v>0</v>
          </cell>
          <cell r="DZ977">
            <v>0</v>
          </cell>
          <cell r="EA977">
            <v>0</v>
          </cell>
          <cell r="EB977">
            <v>0</v>
          </cell>
          <cell r="EC977">
            <v>0</v>
          </cell>
          <cell r="ED977">
            <v>0</v>
          </cell>
        </row>
        <row r="978">
          <cell r="F978" t="e">
            <v>#VALUE!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P978">
            <v>0</v>
          </cell>
          <cell r="AQ978">
            <v>0</v>
          </cell>
          <cell r="AR978">
            <v>0</v>
          </cell>
          <cell r="AS978">
            <v>0</v>
          </cell>
          <cell r="AT978">
            <v>0</v>
          </cell>
          <cell r="AU978">
            <v>0</v>
          </cell>
          <cell r="AV978">
            <v>0</v>
          </cell>
          <cell r="AW978">
            <v>0</v>
          </cell>
          <cell r="AX978">
            <v>0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0</v>
          </cell>
          <cell r="BD978">
            <v>0</v>
          </cell>
          <cell r="BE978">
            <v>0</v>
          </cell>
          <cell r="BF978">
            <v>0</v>
          </cell>
          <cell r="BG978">
            <v>0</v>
          </cell>
          <cell r="BH978">
            <v>0</v>
          </cell>
          <cell r="BI978">
            <v>0</v>
          </cell>
          <cell r="BJ978">
            <v>0</v>
          </cell>
          <cell r="BK978">
            <v>0</v>
          </cell>
          <cell r="BL978">
            <v>0</v>
          </cell>
          <cell r="BM978">
            <v>0</v>
          </cell>
          <cell r="BN978">
            <v>0</v>
          </cell>
          <cell r="BO978">
            <v>0</v>
          </cell>
          <cell r="BP978">
            <v>0</v>
          </cell>
          <cell r="BQ978">
            <v>0</v>
          </cell>
          <cell r="BR978">
            <v>0</v>
          </cell>
          <cell r="BS978">
            <v>0</v>
          </cell>
          <cell r="BT978">
            <v>0</v>
          </cell>
          <cell r="BU978">
            <v>0</v>
          </cell>
          <cell r="BV978">
            <v>0</v>
          </cell>
          <cell r="BW978">
            <v>0</v>
          </cell>
          <cell r="BX978">
            <v>0</v>
          </cell>
          <cell r="BY978">
            <v>0</v>
          </cell>
          <cell r="BZ978">
            <v>0</v>
          </cell>
          <cell r="CA978">
            <v>0</v>
          </cell>
          <cell r="CB978">
            <v>0</v>
          </cell>
          <cell r="CC978">
            <v>0</v>
          </cell>
          <cell r="CD978">
            <v>0</v>
          </cell>
          <cell r="CE978">
            <v>0</v>
          </cell>
          <cell r="CF978">
            <v>0</v>
          </cell>
          <cell r="CG978">
            <v>0</v>
          </cell>
          <cell r="CH978">
            <v>0</v>
          </cell>
          <cell r="CI978">
            <v>0</v>
          </cell>
          <cell r="CJ978">
            <v>0</v>
          </cell>
          <cell r="CK978">
            <v>0</v>
          </cell>
          <cell r="CL978">
            <v>0</v>
          </cell>
          <cell r="CM978">
            <v>0</v>
          </cell>
          <cell r="CN978">
            <v>0</v>
          </cell>
          <cell r="CO978">
            <v>0</v>
          </cell>
          <cell r="CP978">
            <v>0</v>
          </cell>
          <cell r="CQ978">
            <v>0</v>
          </cell>
          <cell r="CR978">
            <v>0</v>
          </cell>
          <cell r="CS978">
            <v>0</v>
          </cell>
          <cell r="CT978">
            <v>0</v>
          </cell>
          <cell r="CU978">
            <v>0</v>
          </cell>
          <cell r="CV978">
            <v>0</v>
          </cell>
          <cell r="CW978">
            <v>0</v>
          </cell>
          <cell r="CX978">
            <v>0</v>
          </cell>
          <cell r="CY978">
            <v>0</v>
          </cell>
          <cell r="CZ978">
            <v>0</v>
          </cell>
          <cell r="DA978">
            <v>0</v>
          </cell>
          <cell r="DB978">
            <v>0</v>
          </cell>
          <cell r="DC978">
            <v>0</v>
          </cell>
          <cell r="DD978">
            <v>0</v>
          </cell>
          <cell r="DE978">
            <v>0</v>
          </cell>
          <cell r="DF978">
            <v>0</v>
          </cell>
          <cell r="DG978">
            <v>0</v>
          </cell>
          <cell r="DH978">
            <v>0</v>
          </cell>
          <cell r="DI978">
            <v>0</v>
          </cell>
          <cell r="DJ978">
            <v>0</v>
          </cell>
          <cell r="DK978">
            <v>0</v>
          </cell>
          <cell r="DL978">
            <v>0</v>
          </cell>
          <cell r="DM978">
            <v>0</v>
          </cell>
          <cell r="DN978">
            <v>0</v>
          </cell>
          <cell r="DO978">
            <v>0</v>
          </cell>
          <cell r="DP978">
            <v>0</v>
          </cell>
          <cell r="DQ978">
            <v>0</v>
          </cell>
          <cell r="DR978">
            <v>0</v>
          </cell>
          <cell r="DS978">
            <v>0</v>
          </cell>
          <cell r="DT978">
            <v>0</v>
          </cell>
          <cell r="DU978">
            <v>0</v>
          </cell>
          <cell r="DV978">
            <v>0</v>
          </cell>
          <cell r="DW978">
            <v>0</v>
          </cell>
          <cell r="DX978">
            <v>0</v>
          </cell>
          <cell r="DY978">
            <v>0</v>
          </cell>
          <cell r="DZ978">
            <v>0</v>
          </cell>
          <cell r="EA978">
            <v>0</v>
          </cell>
          <cell r="EB978">
            <v>0</v>
          </cell>
          <cell r="EC978">
            <v>0</v>
          </cell>
          <cell r="ED978">
            <v>0</v>
          </cell>
        </row>
        <row r="979">
          <cell r="F979" t="e">
            <v>#VALUE!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P979">
            <v>0</v>
          </cell>
          <cell r="AQ979">
            <v>0</v>
          </cell>
          <cell r="AR979">
            <v>0</v>
          </cell>
          <cell r="AS979">
            <v>0</v>
          </cell>
          <cell r="AT979">
            <v>0</v>
          </cell>
          <cell r="AU979">
            <v>0</v>
          </cell>
          <cell r="AV979">
            <v>0</v>
          </cell>
          <cell r="AW979">
            <v>0</v>
          </cell>
          <cell r="AX979">
            <v>0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0</v>
          </cell>
          <cell r="BD979">
            <v>0</v>
          </cell>
          <cell r="BE979">
            <v>0</v>
          </cell>
          <cell r="BF979">
            <v>0</v>
          </cell>
          <cell r="BG979">
            <v>0</v>
          </cell>
          <cell r="BH979">
            <v>0</v>
          </cell>
          <cell r="BI979">
            <v>0</v>
          </cell>
          <cell r="BJ979">
            <v>0</v>
          </cell>
          <cell r="BK979">
            <v>0</v>
          </cell>
          <cell r="BL979">
            <v>0</v>
          </cell>
          <cell r="BM979">
            <v>0</v>
          </cell>
          <cell r="BN979">
            <v>0</v>
          </cell>
          <cell r="BO979">
            <v>0</v>
          </cell>
          <cell r="BP979">
            <v>0</v>
          </cell>
          <cell r="BQ979">
            <v>0</v>
          </cell>
          <cell r="BR979">
            <v>0</v>
          </cell>
          <cell r="BS979">
            <v>0</v>
          </cell>
          <cell r="BT979">
            <v>0</v>
          </cell>
          <cell r="BU979">
            <v>0</v>
          </cell>
          <cell r="BV979">
            <v>0</v>
          </cell>
          <cell r="BW979">
            <v>0</v>
          </cell>
          <cell r="BX979">
            <v>0</v>
          </cell>
          <cell r="BY979">
            <v>0</v>
          </cell>
          <cell r="BZ979">
            <v>0</v>
          </cell>
          <cell r="CA979">
            <v>0</v>
          </cell>
          <cell r="CB979">
            <v>0</v>
          </cell>
          <cell r="CC979">
            <v>0</v>
          </cell>
          <cell r="CD979">
            <v>0</v>
          </cell>
          <cell r="CE979">
            <v>0</v>
          </cell>
          <cell r="CF979">
            <v>0</v>
          </cell>
          <cell r="CG979">
            <v>0</v>
          </cell>
          <cell r="CH979">
            <v>0</v>
          </cell>
          <cell r="CI979">
            <v>0</v>
          </cell>
          <cell r="CJ979">
            <v>0</v>
          </cell>
          <cell r="CK979">
            <v>0</v>
          </cell>
          <cell r="CL979">
            <v>0</v>
          </cell>
          <cell r="CM979">
            <v>0</v>
          </cell>
          <cell r="CN979">
            <v>0</v>
          </cell>
          <cell r="CO979">
            <v>0</v>
          </cell>
          <cell r="CP979">
            <v>0</v>
          </cell>
          <cell r="CQ979">
            <v>0</v>
          </cell>
          <cell r="CR979">
            <v>0</v>
          </cell>
          <cell r="CS979">
            <v>0</v>
          </cell>
          <cell r="CT979">
            <v>0</v>
          </cell>
          <cell r="CU979">
            <v>0</v>
          </cell>
          <cell r="CV979">
            <v>0</v>
          </cell>
          <cell r="CW979">
            <v>0</v>
          </cell>
          <cell r="CX979">
            <v>0</v>
          </cell>
          <cell r="CY979">
            <v>0</v>
          </cell>
          <cell r="CZ979">
            <v>0</v>
          </cell>
          <cell r="DA979">
            <v>0</v>
          </cell>
          <cell r="DB979">
            <v>0</v>
          </cell>
          <cell r="DC979">
            <v>0</v>
          </cell>
          <cell r="DD979">
            <v>0</v>
          </cell>
          <cell r="DE979">
            <v>0</v>
          </cell>
          <cell r="DF979">
            <v>0</v>
          </cell>
          <cell r="DG979">
            <v>0</v>
          </cell>
          <cell r="DH979">
            <v>0</v>
          </cell>
          <cell r="DI979">
            <v>0</v>
          </cell>
          <cell r="DJ979">
            <v>0</v>
          </cell>
          <cell r="DK979">
            <v>0</v>
          </cell>
          <cell r="DL979">
            <v>0</v>
          </cell>
          <cell r="DM979">
            <v>0</v>
          </cell>
          <cell r="DN979">
            <v>0</v>
          </cell>
          <cell r="DO979">
            <v>0</v>
          </cell>
          <cell r="DP979">
            <v>0</v>
          </cell>
          <cell r="DQ979">
            <v>0</v>
          </cell>
          <cell r="DR979">
            <v>0</v>
          </cell>
          <cell r="DS979">
            <v>0</v>
          </cell>
          <cell r="DT979">
            <v>0</v>
          </cell>
          <cell r="DU979">
            <v>0</v>
          </cell>
          <cell r="DV979">
            <v>0</v>
          </cell>
          <cell r="DW979">
            <v>0</v>
          </cell>
          <cell r="DX979">
            <v>0</v>
          </cell>
          <cell r="DY979">
            <v>0</v>
          </cell>
          <cell r="DZ979">
            <v>0</v>
          </cell>
          <cell r="EA979">
            <v>0</v>
          </cell>
          <cell r="EB979">
            <v>0</v>
          </cell>
          <cell r="EC979">
            <v>0</v>
          </cell>
          <cell r="ED979">
            <v>0</v>
          </cell>
        </row>
        <row r="980">
          <cell r="F980" t="e">
            <v>#VALUE!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P980">
            <v>0</v>
          </cell>
          <cell r="AQ980">
            <v>0</v>
          </cell>
          <cell r="AR980">
            <v>0</v>
          </cell>
          <cell r="AS980">
            <v>0</v>
          </cell>
          <cell r="AT980">
            <v>0</v>
          </cell>
          <cell r="AU980">
            <v>0</v>
          </cell>
          <cell r="AV980">
            <v>0</v>
          </cell>
          <cell r="AW980">
            <v>0</v>
          </cell>
          <cell r="AX980">
            <v>0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0</v>
          </cell>
          <cell r="BD980">
            <v>0</v>
          </cell>
          <cell r="BE980">
            <v>0</v>
          </cell>
          <cell r="BF980">
            <v>0</v>
          </cell>
          <cell r="BG980">
            <v>0</v>
          </cell>
          <cell r="BH980">
            <v>0</v>
          </cell>
          <cell r="BI980">
            <v>0</v>
          </cell>
          <cell r="BJ980">
            <v>0</v>
          </cell>
          <cell r="BK980">
            <v>0</v>
          </cell>
          <cell r="BL980">
            <v>0</v>
          </cell>
          <cell r="BM980">
            <v>0</v>
          </cell>
          <cell r="BN980">
            <v>0</v>
          </cell>
          <cell r="BO980">
            <v>0</v>
          </cell>
          <cell r="BP980">
            <v>0</v>
          </cell>
          <cell r="BQ980">
            <v>0</v>
          </cell>
          <cell r="BR980">
            <v>0</v>
          </cell>
          <cell r="BS980">
            <v>0</v>
          </cell>
          <cell r="BT980">
            <v>0</v>
          </cell>
          <cell r="BU980">
            <v>0</v>
          </cell>
          <cell r="BV980">
            <v>0</v>
          </cell>
          <cell r="BW980">
            <v>0</v>
          </cell>
          <cell r="BX980">
            <v>0</v>
          </cell>
          <cell r="BY980">
            <v>0</v>
          </cell>
          <cell r="BZ980">
            <v>0</v>
          </cell>
          <cell r="CA980">
            <v>0</v>
          </cell>
          <cell r="CB980">
            <v>0</v>
          </cell>
          <cell r="CC980">
            <v>0</v>
          </cell>
          <cell r="CD980">
            <v>0</v>
          </cell>
          <cell r="CE980">
            <v>0</v>
          </cell>
          <cell r="CF980">
            <v>0</v>
          </cell>
          <cell r="CG980">
            <v>0</v>
          </cell>
          <cell r="CH980">
            <v>0</v>
          </cell>
          <cell r="CI980">
            <v>0</v>
          </cell>
          <cell r="CJ980">
            <v>0</v>
          </cell>
          <cell r="CK980">
            <v>0</v>
          </cell>
          <cell r="CL980">
            <v>0</v>
          </cell>
          <cell r="CM980">
            <v>0</v>
          </cell>
          <cell r="CN980">
            <v>0</v>
          </cell>
          <cell r="CO980">
            <v>0</v>
          </cell>
          <cell r="CP980">
            <v>0</v>
          </cell>
          <cell r="CQ980">
            <v>0</v>
          </cell>
          <cell r="CR980">
            <v>0</v>
          </cell>
          <cell r="CS980">
            <v>0</v>
          </cell>
          <cell r="CT980">
            <v>0</v>
          </cell>
          <cell r="CU980">
            <v>0</v>
          </cell>
          <cell r="CV980">
            <v>0</v>
          </cell>
          <cell r="CW980">
            <v>0</v>
          </cell>
          <cell r="CX980">
            <v>0</v>
          </cell>
          <cell r="CY980">
            <v>0</v>
          </cell>
          <cell r="CZ980">
            <v>0</v>
          </cell>
          <cell r="DA980">
            <v>0</v>
          </cell>
          <cell r="DB980">
            <v>0</v>
          </cell>
          <cell r="DC980">
            <v>0</v>
          </cell>
          <cell r="DD980">
            <v>0</v>
          </cell>
          <cell r="DE980">
            <v>0</v>
          </cell>
          <cell r="DF980">
            <v>0</v>
          </cell>
          <cell r="DG980">
            <v>0</v>
          </cell>
          <cell r="DH980">
            <v>0</v>
          </cell>
          <cell r="DI980">
            <v>0</v>
          </cell>
          <cell r="DJ980">
            <v>0</v>
          </cell>
          <cell r="DK980">
            <v>0</v>
          </cell>
          <cell r="DL980">
            <v>0</v>
          </cell>
          <cell r="DM980">
            <v>0</v>
          </cell>
          <cell r="DN980">
            <v>0</v>
          </cell>
          <cell r="DO980">
            <v>0</v>
          </cell>
          <cell r="DP980">
            <v>0</v>
          </cell>
          <cell r="DQ980">
            <v>0</v>
          </cell>
          <cell r="DR980">
            <v>0</v>
          </cell>
          <cell r="DS980">
            <v>0</v>
          </cell>
          <cell r="DT980">
            <v>0</v>
          </cell>
          <cell r="DU980">
            <v>0</v>
          </cell>
          <cell r="DV980">
            <v>0</v>
          </cell>
          <cell r="DW980">
            <v>0</v>
          </cell>
          <cell r="DX980">
            <v>0</v>
          </cell>
          <cell r="DY980">
            <v>0</v>
          </cell>
          <cell r="DZ980">
            <v>0</v>
          </cell>
          <cell r="EA980">
            <v>0</v>
          </cell>
          <cell r="EB980">
            <v>0</v>
          </cell>
          <cell r="EC980">
            <v>0</v>
          </cell>
          <cell r="ED980">
            <v>0</v>
          </cell>
        </row>
        <row r="982">
          <cell r="A982" t="str">
            <v>Integration Charge</v>
          </cell>
        </row>
        <row r="984"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P984">
            <v>0</v>
          </cell>
          <cell r="AQ984">
            <v>0</v>
          </cell>
          <cell r="AR984">
            <v>0</v>
          </cell>
          <cell r="AS984">
            <v>0</v>
          </cell>
          <cell r="AT984">
            <v>0</v>
          </cell>
          <cell r="AU984">
            <v>0</v>
          </cell>
          <cell r="AV984">
            <v>0</v>
          </cell>
          <cell r="AW984">
            <v>0</v>
          </cell>
          <cell r="AX984">
            <v>0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0</v>
          </cell>
          <cell r="BD984">
            <v>0</v>
          </cell>
          <cell r="BE984">
            <v>0</v>
          </cell>
          <cell r="BF984">
            <v>0</v>
          </cell>
          <cell r="BG984">
            <v>0</v>
          </cell>
          <cell r="BH984">
            <v>0</v>
          </cell>
          <cell r="BI984">
            <v>0</v>
          </cell>
          <cell r="BJ984">
            <v>0</v>
          </cell>
          <cell r="BK984">
            <v>0</v>
          </cell>
          <cell r="BL984">
            <v>0</v>
          </cell>
          <cell r="BM984">
            <v>0</v>
          </cell>
          <cell r="BN984">
            <v>0</v>
          </cell>
          <cell r="BO984">
            <v>0</v>
          </cell>
          <cell r="BP984">
            <v>0</v>
          </cell>
          <cell r="BQ984">
            <v>0</v>
          </cell>
          <cell r="BR984">
            <v>0</v>
          </cell>
          <cell r="BS984">
            <v>0</v>
          </cell>
          <cell r="BT984">
            <v>0</v>
          </cell>
          <cell r="BU984">
            <v>0</v>
          </cell>
          <cell r="BV984">
            <v>0</v>
          </cell>
          <cell r="BW984">
            <v>0</v>
          </cell>
          <cell r="BX984">
            <v>0</v>
          </cell>
          <cell r="BY984">
            <v>0</v>
          </cell>
          <cell r="BZ984">
            <v>0</v>
          </cell>
          <cell r="CA984">
            <v>0</v>
          </cell>
          <cell r="CB984">
            <v>0</v>
          </cell>
          <cell r="CC984">
            <v>0</v>
          </cell>
          <cell r="CD984">
            <v>0</v>
          </cell>
          <cell r="CE984">
            <v>0</v>
          </cell>
          <cell r="CF984">
            <v>0</v>
          </cell>
          <cell r="CG984">
            <v>0</v>
          </cell>
          <cell r="CH984">
            <v>0</v>
          </cell>
          <cell r="CI984">
            <v>0</v>
          </cell>
          <cell r="CJ984">
            <v>0</v>
          </cell>
          <cell r="CK984">
            <v>0</v>
          </cell>
          <cell r="CL984">
            <v>0</v>
          </cell>
          <cell r="CM984">
            <v>0</v>
          </cell>
          <cell r="CN984">
            <v>0</v>
          </cell>
          <cell r="CO984">
            <v>0</v>
          </cell>
          <cell r="CP984">
            <v>0</v>
          </cell>
          <cell r="CQ984">
            <v>0</v>
          </cell>
          <cell r="CR984">
            <v>0</v>
          </cell>
          <cell r="CS984">
            <v>0</v>
          </cell>
          <cell r="CT984">
            <v>0</v>
          </cell>
          <cell r="CU984">
            <v>0</v>
          </cell>
          <cell r="CV984">
            <v>0</v>
          </cell>
          <cell r="CW984">
            <v>0</v>
          </cell>
          <cell r="CX984">
            <v>0</v>
          </cell>
          <cell r="CY984">
            <v>0</v>
          </cell>
          <cell r="CZ984">
            <v>0</v>
          </cell>
          <cell r="DA984">
            <v>0</v>
          </cell>
          <cell r="DB984">
            <v>0</v>
          </cell>
          <cell r="DC984">
            <v>0</v>
          </cell>
          <cell r="DD984">
            <v>0</v>
          </cell>
          <cell r="DE984">
            <v>0</v>
          </cell>
          <cell r="DF984">
            <v>0</v>
          </cell>
          <cell r="DG984">
            <v>0</v>
          </cell>
          <cell r="DH984">
            <v>0</v>
          </cell>
          <cell r="DI984">
            <v>0</v>
          </cell>
          <cell r="DJ984">
            <v>0</v>
          </cell>
          <cell r="DK984">
            <v>0</v>
          </cell>
          <cell r="DL984">
            <v>0</v>
          </cell>
          <cell r="DM984">
            <v>0</v>
          </cell>
          <cell r="DN984">
            <v>0</v>
          </cell>
          <cell r="DO984">
            <v>0</v>
          </cell>
          <cell r="DP984">
            <v>0</v>
          </cell>
          <cell r="DQ984">
            <v>0</v>
          </cell>
          <cell r="DR984">
            <v>0</v>
          </cell>
          <cell r="DS984">
            <v>0</v>
          </cell>
          <cell r="DT984">
            <v>0</v>
          </cell>
          <cell r="DU984">
            <v>0</v>
          </cell>
          <cell r="DV984">
            <v>0</v>
          </cell>
          <cell r="DW984">
            <v>0</v>
          </cell>
          <cell r="DX984">
            <v>0</v>
          </cell>
          <cell r="DY984">
            <v>0</v>
          </cell>
          <cell r="DZ984">
            <v>0</v>
          </cell>
          <cell r="EA984">
            <v>0</v>
          </cell>
          <cell r="EB984">
            <v>0</v>
          </cell>
          <cell r="EC984">
            <v>0</v>
          </cell>
          <cell r="ED984">
            <v>0</v>
          </cell>
        </row>
        <row r="985"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P985">
            <v>0</v>
          </cell>
          <cell r="AQ985">
            <v>0</v>
          </cell>
          <cell r="AR985">
            <v>0</v>
          </cell>
          <cell r="AS985">
            <v>0</v>
          </cell>
          <cell r="AT985">
            <v>0</v>
          </cell>
          <cell r="AU985">
            <v>0</v>
          </cell>
          <cell r="AV985">
            <v>0</v>
          </cell>
          <cell r="AW985">
            <v>0</v>
          </cell>
          <cell r="AX985">
            <v>0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0</v>
          </cell>
          <cell r="BD985">
            <v>0</v>
          </cell>
          <cell r="BE985">
            <v>0</v>
          </cell>
          <cell r="BF985">
            <v>0</v>
          </cell>
          <cell r="BG985">
            <v>0</v>
          </cell>
          <cell r="BH985">
            <v>0</v>
          </cell>
          <cell r="BI985">
            <v>0</v>
          </cell>
          <cell r="BJ985">
            <v>0</v>
          </cell>
          <cell r="BK985">
            <v>0</v>
          </cell>
          <cell r="BL985">
            <v>0</v>
          </cell>
          <cell r="BM985">
            <v>0</v>
          </cell>
          <cell r="BN985">
            <v>0</v>
          </cell>
          <cell r="BO985">
            <v>0</v>
          </cell>
          <cell r="BP985">
            <v>0</v>
          </cell>
          <cell r="BQ985">
            <v>0</v>
          </cell>
          <cell r="BR985">
            <v>0</v>
          </cell>
          <cell r="BS985">
            <v>0</v>
          </cell>
          <cell r="BT985">
            <v>0</v>
          </cell>
          <cell r="BU985">
            <v>0</v>
          </cell>
          <cell r="BV985">
            <v>0</v>
          </cell>
          <cell r="BW985">
            <v>0</v>
          </cell>
          <cell r="BX985">
            <v>0</v>
          </cell>
          <cell r="BY985">
            <v>0</v>
          </cell>
          <cell r="BZ985">
            <v>0</v>
          </cell>
          <cell r="CA985">
            <v>0</v>
          </cell>
          <cell r="CB985">
            <v>0</v>
          </cell>
          <cell r="CC985">
            <v>0</v>
          </cell>
          <cell r="CD985">
            <v>0</v>
          </cell>
          <cell r="CE985">
            <v>0</v>
          </cell>
          <cell r="CF985">
            <v>0</v>
          </cell>
          <cell r="CG985">
            <v>0</v>
          </cell>
          <cell r="CH985">
            <v>0</v>
          </cell>
          <cell r="CI985">
            <v>0</v>
          </cell>
          <cell r="CJ985">
            <v>0</v>
          </cell>
          <cell r="CK985">
            <v>0</v>
          </cell>
          <cell r="CL985">
            <v>0</v>
          </cell>
          <cell r="CM985">
            <v>0</v>
          </cell>
          <cell r="CN985">
            <v>0</v>
          </cell>
          <cell r="CO985">
            <v>0</v>
          </cell>
          <cell r="CP985">
            <v>0</v>
          </cell>
          <cell r="CQ985">
            <v>0</v>
          </cell>
          <cell r="CR985">
            <v>0</v>
          </cell>
          <cell r="CS985">
            <v>0</v>
          </cell>
          <cell r="CT985">
            <v>0</v>
          </cell>
          <cell r="CU985">
            <v>0</v>
          </cell>
          <cell r="CV985">
            <v>0</v>
          </cell>
          <cell r="CW985">
            <v>0</v>
          </cell>
          <cell r="CX985">
            <v>0</v>
          </cell>
          <cell r="CY985">
            <v>0</v>
          </cell>
          <cell r="CZ985">
            <v>0</v>
          </cell>
          <cell r="DA985">
            <v>0</v>
          </cell>
          <cell r="DB985">
            <v>0</v>
          </cell>
          <cell r="DC985">
            <v>0</v>
          </cell>
          <cell r="DD985">
            <v>0</v>
          </cell>
          <cell r="DE985">
            <v>0</v>
          </cell>
          <cell r="DF985">
            <v>0</v>
          </cell>
          <cell r="DG985">
            <v>0</v>
          </cell>
          <cell r="DH985">
            <v>0</v>
          </cell>
          <cell r="DI985">
            <v>0</v>
          </cell>
          <cell r="DJ985">
            <v>0</v>
          </cell>
          <cell r="DK985">
            <v>0</v>
          </cell>
          <cell r="DL985">
            <v>0</v>
          </cell>
          <cell r="DM985">
            <v>0</v>
          </cell>
          <cell r="DN985">
            <v>0</v>
          </cell>
          <cell r="DO985">
            <v>0</v>
          </cell>
          <cell r="DP985">
            <v>0</v>
          </cell>
          <cell r="DQ985">
            <v>0</v>
          </cell>
          <cell r="DR985">
            <v>0</v>
          </cell>
          <cell r="DS985">
            <v>0</v>
          </cell>
          <cell r="DT985">
            <v>0</v>
          </cell>
          <cell r="DU985">
            <v>0</v>
          </cell>
          <cell r="DV985">
            <v>0</v>
          </cell>
          <cell r="DW985">
            <v>0</v>
          </cell>
          <cell r="DX985">
            <v>0</v>
          </cell>
          <cell r="DY985">
            <v>0</v>
          </cell>
          <cell r="DZ985">
            <v>0</v>
          </cell>
          <cell r="EA985">
            <v>0</v>
          </cell>
          <cell r="EB985">
            <v>0</v>
          </cell>
          <cell r="EC985">
            <v>0</v>
          </cell>
          <cell r="ED985">
            <v>0</v>
          </cell>
        </row>
        <row r="986"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P986">
            <v>0</v>
          </cell>
          <cell r="AQ986">
            <v>0</v>
          </cell>
          <cell r="AR986">
            <v>0</v>
          </cell>
          <cell r="AS986">
            <v>0</v>
          </cell>
          <cell r="AT986">
            <v>0</v>
          </cell>
          <cell r="AU986">
            <v>0</v>
          </cell>
          <cell r="AV986">
            <v>0</v>
          </cell>
          <cell r="AW986">
            <v>0</v>
          </cell>
          <cell r="AX986">
            <v>0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0</v>
          </cell>
          <cell r="BD986">
            <v>0</v>
          </cell>
          <cell r="BE986">
            <v>0</v>
          </cell>
          <cell r="BF986">
            <v>0</v>
          </cell>
          <cell r="BG986">
            <v>0</v>
          </cell>
          <cell r="BH986">
            <v>0</v>
          </cell>
          <cell r="BI986">
            <v>0</v>
          </cell>
          <cell r="BJ986">
            <v>0</v>
          </cell>
          <cell r="BK986">
            <v>0</v>
          </cell>
          <cell r="BL986">
            <v>0</v>
          </cell>
          <cell r="BM986">
            <v>0</v>
          </cell>
          <cell r="BN986">
            <v>0</v>
          </cell>
          <cell r="BO986">
            <v>0</v>
          </cell>
          <cell r="BP986">
            <v>0</v>
          </cell>
          <cell r="BQ986">
            <v>0</v>
          </cell>
          <cell r="BR986">
            <v>0</v>
          </cell>
          <cell r="BS986">
            <v>0</v>
          </cell>
          <cell r="BT986">
            <v>0</v>
          </cell>
          <cell r="BU986">
            <v>0</v>
          </cell>
          <cell r="BV986">
            <v>0</v>
          </cell>
          <cell r="BW986">
            <v>0</v>
          </cell>
          <cell r="BX986">
            <v>0</v>
          </cell>
          <cell r="BY986">
            <v>0</v>
          </cell>
          <cell r="BZ986">
            <v>0</v>
          </cell>
          <cell r="CA986">
            <v>0</v>
          </cell>
          <cell r="CB986">
            <v>0</v>
          </cell>
          <cell r="CC986">
            <v>0</v>
          </cell>
          <cell r="CD986">
            <v>0</v>
          </cell>
          <cell r="CE986">
            <v>0</v>
          </cell>
          <cell r="CF986">
            <v>0</v>
          </cell>
          <cell r="CG986">
            <v>0</v>
          </cell>
          <cell r="CH986">
            <v>0</v>
          </cell>
          <cell r="CI986">
            <v>0</v>
          </cell>
          <cell r="CJ986">
            <v>0</v>
          </cell>
          <cell r="CK986">
            <v>0</v>
          </cell>
          <cell r="CL986">
            <v>0</v>
          </cell>
          <cell r="CM986">
            <v>0</v>
          </cell>
          <cell r="CN986">
            <v>0</v>
          </cell>
          <cell r="CO986">
            <v>0</v>
          </cell>
          <cell r="CP986">
            <v>0</v>
          </cell>
          <cell r="CQ986">
            <v>0</v>
          </cell>
          <cell r="CR986">
            <v>0</v>
          </cell>
          <cell r="CS986">
            <v>0</v>
          </cell>
          <cell r="CT986">
            <v>0</v>
          </cell>
          <cell r="CU986">
            <v>0</v>
          </cell>
          <cell r="CV986">
            <v>0</v>
          </cell>
          <cell r="CW986">
            <v>0</v>
          </cell>
          <cell r="CX986">
            <v>0</v>
          </cell>
          <cell r="CY986">
            <v>0</v>
          </cell>
          <cell r="CZ986">
            <v>0</v>
          </cell>
          <cell r="DA986">
            <v>0</v>
          </cell>
          <cell r="DB986">
            <v>0</v>
          </cell>
          <cell r="DC986">
            <v>0</v>
          </cell>
          <cell r="DD986">
            <v>0</v>
          </cell>
          <cell r="DE986">
            <v>0</v>
          </cell>
          <cell r="DF986">
            <v>0</v>
          </cell>
          <cell r="DG986">
            <v>0</v>
          </cell>
          <cell r="DH986">
            <v>0</v>
          </cell>
          <cell r="DI986">
            <v>0</v>
          </cell>
          <cell r="DJ986">
            <v>0</v>
          </cell>
          <cell r="DK986">
            <v>0</v>
          </cell>
          <cell r="DL986">
            <v>0</v>
          </cell>
          <cell r="DM986">
            <v>0</v>
          </cell>
          <cell r="DN986">
            <v>0</v>
          </cell>
          <cell r="DO986">
            <v>0</v>
          </cell>
          <cell r="DP986">
            <v>0</v>
          </cell>
          <cell r="DQ986">
            <v>0</v>
          </cell>
          <cell r="DR986">
            <v>0</v>
          </cell>
          <cell r="DS986">
            <v>0</v>
          </cell>
          <cell r="DT986">
            <v>0</v>
          </cell>
          <cell r="DU986">
            <v>0</v>
          </cell>
          <cell r="DV986">
            <v>0</v>
          </cell>
          <cell r="DW986">
            <v>0</v>
          </cell>
          <cell r="DX986">
            <v>0</v>
          </cell>
          <cell r="DY986">
            <v>0</v>
          </cell>
          <cell r="DZ986">
            <v>0</v>
          </cell>
          <cell r="EA986">
            <v>0</v>
          </cell>
          <cell r="EB986">
            <v>0</v>
          </cell>
          <cell r="EC986">
            <v>0</v>
          </cell>
          <cell r="ED986">
            <v>0</v>
          </cell>
        </row>
        <row r="989"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  <cell r="Y989">
            <v>0</v>
          </cell>
          <cell r="Z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0</v>
          </cell>
          <cell r="AE989">
            <v>0</v>
          </cell>
          <cell r="AF989">
            <v>0</v>
          </cell>
          <cell r="AG989">
            <v>0</v>
          </cell>
          <cell r="AH989">
            <v>0</v>
          </cell>
          <cell r="AI989">
            <v>0</v>
          </cell>
          <cell r="AJ989">
            <v>0</v>
          </cell>
          <cell r="AK989">
            <v>0</v>
          </cell>
          <cell r="AL989">
            <v>0</v>
          </cell>
          <cell r="AM989">
            <v>0</v>
          </cell>
          <cell r="AN989">
            <v>0</v>
          </cell>
          <cell r="AO989">
            <v>0</v>
          </cell>
          <cell r="AP989">
            <v>0</v>
          </cell>
          <cell r="AQ989">
            <v>0</v>
          </cell>
          <cell r="AR989">
            <v>0</v>
          </cell>
          <cell r="AS989">
            <v>0</v>
          </cell>
          <cell r="AT989">
            <v>0</v>
          </cell>
          <cell r="AU989">
            <v>0</v>
          </cell>
          <cell r="AV989">
            <v>0</v>
          </cell>
          <cell r="AW989">
            <v>0</v>
          </cell>
          <cell r="AX989">
            <v>0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0</v>
          </cell>
          <cell r="BD989">
            <v>0</v>
          </cell>
          <cell r="BE989">
            <v>0</v>
          </cell>
          <cell r="BF989">
            <v>0</v>
          </cell>
          <cell r="BG989">
            <v>0</v>
          </cell>
          <cell r="BH989">
            <v>0</v>
          </cell>
          <cell r="BI989">
            <v>0</v>
          </cell>
          <cell r="BJ989">
            <v>0</v>
          </cell>
          <cell r="BK989">
            <v>0</v>
          </cell>
          <cell r="BL989">
            <v>0</v>
          </cell>
          <cell r="BM989">
            <v>0</v>
          </cell>
          <cell r="BN989">
            <v>0</v>
          </cell>
          <cell r="BO989">
            <v>0</v>
          </cell>
          <cell r="BP989">
            <v>0</v>
          </cell>
          <cell r="BQ989">
            <v>0</v>
          </cell>
          <cell r="BR989">
            <v>0</v>
          </cell>
          <cell r="BS989">
            <v>0</v>
          </cell>
          <cell r="BT989">
            <v>0</v>
          </cell>
          <cell r="BU989">
            <v>0</v>
          </cell>
          <cell r="BV989">
            <v>0</v>
          </cell>
          <cell r="BW989">
            <v>0</v>
          </cell>
          <cell r="BX989">
            <v>0</v>
          </cell>
          <cell r="BY989">
            <v>0</v>
          </cell>
          <cell r="BZ989">
            <v>0</v>
          </cell>
          <cell r="CA989">
            <v>0</v>
          </cell>
          <cell r="CB989">
            <v>0</v>
          </cell>
          <cell r="CC989">
            <v>0</v>
          </cell>
          <cell r="CD989">
            <v>0</v>
          </cell>
          <cell r="CE989">
            <v>0</v>
          </cell>
          <cell r="CF989">
            <v>0</v>
          </cell>
          <cell r="CG989">
            <v>0</v>
          </cell>
          <cell r="CH989">
            <v>0</v>
          </cell>
          <cell r="CI989">
            <v>0</v>
          </cell>
          <cell r="CJ989">
            <v>0</v>
          </cell>
          <cell r="CK989">
            <v>0</v>
          </cell>
          <cell r="CL989">
            <v>0</v>
          </cell>
          <cell r="CM989">
            <v>0</v>
          </cell>
          <cell r="CN989">
            <v>0</v>
          </cell>
          <cell r="CO989">
            <v>0</v>
          </cell>
          <cell r="CP989">
            <v>0</v>
          </cell>
          <cell r="CQ989">
            <v>0</v>
          </cell>
          <cell r="CR989">
            <v>0</v>
          </cell>
          <cell r="CS989">
            <v>0</v>
          </cell>
          <cell r="CT989">
            <v>0</v>
          </cell>
          <cell r="CU989">
            <v>0</v>
          </cell>
          <cell r="CV989">
            <v>0</v>
          </cell>
          <cell r="CW989">
            <v>0</v>
          </cell>
          <cell r="CX989">
            <v>0</v>
          </cell>
          <cell r="CY989">
            <v>0</v>
          </cell>
          <cell r="CZ989">
            <v>0</v>
          </cell>
          <cell r="DA989">
            <v>0</v>
          </cell>
          <cell r="DB989">
            <v>0</v>
          </cell>
          <cell r="DC989">
            <v>0</v>
          </cell>
          <cell r="DD989">
            <v>0</v>
          </cell>
          <cell r="DE989">
            <v>0</v>
          </cell>
          <cell r="DF989">
            <v>0</v>
          </cell>
          <cell r="DG989">
            <v>0</v>
          </cell>
          <cell r="DH989">
            <v>0</v>
          </cell>
          <cell r="DI989">
            <v>0</v>
          </cell>
          <cell r="DJ989">
            <v>0</v>
          </cell>
          <cell r="DK989">
            <v>0</v>
          </cell>
          <cell r="DL989">
            <v>0</v>
          </cell>
          <cell r="DM989">
            <v>0</v>
          </cell>
          <cell r="DN989">
            <v>0</v>
          </cell>
          <cell r="DO989">
            <v>0</v>
          </cell>
          <cell r="DP989">
            <v>0</v>
          </cell>
          <cell r="DQ989">
            <v>0</v>
          </cell>
          <cell r="DR989">
            <v>0</v>
          </cell>
          <cell r="DS989">
            <v>0</v>
          </cell>
          <cell r="DT989">
            <v>0</v>
          </cell>
          <cell r="DU989">
            <v>0</v>
          </cell>
          <cell r="DV989">
            <v>0</v>
          </cell>
          <cell r="DW989">
            <v>0</v>
          </cell>
          <cell r="DX989">
            <v>0</v>
          </cell>
          <cell r="DY989">
            <v>0</v>
          </cell>
          <cell r="DZ989">
            <v>0</v>
          </cell>
          <cell r="EA989">
            <v>0</v>
          </cell>
          <cell r="EB989">
            <v>0</v>
          </cell>
          <cell r="EC989">
            <v>0</v>
          </cell>
          <cell r="ED989">
            <v>0</v>
          </cell>
        </row>
        <row r="990"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0</v>
          </cell>
          <cell r="AO990">
            <v>0</v>
          </cell>
          <cell r="AP990">
            <v>0</v>
          </cell>
          <cell r="AQ990">
            <v>0</v>
          </cell>
          <cell r="AR990">
            <v>0</v>
          </cell>
          <cell r="AS990">
            <v>0</v>
          </cell>
          <cell r="AT990">
            <v>0</v>
          </cell>
          <cell r="AU990">
            <v>0</v>
          </cell>
          <cell r="AV990">
            <v>0</v>
          </cell>
          <cell r="AW990">
            <v>0</v>
          </cell>
          <cell r="AX990">
            <v>0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0</v>
          </cell>
          <cell r="BD990">
            <v>0</v>
          </cell>
          <cell r="BE990">
            <v>0</v>
          </cell>
          <cell r="BF990">
            <v>0</v>
          </cell>
          <cell r="BG990">
            <v>0</v>
          </cell>
          <cell r="BH990">
            <v>0</v>
          </cell>
          <cell r="BI990">
            <v>0</v>
          </cell>
          <cell r="BJ990">
            <v>0</v>
          </cell>
          <cell r="BK990">
            <v>0</v>
          </cell>
          <cell r="BL990">
            <v>0</v>
          </cell>
          <cell r="BM990">
            <v>0</v>
          </cell>
          <cell r="BN990">
            <v>0</v>
          </cell>
          <cell r="BO990">
            <v>0</v>
          </cell>
          <cell r="BP990">
            <v>0</v>
          </cell>
          <cell r="BQ990">
            <v>0</v>
          </cell>
          <cell r="BR990">
            <v>0</v>
          </cell>
          <cell r="BS990">
            <v>0</v>
          </cell>
          <cell r="BT990">
            <v>0</v>
          </cell>
          <cell r="BU990">
            <v>0</v>
          </cell>
          <cell r="BV990">
            <v>0</v>
          </cell>
          <cell r="BW990">
            <v>0</v>
          </cell>
          <cell r="BX990">
            <v>0</v>
          </cell>
          <cell r="BY990">
            <v>0</v>
          </cell>
          <cell r="BZ990">
            <v>0</v>
          </cell>
          <cell r="CA990">
            <v>0</v>
          </cell>
          <cell r="CB990">
            <v>0</v>
          </cell>
          <cell r="CC990">
            <v>0</v>
          </cell>
          <cell r="CD990">
            <v>0</v>
          </cell>
          <cell r="CE990">
            <v>0</v>
          </cell>
          <cell r="CF990">
            <v>0</v>
          </cell>
          <cell r="CG990">
            <v>0</v>
          </cell>
          <cell r="CH990">
            <v>0</v>
          </cell>
          <cell r="CI990">
            <v>0</v>
          </cell>
          <cell r="CJ990">
            <v>0</v>
          </cell>
          <cell r="CK990">
            <v>0</v>
          </cell>
          <cell r="CL990">
            <v>0</v>
          </cell>
          <cell r="CM990">
            <v>0</v>
          </cell>
          <cell r="CN990">
            <v>0</v>
          </cell>
          <cell r="CO990">
            <v>0</v>
          </cell>
          <cell r="CP990">
            <v>0</v>
          </cell>
          <cell r="CQ990">
            <v>0</v>
          </cell>
          <cell r="CR990">
            <v>0</v>
          </cell>
          <cell r="CS990">
            <v>0</v>
          </cell>
          <cell r="CT990">
            <v>0</v>
          </cell>
          <cell r="CU990">
            <v>0</v>
          </cell>
          <cell r="CV990">
            <v>0</v>
          </cell>
          <cell r="CW990">
            <v>0</v>
          </cell>
          <cell r="CX990">
            <v>0</v>
          </cell>
          <cell r="CY990">
            <v>0</v>
          </cell>
          <cell r="CZ990">
            <v>0</v>
          </cell>
          <cell r="DA990">
            <v>0</v>
          </cell>
          <cell r="DB990">
            <v>0</v>
          </cell>
          <cell r="DC990">
            <v>0</v>
          </cell>
          <cell r="DD990">
            <v>0</v>
          </cell>
          <cell r="DE990">
            <v>0</v>
          </cell>
          <cell r="DF990">
            <v>0</v>
          </cell>
          <cell r="DG990">
            <v>0</v>
          </cell>
          <cell r="DH990">
            <v>0</v>
          </cell>
          <cell r="DI990">
            <v>0</v>
          </cell>
          <cell r="DJ990">
            <v>0</v>
          </cell>
          <cell r="DK990">
            <v>0</v>
          </cell>
          <cell r="DL990">
            <v>0</v>
          </cell>
          <cell r="DM990">
            <v>0</v>
          </cell>
          <cell r="DN990">
            <v>0</v>
          </cell>
          <cell r="DO990">
            <v>0</v>
          </cell>
          <cell r="DP990">
            <v>0</v>
          </cell>
          <cell r="DQ990">
            <v>0</v>
          </cell>
          <cell r="DR990">
            <v>0</v>
          </cell>
          <cell r="DS990">
            <v>0</v>
          </cell>
          <cell r="DT990">
            <v>0</v>
          </cell>
          <cell r="DU990">
            <v>0</v>
          </cell>
          <cell r="DV990">
            <v>0</v>
          </cell>
          <cell r="DW990">
            <v>0</v>
          </cell>
          <cell r="DX990">
            <v>0</v>
          </cell>
          <cell r="DY990">
            <v>0</v>
          </cell>
          <cell r="DZ990">
            <v>0</v>
          </cell>
          <cell r="EA990">
            <v>0</v>
          </cell>
          <cell r="EB990">
            <v>0</v>
          </cell>
          <cell r="EC990">
            <v>0</v>
          </cell>
          <cell r="ED990">
            <v>0</v>
          </cell>
        </row>
        <row r="991"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0</v>
          </cell>
          <cell r="AO991">
            <v>0</v>
          </cell>
          <cell r="AP991">
            <v>0</v>
          </cell>
          <cell r="AQ991">
            <v>0</v>
          </cell>
          <cell r="AR991">
            <v>0</v>
          </cell>
          <cell r="AS991">
            <v>0</v>
          </cell>
          <cell r="AT991">
            <v>0</v>
          </cell>
          <cell r="AU991">
            <v>0</v>
          </cell>
          <cell r="AV991">
            <v>0</v>
          </cell>
          <cell r="AW991">
            <v>0</v>
          </cell>
          <cell r="AX991">
            <v>0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0</v>
          </cell>
          <cell r="BD991">
            <v>0</v>
          </cell>
          <cell r="BE991">
            <v>0</v>
          </cell>
          <cell r="BF991">
            <v>0</v>
          </cell>
          <cell r="BG991">
            <v>0</v>
          </cell>
          <cell r="BH991">
            <v>0</v>
          </cell>
          <cell r="BI991">
            <v>0</v>
          </cell>
          <cell r="BJ991">
            <v>0</v>
          </cell>
          <cell r="BK991">
            <v>0</v>
          </cell>
          <cell r="BL991">
            <v>0</v>
          </cell>
          <cell r="BM991">
            <v>0</v>
          </cell>
          <cell r="BN991">
            <v>0</v>
          </cell>
          <cell r="BO991">
            <v>0</v>
          </cell>
          <cell r="BP991">
            <v>0</v>
          </cell>
          <cell r="BQ991">
            <v>0</v>
          </cell>
          <cell r="BR991">
            <v>0</v>
          </cell>
          <cell r="BS991">
            <v>0</v>
          </cell>
          <cell r="BT991">
            <v>0</v>
          </cell>
          <cell r="BU991">
            <v>0</v>
          </cell>
          <cell r="BV991">
            <v>0</v>
          </cell>
          <cell r="BW991">
            <v>0</v>
          </cell>
          <cell r="BX991">
            <v>0</v>
          </cell>
          <cell r="BY991">
            <v>0</v>
          </cell>
          <cell r="BZ991">
            <v>0</v>
          </cell>
          <cell r="CA991">
            <v>0</v>
          </cell>
          <cell r="CB991">
            <v>0</v>
          </cell>
          <cell r="CC991">
            <v>0</v>
          </cell>
          <cell r="CD991">
            <v>0</v>
          </cell>
          <cell r="CE991">
            <v>0</v>
          </cell>
          <cell r="CF991">
            <v>0</v>
          </cell>
          <cell r="CG991">
            <v>0</v>
          </cell>
          <cell r="CH991">
            <v>0</v>
          </cell>
          <cell r="CI991">
            <v>0</v>
          </cell>
          <cell r="CJ991">
            <v>0</v>
          </cell>
          <cell r="CK991">
            <v>0</v>
          </cell>
          <cell r="CL991">
            <v>0</v>
          </cell>
          <cell r="CM991">
            <v>0</v>
          </cell>
          <cell r="CN991">
            <v>0</v>
          </cell>
          <cell r="CO991">
            <v>0</v>
          </cell>
          <cell r="CP991">
            <v>0</v>
          </cell>
          <cell r="CQ991">
            <v>0</v>
          </cell>
          <cell r="CR991">
            <v>0</v>
          </cell>
          <cell r="CS991">
            <v>0</v>
          </cell>
          <cell r="CT991">
            <v>0</v>
          </cell>
          <cell r="CU991">
            <v>0</v>
          </cell>
          <cell r="CV991">
            <v>0</v>
          </cell>
          <cell r="CW991">
            <v>0</v>
          </cell>
          <cell r="CX991">
            <v>0</v>
          </cell>
          <cell r="CY991">
            <v>0</v>
          </cell>
          <cell r="CZ991">
            <v>0</v>
          </cell>
          <cell r="DA991">
            <v>0</v>
          </cell>
          <cell r="DB991">
            <v>0</v>
          </cell>
          <cell r="DC991">
            <v>0</v>
          </cell>
          <cell r="DD991">
            <v>0</v>
          </cell>
          <cell r="DE991">
            <v>0</v>
          </cell>
          <cell r="DF991">
            <v>0</v>
          </cell>
          <cell r="DG991">
            <v>0</v>
          </cell>
          <cell r="DH991">
            <v>0</v>
          </cell>
          <cell r="DI991">
            <v>0</v>
          </cell>
          <cell r="DJ991">
            <v>0</v>
          </cell>
          <cell r="DK991">
            <v>0</v>
          </cell>
          <cell r="DL991">
            <v>0</v>
          </cell>
          <cell r="DM991">
            <v>0</v>
          </cell>
          <cell r="DN991">
            <v>0</v>
          </cell>
          <cell r="DO991">
            <v>0</v>
          </cell>
          <cell r="DP991">
            <v>0</v>
          </cell>
          <cell r="DQ991">
            <v>0</v>
          </cell>
          <cell r="DR991">
            <v>0</v>
          </cell>
          <cell r="DS991">
            <v>0</v>
          </cell>
          <cell r="DT991">
            <v>0</v>
          </cell>
          <cell r="DU991">
            <v>0</v>
          </cell>
          <cell r="DV991">
            <v>0</v>
          </cell>
          <cell r="DW991">
            <v>0</v>
          </cell>
          <cell r="DX991">
            <v>0</v>
          </cell>
          <cell r="DY991">
            <v>0</v>
          </cell>
          <cell r="DZ991">
            <v>0</v>
          </cell>
          <cell r="EA991">
            <v>0</v>
          </cell>
          <cell r="EB991">
            <v>0</v>
          </cell>
          <cell r="EC991">
            <v>0</v>
          </cell>
          <cell r="ED991">
            <v>0</v>
          </cell>
        </row>
        <row r="992"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0</v>
          </cell>
          <cell r="AO992">
            <v>0</v>
          </cell>
          <cell r="AP992">
            <v>0</v>
          </cell>
          <cell r="AQ992">
            <v>0</v>
          </cell>
          <cell r="AR992">
            <v>0</v>
          </cell>
          <cell r="AS992">
            <v>0</v>
          </cell>
          <cell r="AT992">
            <v>0</v>
          </cell>
          <cell r="AU992">
            <v>0</v>
          </cell>
          <cell r="AV992">
            <v>0</v>
          </cell>
          <cell r="AW992">
            <v>0</v>
          </cell>
          <cell r="AX992">
            <v>0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0</v>
          </cell>
          <cell r="BD992">
            <v>0</v>
          </cell>
          <cell r="BE992">
            <v>0</v>
          </cell>
          <cell r="BF992">
            <v>0</v>
          </cell>
          <cell r="BG992">
            <v>0</v>
          </cell>
          <cell r="BH992">
            <v>0</v>
          </cell>
          <cell r="BI992">
            <v>0</v>
          </cell>
          <cell r="BJ992">
            <v>0</v>
          </cell>
          <cell r="BK992">
            <v>0</v>
          </cell>
          <cell r="BL992">
            <v>0</v>
          </cell>
          <cell r="BM992">
            <v>0</v>
          </cell>
          <cell r="BN992">
            <v>0</v>
          </cell>
          <cell r="BO992">
            <v>0</v>
          </cell>
          <cell r="BP992">
            <v>0</v>
          </cell>
          <cell r="BQ992">
            <v>0</v>
          </cell>
          <cell r="BR992">
            <v>0</v>
          </cell>
          <cell r="BS992">
            <v>0</v>
          </cell>
          <cell r="BT992">
            <v>0</v>
          </cell>
          <cell r="BU992">
            <v>0</v>
          </cell>
          <cell r="BV992">
            <v>0</v>
          </cell>
          <cell r="BW992">
            <v>0</v>
          </cell>
          <cell r="BX992">
            <v>0</v>
          </cell>
          <cell r="BY992">
            <v>0</v>
          </cell>
          <cell r="BZ992">
            <v>0</v>
          </cell>
          <cell r="CA992">
            <v>0</v>
          </cell>
          <cell r="CB992">
            <v>0</v>
          </cell>
          <cell r="CC992">
            <v>0</v>
          </cell>
          <cell r="CD992">
            <v>0</v>
          </cell>
          <cell r="CE992">
            <v>0</v>
          </cell>
          <cell r="CF992">
            <v>0</v>
          </cell>
          <cell r="CG992">
            <v>0</v>
          </cell>
          <cell r="CH992">
            <v>0</v>
          </cell>
          <cell r="CI992">
            <v>0</v>
          </cell>
          <cell r="CJ992">
            <v>0</v>
          </cell>
          <cell r="CK992">
            <v>0</v>
          </cell>
          <cell r="CL992">
            <v>0</v>
          </cell>
          <cell r="CM992">
            <v>0</v>
          </cell>
          <cell r="CN992">
            <v>0</v>
          </cell>
          <cell r="CO992">
            <v>0</v>
          </cell>
          <cell r="CP992">
            <v>0</v>
          </cell>
          <cell r="CQ992">
            <v>0</v>
          </cell>
          <cell r="CR992">
            <v>0</v>
          </cell>
          <cell r="CS992">
            <v>0</v>
          </cell>
          <cell r="CT992">
            <v>0</v>
          </cell>
          <cell r="CU992">
            <v>0</v>
          </cell>
          <cell r="CV992">
            <v>0</v>
          </cell>
          <cell r="CW992">
            <v>0</v>
          </cell>
          <cell r="CX992">
            <v>0</v>
          </cell>
          <cell r="CY992">
            <v>0</v>
          </cell>
          <cell r="CZ992">
            <v>0</v>
          </cell>
          <cell r="DA992">
            <v>0</v>
          </cell>
          <cell r="DB992">
            <v>0</v>
          </cell>
          <cell r="DC992">
            <v>0</v>
          </cell>
          <cell r="DD992">
            <v>0</v>
          </cell>
          <cell r="DE992">
            <v>0</v>
          </cell>
          <cell r="DF992">
            <v>0</v>
          </cell>
          <cell r="DG992">
            <v>0</v>
          </cell>
          <cell r="DH992">
            <v>0</v>
          </cell>
          <cell r="DI992">
            <v>0</v>
          </cell>
          <cell r="DJ992">
            <v>0</v>
          </cell>
          <cell r="DK992">
            <v>0</v>
          </cell>
          <cell r="DL992">
            <v>0</v>
          </cell>
          <cell r="DM992">
            <v>0</v>
          </cell>
          <cell r="DN992">
            <v>0</v>
          </cell>
          <cell r="DO992">
            <v>0</v>
          </cell>
          <cell r="DP992">
            <v>0</v>
          </cell>
          <cell r="DQ992">
            <v>0</v>
          </cell>
          <cell r="DR992">
            <v>0</v>
          </cell>
          <cell r="DS992">
            <v>0</v>
          </cell>
          <cell r="DT992">
            <v>0</v>
          </cell>
          <cell r="DU992">
            <v>0</v>
          </cell>
          <cell r="DV992">
            <v>0</v>
          </cell>
          <cell r="DW992">
            <v>0</v>
          </cell>
          <cell r="DX992">
            <v>0</v>
          </cell>
          <cell r="DY992">
            <v>0</v>
          </cell>
          <cell r="DZ992">
            <v>0</v>
          </cell>
          <cell r="EA992">
            <v>0</v>
          </cell>
          <cell r="EB992">
            <v>0</v>
          </cell>
          <cell r="EC992">
            <v>0</v>
          </cell>
          <cell r="ED992">
            <v>0</v>
          </cell>
        </row>
        <row r="993"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0</v>
          </cell>
          <cell r="AO993">
            <v>0</v>
          </cell>
          <cell r="AP993">
            <v>0</v>
          </cell>
          <cell r="AQ993">
            <v>0</v>
          </cell>
          <cell r="AR993">
            <v>0</v>
          </cell>
          <cell r="AS993">
            <v>0</v>
          </cell>
          <cell r="AT993">
            <v>0</v>
          </cell>
          <cell r="AU993">
            <v>0</v>
          </cell>
          <cell r="AV993">
            <v>0</v>
          </cell>
          <cell r="AW993">
            <v>0</v>
          </cell>
          <cell r="AX993">
            <v>0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0</v>
          </cell>
          <cell r="BD993">
            <v>0</v>
          </cell>
          <cell r="BE993">
            <v>0</v>
          </cell>
          <cell r="BF993">
            <v>0</v>
          </cell>
          <cell r="BG993">
            <v>0</v>
          </cell>
          <cell r="BH993">
            <v>0</v>
          </cell>
          <cell r="BI993">
            <v>0</v>
          </cell>
          <cell r="BJ993">
            <v>0</v>
          </cell>
          <cell r="BK993">
            <v>0</v>
          </cell>
          <cell r="BL993">
            <v>0</v>
          </cell>
          <cell r="BM993">
            <v>0</v>
          </cell>
          <cell r="BN993">
            <v>0</v>
          </cell>
          <cell r="BO993">
            <v>0</v>
          </cell>
          <cell r="BP993">
            <v>0</v>
          </cell>
          <cell r="BQ993">
            <v>0</v>
          </cell>
          <cell r="BR993">
            <v>0</v>
          </cell>
          <cell r="BS993">
            <v>0</v>
          </cell>
          <cell r="BT993">
            <v>0</v>
          </cell>
          <cell r="BU993">
            <v>0</v>
          </cell>
          <cell r="BV993">
            <v>0</v>
          </cell>
          <cell r="BW993">
            <v>0</v>
          </cell>
          <cell r="BX993">
            <v>0</v>
          </cell>
          <cell r="BY993">
            <v>0</v>
          </cell>
          <cell r="BZ993">
            <v>0</v>
          </cell>
          <cell r="CA993">
            <v>0</v>
          </cell>
          <cell r="CB993">
            <v>0</v>
          </cell>
          <cell r="CC993">
            <v>0</v>
          </cell>
          <cell r="CD993">
            <v>0</v>
          </cell>
          <cell r="CE993">
            <v>0</v>
          </cell>
          <cell r="CF993">
            <v>0</v>
          </cell>
          <cell r="CG993">
            <v>0</v>
          </cell>
          <cell r="CH993">
            <v>0</v>
          </cell>
          <cell r="CI993">
            <v>0</v>
          </cell>
          <cell r="CJ993">
            <v>0</v>
          </cell>
          <cell r="CK993">
            <v>0</v>
          </cell>
          <cell r="CL993">
            <v>0</v>
          </cell>
          <cell r="CM993">
            <v>0</v>
          </cell>
          <cell r="CN993">
            <v>0</v>
          </cell>
          <cell r="CO993">
            <v>0</v>
          </cell>
          <cell r="CP993">
            <v>0</v>
          </cell>
          <cell r="CQ993">
            <v>0</v>
          </cell>
          <cell r="CR993">
            <v>0</v>
          </cell>
          <cell r="CS993">
            <v>0</v>
          </cell>
          <cell r="CT993">
            <v>0</v>
          </cell>
          <cell r="CU993">
            <v>0</v>
          </cell>
          <cell r="CV993">
            <v>0</v>
          </cell>
          <cell r="CW993">
            <v>0</v>
          </cell>
          <cell r="CX993">
            <v>0</v>
          </cell>
          <cell r="CY993">
            <v>0</v>
          </cell>
          <cell r="CZ993">
            <v>0</v>
          </cell>
          <cell r="DA993">
            <v>0</v>
          </cell>
          <cell r="DB993">
            <v>0</v>
          </cell>
          <cell r="DC993">
            <v>0</v>
          </cell>
          <cell r="DD993">
            <v>0</v>
          </cell>
          <cell r="DE993">
            <v>0</v>
          </cell>
          <cell r="DF993">
            <v>0</v>
          </cell>
          <cell r="DG993">
            <v>0</v>
          </cell>
          <cell r="DH993">
            <v>0</v>
          </cell>
          <cell r="DI993">
            <v>0</v>
          </cell>
          <cell r="DJ993">
            <v>0</v>
          </cell>
          <cell r="DK993">
            <v>0</v>
          </cell>
          <cell r="DL993">
            <v>0</v>
          </cell>
          <cell r="DM993">
            <v>0</v>
          </cell>
          <cell r="DN993">
            <v>0</v>
          </cell>
          <cell r="DO993">
            <v>0</v>
          </cell>
          <cell r="DP993">
            <v>0</v>
          </cell>
          <cell r="DQ993">
            <v>0</v>
          </cell>
          <cell r="DR993">
            <v>0</v>
          </cell>
          <cell r="DS993">
            <v>0</v>
          </cell>
          <cell r="DT993">
            <v>0</v>
          </cell>
          <cell r="DU993">
            <v>0</v>
          </cell>
          <cell r="DV993">
            <v>0</v>
          </cell>
          <cell r="DW993">
            <v>0</v>
          </cell>
          <cell r="DX993">
            <v>0</v>
          </cell>
          <cell r="DY993">
            <v>0</v>
          </cell>
          <cell r="DZ993">
            <v>0</v>
          </cell>
          <cell r="EA993">
            <v>0</v>
          </cell>
          <cell r="EB993">
            <v>0</v>
          </cell>
          <cell r="EC993">
            <v>0</v>
          </cell>
          <cell r="ED993">
            <v>0</v>
          </cell>
        </row>
        <row r="994"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0</v>
          </cell>
          <cell r="AO994">
            <v>0</v>
          </cell>
          <cell r="AP994">
            <v>0</v>
          </cell>
          <cell r="AQ994">
            <v>0</v>
          </cell>
          <cell r="AR994">
            <v>0</v>
          </cell>
          <cell r="AS994">
            <v>0</v>
          </cell>
          <cell r="AT994">
            <v>0</v>
          </cell>
          <cell r="AU994">
            <v>0</v>
          </cell>
          <cell r="AV994">
            <v>0</v>
          </cell>
          <cell r="AW994">
            <v>0</v>
          </cell>
          <cell r="AX994">
            <v>0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0</v>
          </cell>
          <cell r="BD994">
            <v>0</v>
          </cell>
          <cell r="BE994">
            <v>0</v>
          </cell>
          <cell r="BF994">
            <v>0</v>
          </cell>
          <cell r="BG994">
            <v>0</v>
          </cell>
          <cell r="BH994">
            <v>0</v>
          </cell>
          <cell r="BI994">
            <v>0</v>
          </cell>
          <cell r="BJ994">
            <v>0</v>
          </cell>
          <cell r="BK994">
            <v>0</v>
          </cell>
          <cell r="BL994">
            <v>0</v>
          </cell>
          <cell r="BM994">
            <v>0</v>
          </cell>
          <cell r="BN994">
            <v>0</v>
          </cell>
          <cell r="BO994">
            <v>0</v>
          </cell>
          <cell r="BP994">
            <v>0</v>
          </cell>
          <cell r="BQ994">
            <v>0</v>
          </cell>
          <cell r="BR994">
            <v>0</v>
          </cell>
          <cell r="BS994">
            <v>0</v>
          </cell>
          <cell r="BT994">
            <v>0</v>
          </cell>
          <cell r="BU994">
            <v>0</v>
          </cell>
          <cell r="BV994">
            <v>0</v>
          </cell>
          <cell r="BW994">
            <v>0</v>
          </cell>
          <cell r="BX994">
            <v>0</v>
          </cell>
          <cell r="BY994">
            <v>0</v>
          </cell>
          <cell r="BZ994">
            <v>0</v>
          </cell>
          <cell r="CA994">
            <v>0</v>
          </cell>
          <cell r="CB994">
            <v>0</v>
          </cell>
          <cell r="CC994">
            <v>0</v>
          </cell>
          <cell r="CD994">
            <v>0</v>
          </cell>
          <cell r="CE994">
            <v>0</v>
          </cell>
          <cell r="CF994">
            <v>0</v>
          </cell>
          <cell r="CG994">
            <v>0</v>
          </cell>
          <cell r="CH994">
            <v>0</v>
          </cell>
          <cell r="CI994">
            <v>0</v>
          </cell>
          <cell r="CJ994">
            <v>0</v>
          </cell>
          <cell r="CK994">
            <v>0</v>
          </cell>
          <cell r="CL994">
            <v>0</v>
          </cell>
          <cell r="CM994">
            <v>0</v>
          </cell>
          <cell r="CN994">
            <v>0</v>
          </cell>
          <cell r="CO994">
            <v>0</v>
          </cell>
          <cell r="CP994">
            <v>0</v>
          </cell>
          <cell r="CQ994">
            <v>0</v>
          </cell>
          <cell r="CR994">
            <v>0</v>
          </cell>
          <cell r="CS994">
            <v>0</v>
          </cell>
          <cell r="CT994">
            <v>0</v>
          </cell>
          <cell r="CU994">
            <v>0</v>
          </cell>
          <cell r="CV994">
            <v>0</v>
          </cell>
          <cell r="CW994">
            <v>0</v>
          </cell>
          <cell r="CX994">
            <v>0</v>
          </cell>
          <cell r="CY994">
            <v>0</v>
          </cell>
          <cell r="CZ994">
            <v>0</v>
          </cell>
          <cell r="DA994">
            <v>0</v>
          </cell>
          <cell r="DB994">
            <v>0</v>
          </cell>
          <cell r="DC994">
            <v>0</v>
          </cell>
          <cell r="DD994">
            <v>0</v>
          </cell>
          <cell r="DE994">
            <v>0</v>
          </cell>
          <cell r="DF994">
            <v>0</v>
          </cell>
          <cell r="DG994">
            <v>0</v>
          </cell>
          <cell r="DH994">
            <v>0</v>
          </cell>
          <cell r="DI994">
            <v>0</v>
          </cell>
          <cell r="DJ994">
            <v>0</v>
          </cell>
          <cell r="DK994">
            <v>0</v>
          </cell>
          <cell r="DL994">
            <v>0</v>
          </cell>
          <cell r="DM994">
            <v>0</v>
          </cell>
          <cell r="DN994">
            <v>0</v>
          </cell>
          <cell r="DO994">
            <v>0</v>
          </cell>
          <cell r="DP994">
            <v>0</v>
          </cell>
          <cell r="DQ994">
            <v>0</v>
          </cell>
          <cell r="DR994">
            <v>0</v>
          </cell>
          <cell r="DS994">
            <v>0</v>
          </cell>
          <cell r="DT994">
            <v>0</v>
          </cell>
          <cell r="DU994">
            <v>0</v>
          </cell>
          <cell r="DV994">
            <v>0</v>
          </cell>
          <cell r="DW994">
            <v>0</v>
          </cell>
          <cell r="DX994">
            <v>0</v>
          </cell>
          <cell r="DY994">
            <v>0</v>
          </cell>
          <cell r="DZ994">
            <v>0</v>
          </cell>
          <cell r="EA994">
            <v>0</v>
          </cell>
          <cell r="EB994">
            <v>0</v>
          </cell>
          <cell r="EC994">
            <v>0</v>
          </cell>
          <cell r="ED994">
            <v>0</v>
          </cell>
        </row>
        <row r="997"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K997">
            <v>0</v>
          </cell>
          <cell r="AL997">
            <v>0</v>
          </cell>
          <cell r="AM997">
            <v>0</v>
          </cell>
          <cell r="AN997">
            <v>0</v>
          </cell>
          <cell r="AO997">
            <v>0</v>
          </cell>
          <cell r="AP997">
            <v>0</v>
          </cell>
          <cell r="AQ997">
            <v>0</v>
          </cell>
          <cell r="AR997">
            <v>0</v>
          </cell>
          <cell r="AS997">
            <v>0</v>
          </cell>
          <cell r="AT997">
            <v>0</v>
          </cell>
          <cell r="AU997">
            <v>0</v>
          </cell>
          <cell r="AV997">
            <v>0</v>
          </cell>
          <cell r="AW997">
            <v>0</v>
          </cell>
          <cell r="AX997">
            <v>0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0</v>
          </cell>
          <cell r="BD997">
            <v>0</v>
          </cell>
          <cell r="BE997">
            <v>0</v>
          </cell>
          <cell r="BF997">
            <v>0</v>
          </cell>
          <cell r="BG997">
            <v>0</v>
          </cell>
          <cell r="BH997">
            <v>0</v>
          </cell>
          <cell r="BI997">
            <v>0</v>
          </cell>
          <cell r="BJ997">
            <v>0</v>
          </cell>
          <cell r="BK997">
            <v>0</v>
          </cell>
          <cell r="BL997">
            <v>0</v>
          </cell>
          <cell r="BM997">
            <v>0</v>
          </cell>
          <cell r="BN997">
            <v>0</v>
          </cell>
          <cell r="BO997">
            <v>0</v>
          </cell>
          <cell r="BP997">
            <v>0</v>
          </cell>
          <cell r="BQ997">
            <v>0</v>
          </cell>
          <cell r="BR997">
            <v>0</v>
          </cell>
          <cell r="BS997">
            <v>0</v>
          </cell>
          <cell r="BT997">
            <v>0</v>
          </cell>
          <cell r="BU997">
            <v>0</v>
          </cell>
          <cell r="BV997">
            <v>0</v>
          </cell>
          <cell r="BW997">
            <v>0</v>
          </cell>
          <cell r="BX997">
            <v>0</v>
          </cell>
          <cell r="BY997">
            <v>0</v>
          </cell>
          <cell r="BZ997">
            <v>0</v>
          </cell>
          <cell r="CA997">
            <v>0</v>
          </cell>
          <cell r="CB997">
            <v>0</v>
          </cell>
          <cell r="CC997">
            <v>0</v>
          </cell>
          <cell r="CD997">
            <v>0</v>
          </cell>
          <cell r="CE997">
            <v>0</v>
          </cell>
          <cell r="CF997">
            <v>0</v>
          </cell>
          <cell r="CG997">
            <v>0</v>
          </cell>
          <cell r="CH997">
            <v>0</v>
          </cell>
          <cell r="CI997">
            <v>0</v>
          </cell>
          <cell r="CJ997">
            <v>0</v>
          </cell>
          <cell r="CK997">
            <v>0</v>
          </cell>
          <cell r="CL997">
            <v>0</v>
          </cell>
          <cell r="CM997">
            <v>0</v>
          </cell>
          <cell r="CN997">
            <v>0</v>
          </cell>
          <cell r="CO997">
            <v>0</v>
          </cell>
          <cell r="CP997">
            <v>0</v>
          </cell>
          <cell r="CQ997">
            <v>0</v>
          </cell>
          <cell r="CR997">
            <v>0</v>
          </cell>
          <cell r="CS997">
            <v>0</v>
          </cell>
          <cell r="CT997">
            <v>0</v>
          </cell>
          <cell r="CU997">
            <v>0</v>
          </cell>
          <cell r="CV997">
            <v>0</v>
          </cell>
          <cell r="CW997">
            <v>0</v>
          </cell>
          <cell r="CX997">
            <v>0</v>
          </cell>
          <cell r="CY997">
            <v>0</v>
          </cell>
          <cell r="CZ997">
            <v>0</v>
          </cell>
          <cell r="DA997">
            <v>0</v>
          </cell>
          <cell r="DB997">
            <v>0</v>
          </cell>
          <cell r="DC997">
            <v>0</v>
          </cell>
          <cell r="DD997">
            <v>0</v>
          </cell>
          <cell r="DE997">
            <v>0</v>
          </cell>
          <cell r="DF997">
            <v>0</v>
          </cell>
          <cell r="DG997">
            <v>0</v>
          </cell>
          <cell r="DH997">
            <v>0</v>
          </cell>
          <cell r="DI997">
            <v>0</v>
          </cell>
          <cell r="DJ997">
            <v>0</v>
          </cell>
          <cell r="DK997">
            <v>0</v>
          </cell>
          <cell r="DL997">
            <v>0</v>
          </cell>
          <cell r="DM997">
            <v>0</v>
          </cell>
          <cell r="DN997">
            <v>0</v>
          </cell>
          <cell r="DO997">
            <v>0</v>
          </cell>
          <cell r="DP997">
            <v>0</v>
          </cell>
          <cell r="DQ997">
            <v>0</v>
          </cell>
          <cell r="DR997">
            <v>0</v>
          </cell>
          <cell r="DS997">
            <v>0</v>
          </cell>
          <cell r="DT997">
            <v>0</v>
          </cell>
          <cell r="DU997">
            <v>0</v>
          </cell>
          <cell r="DV997">
            <v>0</v>
          </cell>
          <cell r="DW997">
            <v>0</v>
          </cell>
          <cell r="DX997">
            <v>0</v>
          </cell>
          <cell r="DY997">
            <v>0</v>
          </cell>
          <cell r="DZ997">
            <v>0</v>
          </cell>
          <cell r="EA997">
            <v>0</v>
          </cell>
          <cell r="EB997">
            <v>0</v>
          </cell>
          <cell r="EC997">
            <v>0</v>
          </cell>
          <cell r="ED997">
            <v>0</v>
          </cell>
        </row>
      </sheetData>
      <sheetData sheetId="3">
        <row r="3">
          <cell r="F3">
            <v>44927</v>
          </cell>
        </row>
        <row r="107">
          <cell r="EI107" t="str">
            <v>Not Used</v>
          </cell>
          <cell r="EK107" t="str">
            <v>Not Used</v>
          </cell>
          <cell r="EM107" t="str">
            <v>QF - 435 - UT - Gas</v>
          </cell>
          <cell r="EO107" t="str">
            <v>Not Used</v>
          </cell>
          <cell r="EQ107">
            <v>3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C82"/>
  <sheetViews>
    <sheetView tabSelected="1" view="pageBreakPreview" topLeftCell="A4" zoomScale="70" zoomScaleNormal="70" zoomScaleSheetLayoutView="70" workbookViewId="0">
      <selection activeCell="G13" sqref="G13"/>
    </sheetView>
  </sheetViews>
  <sheetFormatPr defaultRowHeight="12.75"/>
  <cols>
    <col min="1" max="1" width="12.5" style="3" customWidth="1"/>
    <col min="2" max="2" width="10.83203125" style="3" customWidth="1"/>
    <col min="3" max="3" width="14.1640625" style="3" customWidth="1"/>
    <col min="4" max="4" width="6.5" style="3" customWidth="1"/>
    <col min="5" max="5" width="18.83203125" style="3" customWidth="1"/>
    <col min="6" max="6" width="3.5" style="3" bestFit="1" customWidth="1"/>
    <col min="7" max="7" width="20" style="3" customWidth="1"/>
    <col min="8" max="8" width="9.33203125" style="3" customWidth="1"/>
    <col min="9" max="9" width="9.6640625" style="3" customWidth="1"/>
    <col min="10" max="10" width="12.83203125" customWidth="1"/>
    <col min="11" max="11" width="16.6640625" customWidth="1"/>
    <col min="12" max="12" width="19.1640625" customWidth="1"/>
    <col min="16" max="16" width="16.83203125" customWidth="1"/>
    <col min="17" max="17" width="17.6640625" customWidth="1"/>
    <col min="18" max="18" width="16" customWidth="1"/>
    <col min="19" max="19" width="12.5" customWidth="1"/>
    <col min="20" max="20" width="12.83203125" customWidth="1"/>
    <col min="21" max="21" width="14.6640625" customWidth="1"/>
    <col min="22" max="22" width="12.83203125" customWidth="1"/>
    <col min="23" max="23" width="13.1640625" customWidth="1"/>
    <col min="24" max="24" width="12.6640625" customWidth="1"/>
    <col min="25" max="25" width="13.33203125" customWidth="1"/>
    <col min="26" max="26" width="14.1640625" customWidth="1"/>
    <col min="27" max="27" width="14.6640625" customWidth="1"/>
    <col min="28" max="28" width="14.83203125" customWidth="1"/>
    <col min="29" max="29" width="15.1640625" customWidth="1"/>
    <col min="30" max="30" width="15" customWidth="1"/>
    <col min="31" max="31" width="14.6640625" customWidth="1"/>
    <col min="32" max="32" width="17.6640625" customWidth="1"/>
    <col min="33" max="33" width="15.5" customWidth="1"/>
    <col min="34" max="34" width="10.83203125" customWidth="1"/>
    <col min="35" max="35" width="14" customWidth="1"/>
    <col min="36" max="36" width="12.5" customWidth="1"/>
    <col min="38" max="39" width="10" customWidth="1"/>
    <col min="40" max="54" width="15.33203125" customWidth="1"/>
    <col min="55" max="55" width="14.1640625" customWidth="1"/>
    <col min="56" max="58" width="9" customWidth="1"/>
    <col min="59" max="59" width="10.6640625" customWidth="1"/>
    <col min="60" max="62" width="16.1640625" customWidth="1"/>
    <col min="63" max="63" width="14.83203125" customWidth="1"/>
    <col min="64" max="64" width="17.83203125" customWidth="1"/>
    <col min="65" max="65" width="17.1640625" customWidth="1"/>
    <col min="66" max="66" width="16.6640625" customWidth="1"/>
    <col min="67" max="67" width="16" customWidth="1"/>
    <col min="68" max="68" width="17" customWidth="1"/>
    <col min="69" max="69" width="17.5" customWidth="1"/>
    <col min="70" max="73" width="16" customWidth="1"/>
    <col min="74" max="74" width="16.6640625" customWidth="1"/>
    <col min="75" max="76" width="16" customWidth="1"/>
    <col min="77" max="77" width="20.6640625" customWidth="1"/>
    <col min="78" max="78" width="11.6640625" customWidth="1"/>
    <col min="79" max="79" width="13.33203125" customWidth="1"/>
    <col min="80" max="80" width="12.1640625" customWidth="1"/>
    <col min="82" max="103" width="15.33203125" customWidth="1"/>
    <col min="106" max="106" width="17.33203125" customWidth="1"/>
    <col min="107" max="107" width="16.6640625" customWidth="1"/>
    <col min="108" max="108" width="15" customWidth="1"/>
  </cols>
  <sheetData>
    <row r="1" spans="2:107" customFormat="1" ht="15.75" hidden="1">
      <c r="B1" s="1" t="s">
        <v>35</v>
      </c>
      <c r="C1" s="2"/>
      <c r="D1" s="2"/>
      <c r="E1" s="2"/>
      <c r="F1" s="2"/>
      <c r="G1" s="11"/>
      <c r="H1" s="36"/>
      <c r="I1" s="5"/>
    </row>
    <row r="2" spans="2:107" customFormat="1" ht="5.25" customHeight="1">
      <c r="B2" s="1"/>
      <c r="C2" s="2"/>
      <c r="D2" s="2"/>
      <c r="E2" s="2"/>
      <c r="F2" s="3"/>
      <c r="G2" s="11"/>
      <c r="H2" s="36"/>
      <c r="I2" s="5"/>
    </row>
    <row r="3" spans="2:107" customFormat="1" ht="15.75">
      <c r="B3" s="1" t="s">
        <v>20</v>
      </c>
      <c r="C3" s="2"/>
      <c r="D3" s="2"/>
      <c r="E3" s="2"/>
      <c r="F3" s="2"/>
      <c r="G3" s="11"/>
      <c r="H3" s="36"/>
      <c r="I3" s="3"/>
      <c r="K3">
        <f>MATCH('Table 5'!K5,'Table 5'!$B$12:$B$240,FALSE)+ROW('Table 5'!B11)</f>
        <v>13</v>
      </c>
      <c r="DB3" s="178">
        <v>0</v>
      </c>
      <c r="DC3" t="s">
        <v>87</v>
      </c>
    </row>
    <row r="4" spans="2:107" customFormat="1" ht="15.75">
      <c r="B4" s="4" t="s">
        <v>17</v>
      </c>
      <c r="C4" s="4"/>
      <c r="D4" s="4"/>
      <c r="E4" s="4"/>
      <c r="F4" s="4"/>
      <c r="G4" s="1"/>
      <c r="H4" s="36"/>
      <c r="I4" s="3"/>
      <c r="K4">
        <v>322</v>
      </c>
      <c r="P4" s="165" t="s">
        <v>58</v>
      </c>
      <c r="Q4" s="165"/>
      <c r="R4" s="165"/>
      <c r="DB4">
        <v>600</v>
      </c>
      <c r="DC4" t="s">
        <v>88</v>
      </c>
    </row>
    <row r="5" spans="2:107" customFormat="1" ht="15.75">
      <c r="B5" s="4" t="str">
        <f ca="1">'Table 5'!M4&amp; " - "&amp;TEXT(Study_MW,"#.0")&amp;" MW and "&amp;TEXT(Study_CF,"#.0%")&amp;" CF"</f>
        <v>Tesoro Non Firm - 25.0 MW and 85.0% CF</v>
      </c>
      <c r="C5" s="4"/>
      <c r="D5" s="4"/>
      <c r="E5" s="4"/>
      <c r="F5" s="4"/>
      <c r="G5" s="1"/>
      <c r="H5" s="36"/>
      <c r="I5" s="5"/>
      <c r="P5" s="166">
        <v>0.41156195349570163</v>
      </c>
      <c r="Q5" s="166">
        <v>0.41156195349570163</v>
      </c>
      <c r="R5" s="166">
        <v>0.41156195349570163</v>
      </c>
      <c r="S5" s="166">
        <v>0.30601336826237258</v>
      </c>
      <c r="T5" s="166">
        <v>0.30601336826237258</v>
      </c>
      <c r="U5" s="166">
        <v>0.42792879720636467</v>
      </c>
      <c r="V5" s="166">
        <v>0.82755792378807014</v>
      </c>
      <c r="W5" s="166">
        <v>0.83616598140283749</v>
      </c>
      <c r="X5" s="166">
        <v>0.83616598140283749</v>
      </c>
      <c r="Y5" s="166">
        <v>0.80898596435506986</v>
      </c>
      <c r="Z5" s="166">
        <v>0.82752951363946159</v>
      </c>
      <c r="AA5" s="166">
        <v>0.82752951363946159</v>
      </c>
      <c r="AB5" s="166">
        <v>0.80898596435506986</v>
      </c>
      <c r="AC5" s="166">
        <v>0.80898596435506986</v>
      </c>
      <c r="AD5" s="166">
        <v>0.76684191964285697</v>
      </c>
      <c r="AE5" s="166">
        <v>0.93399999999999994</v>
      </c>
      <c r="AF5" s="166">
        <v>0.93399999999999994</v>
      </c>
      <c r="AG5" s="166"/>
      <c r="AH5" s="166"/>
      <c r="AI5" s="166"/>
      <c r="AJ5" s="166"/>
      <c r="AK5" s="166"/>
      <c r="DB5" s="171">
        <f>$DB$3*$DB$4</f>
        <v>0</v>
      </c>
      <c r="DC5" t="s">
        <v>85</v>
      </c>
    </row>
    <row r="6" spans="2:107" customFormat="1" ht="14.25" hidden="1">
      <c r="B6" s="20"/>
      <c r="C6" s="4"/>
      <c r="D6" s="4"/>
      <c r="E6" s="4"/>
      <c r="F6" s="4"/>
      <c r="G6" s="11"/>
      <c r="H6" s="36"/>
      <c r="I6" s="5"/>
    </row>
    <row r="7" spans="2:107" customFormat="1" ht="38.25">
      <c r="B7" s="3"/>
      <c r="C7" s="7"/>
      <c r="D7" s="7"/>
      <c r="E7" s="3"/>
      <c r="F7" s="3"/>
      <c r="G7" s="3"/>
      <c r="H7" s="36"/>
      <c r="I7" s="49"/>
      <c r="AL7" s="196" t="s">
        <v>74</v>
      </c>
      <c r="AM7" s="196"/>
    </row>
    <row r="8" spans="2:107" s="193" customFormat="1" ht="40.700000000000003" customHeight="1">
      <c r="B8" s="184"/>
      <c r="C8" s="184"/>
      <c r="D8" s="184"/>
      <c r="E8" s="186"/>
      <c r="F8" s="187"/>
      <c r="G8" s="185" t="s">
        <v>14</v>
      </c>
      <c r="H8" s="189"/>
      <c r="I8" s="195"/>
      <c r="K8"/>
      <c r="L8"/>
      <c r="M8"/>
      <c r="P8" s="201"/>
      <c r="Q8" s="201"/>
      <c r="R8" s="201"/>
      <c r="T8" s="201"/>
      <c r="U8" s="198"/>
      <c r="V8" s="201"/>
      <c r="W8" s="201"/>
      <c r="X8" s="201"/>
      <c r="Y8" s="201"/>
      <c r="Z8" s="198"/>
      <c r="AB8" s="201"/>
      <c r="AC8" s="201"/>
      <c r="AE8" s="201"/>
      <c r="AF8" s="201"/>
      <c r="AG8" s="201"/>
      <c r="AL8" s="201">
        <f>P8</f>
        <v>0</v>
      </c>
      <c r="AM8" s="201"/>
      <c r="AN8" s="201">
        <f t="shared" ref="AN8" si="0">R8</f>
        <v>0</v>
      </c>
      <c r="AO8" s="201">
        <f t="shared" ref="AO8" si="1">S8</f>
        <v>0</v>
      </c>
      <c r="AP8" s="201">
        <f t="shared" ref="AP8" si="2">T8</f>
        <v>0</v>
      </c>
      <c r="AQ8" s="201">
        <f t="shared" ref="AQ8" si="3">U8</f>
        <v>0</v>
      </c>
      <c r="AR8" s="201">
        <f t="shared" ref="AR8" si="4">V8</f>
        <v>0</v>
      </c>
      <c r="AS8" s="201">
        <f t="shared" ref="AS8" si="5">W8</f>
        <v>0</v>
      </c>
      <c r="AT8" s="201">
        <f t="shared" ref="AT8" si="6">X8</f>
        <v>0</v>
      </c>
      <c r="AU8" s="201">
        <f t="shared" ref="AU8" si="7">Y8</f>
        <v>0</v>
      </c>
      <c r="AV8" s="201">
        <f t="shared" ref="AV8" si="8">Z8</f>
        <v>0</v>
      </c>
      <c r="AW8" s="201">
        <f t="shared" ref="AW8" si="9">AA8</f>
        <v>0</v>
      </c>
      <c r="AX8" s="201">
        <f t="shared" ref="AX8" si="10">AB8</f>
        <v>0</v>
      </c>
      <c r="AY8" s="201">
        <f t="shared" ref="AY8" si="11">AC8</f>
        <v>0</v>
      </c>
      <c r="AZ8" s="201">
        <f t="shared" ref="AZ8" si="12">AD8</f>
        <v>0</v>
      </c>
      <c r="BA8" s="201">
        <f t="shared" ref="BA8" si="13">AE8</f>
        <v>0</v>
      </c>
      <c r="BB8" s="201">
        <f>AF8</f>
        <v>0</v>
      </c>
      <c r="BC8" s="201">
        <f>AG8</f>
        <v>0</v>
      </c>
      <c r="BD8" s="201"/>
      <c r="BE8" s="201"/>
      <c r="BF8" s="201"/>
      <c r="BH8" s="196" t="s">
        <v>75</v>
      </c>
      <c r="BI8" s="196"/>
      <c r="BJ8" s="196"/>
      <c r="BK8" s="201"/>
      <c r="BL8" s="201"/>
      <c r="BM8" s="201">
        <f t="shared" ref="BL8:BY9" si="14">U8</f>
        <v>0</v>
      </c>
      <c r="BN8" s="201">
        <f t="shared" si="14"/>
        <v>0</v>
      </c>
      <c r="BO8" s="201">
        <f t="shared" si="14"/>
        <v>0</v>
      </c>
      <c r="BP8" s="201">
        <f t="shared" si="14"/>
        <v>0</v>
      </c>
      <c r="BQ8" s="201">
        <f t="shared" si="14"/>
        <v>0</v>
      </c>
      <c r="BR8" s="201">
        <f t="shared" si="14"/>
        <v>0</v>
      </c>
      <c r="BS8" s="201">
        <f t="shared" si="14"/>
        <v>0</v>
      </c>
      <c r="BT8" s="201">
        <f t="shared" si="14"/>
        <v>0</v>
      </c>
      <c r="BU8" s="201">
        <f t="shared" si="14"/>
        <v>0</v>
      </c>
      <c r="BV8" s="201">
        <f t="shared" si="14"/>
        <v>0</v>
      </c>
      <c r="BW8" s="201">
        <f t="shared" si="14"/>
        <v>0</v>
      </c>
      <c r="BX8" s="201">
        <f t="shared" si="14"/>
        <v>0</v>
      </c>
      <c r="BY8" s="201">
        <f t="shared" si="14"/>
        <v>0</v>
      </c>
      <c r="BZ8" s="201"/>
      <c r="CA8" s="201"/>
      <c r="CB8" s="201"/>
      <c r="CD8" s="196" t="s">
        <v>76</v>
      </c>
      <c r="CE8" s="196"/>
      <c r="CF8" s="196"/>
      <c r="CI8" s="201"/>
      <c r="CN8" s="201"/>
      <c r="DB8" s="174" t="s">
        <v>75</v>
      </c>
      <c r="DC8" s="175" t="s">
        <v>76</v>
      </c>
    </row>
    <row r="9" spans="2:107" s="180" customFormat="1" ht="76.7" customHeight="1">
      <c r="B9" s="184"/>
      <c r="C9" s="185" t="s">
        <v>6</v>
      </c>
      <c r="D9" s="185"/>
      <c r="E9" s="186" t="s">
        <v>18</v>
      </c>
      <c r="F9" s="187"/>
      <c r="G9" s="188">
        <f ca="1">Study_CF</f>
        <v>0.85</v>
      </c>
      <c r="H9" s="189"/>
      <c r="I9" s="190"/>
      <c r="K9"/>
      <c r="L9"/>
      <c r="M9"/>
      <c r="P9" s="180" t="s">
        <v>186</v>
      </c>
      <c r="Q9" s="201" t="s">
        <v>187</v>
      </c>
      <c r="R9" s="180" t="s">
        <v>188</v>
      </c>
      <c r="S9" s="201" t="s">
        <v>189</v>
      </c>
      <c r="T9" s="201" t="s">
        <v>190</v>
      </c>
      <c r="U9" s="198" t="s">
        <v>191</v>
      </c>
      <c r="V9" s="180" t="s">
        <v>192</v>
      </c>
      <c r="W9" s="201" t="s">
        <v>193</v>
      </c>
      <c r="X9" s="180" t="s">
        <v>194</v>
      </c>
      <c r="Y9" s="201" t="s">
        <v>195</v>
      </c>
      <c r="Z9" s="198" t="s">
        <v>196</v>
      </c>
      <c r="AA9" s="180" t="s">
        <v>197</v>
      </c>
      <c r="AB9" s="201"/>
      <c r="AC9" s="201"/>
      <c r="AD9" s="201" t="s">
        <v>199</v>
      </c>
      <c r="AE9" s="201" t="s">
        <v>203</v>
      </c>
      <c r="AF9" s="201" t="s">
        <v>204</v>
      </c>
      <c r="AG9" s="193"/>
      <c r="AH9" s="193"/>
      <c r="AI9" s="193"/>
      <c r="AK9" s="192"/>
      <c r="AL9" s="180" t="str">
        <f>P9</f>
        <v>IRP21_WD_PX_PNC_006_WD_T</v>
      </c>
      <c r="AM9" s="201" t="str">
        <f t="shared" ref="AM9:BA9" si="15">Q9</f>
        <v>IRP21_WD_PX_PNC_WD_T</v>
      </c>
      <c r="AN9" s="180" t="str">
        <f t="shared" si="15"/>
        <v>IRP21_WD_PX_WMV_006_WD_T</v>
      </c>
      <c r="AO9" s="180" t="str">
        <f t="shared" si="15"/>
        <v>IRP21_WD_PX_WYE_WD_T</v>
      </c>
      <c r="AP9" s="180" t="str">
        <f t="shared" si="15"/>
        <v>IRP21_WD_PX_WYE_Djohns_WD_T</v>
      </c>
      <c r="AQ9" s="198" t="str">
        <f t="shared" si="15"/>
        <v>IRP21_PWS_PX_YAK_WD_T</v>
      </c>
      <c r="AR9" s="180" t="str">
        <f t="shared" si="15"/>
        <v>IRP21_PVS_PX_BOR_002_PV_T</v>
      </c>
      <c r="AS9" s="180" t="str">
        <f t="shared" si="15"/>
        <v>IRP21_PVS_PX_SOR_C_PV_ 2028_T</v>
      </c>
      <c r="AT9" s="180" t="str">
        <f t="shared" si="15"/>
        <v>IRP21_PVS_PX_SOR_PV_T</v>
      </c>
      <c r="AU9" s="180" t="str">
        <f t="shared" si="15"/>
        <v>IRP21_PVS_PX_YAK_PV_T</v>
      </c>
      <c r="AV9" s="198" t="str">
        <f t="shared" si="15"/>
        <v>IRP21_PVS_PX_UTN_PV_T</v>
      </c>
      <c r="AW9" s="180" t="str">
        <f t="shared" si="15"/>
        <v>IRP21_PVS_PX_UTS_PV_T</v>
      </c>
      <c r="AX9" s="193">
        <f t="shared" si="15"/>
        <v>0</v>
      </c>
      <c r="AY9" s="193">
        <f t="shared" si="15"/>
        <v>0</v>
      </c>
      <c r="AZ9" s="193" t="str">
        <f t="shared" si="15"/>
        <v>IRP21_BAT_WYE_DJ_Wyodak</v>
      </c>
      <c r="BA9" s="193" t="str">
        <f t="shared" si="15"/>
        <v>IRP21_UTN_Non_Emitting_2031_T</v>
      </c>
      <c r="BB9" s="193" t="str">
        <f>AF9</f>
        <v>IRP21_Huntington_Non_Emitting_2037_T</v>
      </c>
      <c r="BC9" s="201">
        <f>AG9</f>
        <v>0</v>
      </c>
      <c r="BD9" s="193"/>
      <c r="BE9" s="193"/>
      <c r="BF9" s="193"/>
      <c r="BH9" s="201" t="str">
        <f t="shared" ref="BH9" si="16">P9</f>
        <v>IRP21_WD_PX_PNC_006_WD_T</v>
      </c>
      <c r="BI9" s="201" t="str">
        <f t="shared" ref="BI9" si="17">Q9</f>
        <v>IRP21_WD_PX_PNC_WD_T</v>
      </c>
      <c r="BJ9" s="201" t="str">
        <f t="shared" ref="BJ9" si="18">R9</f>
        <v>IRP21_WD_PX_WMV_006_WD_T</v>
      </c>
      <c r="BK9" s="201" t="str">
        <f t="shared" ref="BK9" si="19">S9</f>
        <v>IRP21_WD_PX_WYE_WD_T</v>
      </c>
      <c r="BL9" s="201" t="str">
        <f t="shared" si="14"/>
        <v>IRP21_WD_PX_WYE_Djohns_WD_T</v>
      </c>
      <c r="BM9" s="201" t="str">
        <f t="shared" si="14"/>
        <v>IRP21_PWS_PX_YAK_WD_T</v>
      </c>
      <c r="BN9" s="201" t="str">
        <f t="shared" si="14"/>
        <v>IRP21_PVS_PX_BOR_002_PV_T</v>
      </c>
      <c r="BO9" s="201" t="str">
        <f t="shared" si="14"/>
        <v>IRP21_PVS_PX_SOR_C_PV_ 2028_T</v>
      </c>
      <c r="BP9" s="201" t="str">
        <f t="shared" si="14"/>
        <v>IRP21_PVS_PX_SOR_PV_T</v>
      </c>
      <c r="BQ9" s="201" t="str">
        <f t="shared" si="14"/>
        <v>IRP21_PVS_PX_YAK_PV_T</v>
      </c>
      <c r="BR9" s="201" t="str">
        <f t="shared" si="14"/>
        <v>IRP21_PVS_PX_UTN_PV_T</v>
      </c>
      <c r="BS9" s="201" t="str">
        <f t="shared" si="14"/>
        <v>IRP21_PVS_PX_UTS_PV_T</v>
      </c>
      <c r="BT9" s="201">
        <f t="shared" si="14"/>
        <v>0</v>
      </c>
      <c r="BU9" s="201">
        <f t="shared" si="14"/>
        <v>0</v>
      </c>
      <c r="BV9" s="201" t="str">
        <f t="shared" si="14"/>
        <v>IRP21_BAT_WYE_DJ_Wyodak</v>
      </c>
      <c r="BW9" s="201" t="str">
        <f t="shared" si="14"/>
        <v>IRP21_UTN_Non_Emitting_2031_T</v>
      </c>
      <c r="BX9" s="201" t="str">
        <f t="shared" si="14"/>
        <v>IRP21_Huntington_Non_Emitting_2037_T</v>
      </c>
      <c r="BY9" s="201">
        <f t="shared" si="14"/>
        <v>0</v>
      </c>
      <c r="BZ9" s="201"/>
      <c r="CA9" s="201"/>
      <c r="CB9" s="201"/>
      <c r="CD9" s="180" t="str">
        <f t="shared" ref="CD9:CX9" si="20">BH9</f>
        <v>IRP21_WD_PX_PNC_006_WD_T</v>
      </c>
      <c r="CE9" s="201" t="str">
        <f t="shared" si="20"/>
        <v>IRP21_WD_PX_PNC_WD_T</v>
      </c>
      <c r="CF9" s="193" t="str">
        <f t="shared" si="20"/>
        <v>IRP21_WD_PX_WMV_006_WD_T</v>
      </c>
      <c r="CG9" s="193" t="str">
        <f t="shared" si="20"/>
        <v>IRP21_WD_PX_WYE_WD_T</v>
      </c>
      <c r="CH9" s="193" t="str">
        <f t="shared" si="20"/>
        <v>IRP21_WD_PX_WYE_Djohns_WD_T</v>
      </c>
      <c r="CI9" s="199" t="str">
        <f t="shared" si="20"/>
        <v>IRP21_PWS_PX_YAK_WD_T</v>
      </c>
      <c r="CJ9" s="193" t="str">
        <f t="shared" si="20"/>
        <v>IRP21_PVS_PX_BOR_002_PV_T</v>
      </c>
      <c r="CK9" s="193" t="str">
        <f t="shared" si="20"/>
        <v>IRP21_PVS_PX_SOR_C_PV_ 2028_T</v>
      </c>
      <c r="CL9" s="193" t="str">
        <f t="shared" si="20"/>
        <v>IRP21_PVS_PX_SOR_PV_T</v>
      </c>
      <c r="CM9" s="193" t="str">
        <f t="shared" si="20"/>
        <v>IRP21_PVS_PX_YAK_PV_T</v>
      </c>
      <c r="CN9" s="199" t="str">
        <f t="shared" si="20"/>
        <v>IRP21_PVS_PX_UTN_PV_T</v>
      </c>
      <c r="CO9" s="193" t="str">
        <f t="shared" si="20"/>
        <v>IRP21_PVS_PX_UTS_PV_T</v>
      </c>
      <c r="CP9" s="193">
        <f t="shared" si="20"/>
        <v>0</v>
      </c>
      <c r="CQ9" s="193">
        <f t="shared" si="20"/>
        <v>0</v>
      </c>
      <c r="CR9" s="193" t="str">
        <f t="shared" si="20"/>
        <v>IRP21_BAT_WYE_DJ_Wyodak</v>
      </c>
      <c r="CS9" s="193" t="str">
        <f t="shared" si="20"/>
        <v>IRP21_UTN_Non_Emitting_2031_T</v>
      </c>
      <c r="CT9" s="193" t="str">
        <f t="shared" si="20"/>
        <v>IRP21_Huntington_Non_Emitting_2037_T</v>
      </c>
      <c r="CU9" s="193">
        <f t="shared" si="20"/>
        <v>0</v>
      </c>
      <c r="CV9" s="193">
        <f t="shared" si="20"/>
        <v>0</v>
      </c>
      <c r="CW9" s="193">
        <f t="shared" si="20"/>
        <v>0</v>
      </c>
      <c r="CX9" s="193">
        <f t="shared" si="20"/>
        <v>0</v>
      </c>
      <c r="CY9" s="180" t="s">
        <v>77</v>
      </c>
      <c r="DB9" s="180" t="s">
        <v>163</v>
      </c>
      <c r="DC9" s="201" t="s">
        <v>163</v>
      </c>
    </row>
    <row r="10" spans="2:107" customFormat="1">
      <c r="B10" s="6" t="s">
        <v>0</v>
      </c>
      <c r="C10" s="6" t="str">
        <f>"Price"&amp;IF(I8&lt;&gt;1," ","")</f>
        <v xml:space="preserve">Price </v>
      </c>
      <c r="D10" s="6"/>
      <c r="E10" s="12" t="s">
        <v>19</v>
      </c>
      <c r="F10" s="39"/>
      <c r="G10" s="12" t="s">
        <v>15</v>
      </c>
      <c r="H10" s="36"/>
      <c r="I10" s="89"/>
    </row>
    <row r="11" spans="2:107" customFormat="1" ht="13.5">
      <c r="B11" s="6"/>
      <c r="C11" s="6" t="s">
        <v>16</v>
      </c>
      <c r="D11" s="6"/>
      <c r="E11" s="84" t="s">
        <v>53</v>
      </c>
      <c r="F11" s="39"/>
      <c r="G11" s="12" t="s">
        <v>31</v>
      </c>
      <c r="H11" s="36"/>
      <c r="I11" s="89"/>
      <c r="P11" t="s">
        <v>32</v>
      </c>
      <c r="Q11" t="s">
        <v>32</v>
      </c>
      <c r="S11" t="s">
        <v>32</v>
      </c>
      <c r="T11" t="s">
        <v>32</v>
      </c>
      <c r="U11" t="s">
        <v>32</v>
      </c>
      <c r="V11" t="s">
        <v>32</v>
      </c>
      <c r="W11" t="s">
        <v>32</v>
      </c>
      <c r="X11" t="s">
        <v>32</v>
      </c>
      <c r="Y11" t="s">
        <v>32</v>
      </c>
      <c r="Z11" t="s">
        <v>32</v>
      </c>
      <c r="AA11" t="s">
        <v>32</v>
      </c>
      <c r="AB11" t="s">
        <v>32</v>
      </c>
      <c r="AC11" t="s">
        <v>32</v>
      </c>
      <c r="AD11" t="s">
        <v>32</v>
      </c>
      <c r="AE11" t="s">
        <v>32</v>
      </c>
      <c r="AF11" t="s">
        <v>32</v>
      </c>
      <c r="AL11" t="s">
        <v>32</v>
      </c>
      <c r="AM11" t="s">
        <v>32</v>
      </c>
      <c r="AN11" t="s">
        <v>32</v>
      </c>
      <c r="AO11" t="s">
        <v>32</v>
      </c>
      <c r="AP11" t="s">
        <v>32</v>
      </c>
      <c r="AQ11" t="s">
        <v>32</v>
      </c>
      <c r="AR11" t="s">
        <v>32</v>
      </c>
      <c r="AS11" t="s">
        <v>32</v>
      </c>
      <c r="AT11" t="s">
        <v>32</v>
      </c>
      <c r="AU11" t="s">
        <v>32</v>
      </c>
      <c r="AV11" t="s">
        <v>32</v>
      </c>
      <c r="AW11" t="s">
        <v>32</v>
      </c>
      <c r="AX11" t="s">
        <v>32</v>
      </c>
      <c r="AY11" t="s">
        <v>32</v>
      </c>
      <c r="AZ11" t="s">
        <v>32</v>
      </c>
      <c r="BA11" t="s">
        <v>32</v>
      </c>
      <c r="BB11" t="s">
        <v>32</v>
      </c>
      <c r="BC11" t="s">
        <v>32</v>
      </c>
      <c r="BH11" t="s">
        <v>78</v>
      </c>
      <c r="BJ11" t="s">
        <v>78</v>
      </c>
      <c r="BK11" t="s">
        <v>78</v>
      </c>
      <c r="BL11" t="s">
        <v>78</v>
      </c>
      <c r="BM11" t="s">
        <v>78</v>
      </c>
      <c r="BN11" t="s">
        <v>78</v>
      </c>
      <c r="BO11" t="s">
        <v>78</v>
      </c>
      <c r="BP11" t="s">
        <v>78</v>
      </c>
      <c r="BQ11" t="s">
        <v>78</v>
      </c>
      <c r="BR11" t="s">
        <v>78</v>
      </c>
      <c r="BS11" t="s">
        <v>78</v>
      </c>
      <c r="BT11" t="s">
        <v>78</v>
      </c>
      <c r="BU11" t="s">
        <v>78</v>
      </c>
      <c r="BV11" t="s">
        <v>78</v>
      </c>
      <c r="BW11" t="s">
        <v>78</v>
      </c>
      <c r="BX11" t="s">
        <v>78</v>
      </c>
      <c r="BY11" t="s">
        <v>78</v>
      </c>
      <c r="CD11" t="s">
        <v>79</v>
      </c>
      <c r="CE11" t="s">
        <v>79</v>
      </c>
      <c r="CF11" t="s">
        <v>79</v>
      </c>
      <c r="CG11" t="s">
        <v>79</v>
      </c>
      <c r="CH11" t="s">
        <v>79</v>
      </c>
      <c r="CI11" t="s">
        <v>79</v>
      </c>
      <c r="CJ11" t="s">
        <v>79</v>
      </c>
      <c r="CK11" t="s">
        <v>79</v>
      </c>
      <c r="CL11" t="s">
        <v>79</v>
      </c>
      <c r="CM11" t="s">
        <v>79</v>
      </c>
      <c r="CN11" t="s">
        <v>79</v>
      </c>
      <c r="CO11" t="s">
        <v>79</v>
      </c>
      <c r="CP11" t="s">
        <v>79</v>
      </c>
      <c r="CQ11" t="s">
        <v>79</v>
      </c>
      <c r="CR11" t="s">
        <v>79</v>
      </c>
      <c r="CS11" t="s">
        <v>79</v>
      </c>
      <c r="CT11" t="s">
        <v>79</v>
      </c>
      <c r="CU11" t="s">
        <v>79</v>
      </c>
      <c r="CV11" t="s">
        <v>79</v>
      </c>
      <c r="CW11" t="s">
        <v>79</v>
      </c>
      <c r="CX11" t="s">
        <v>79</v>
      </c>
      <c r="CY11" t="s">
        <v>79</v>
      </c>
      <c r="DB11" t="s">
        <v>78</v>
      </c>
      <c r="DC11" t="s">
        <v>79</v>
      </c>
    </row>
    <row r="12" spans="2:107" customFormat="1">
      <c r="B12" s="168"/>
      <c r="C12" s="169"/>
      <c r="D12" s="168"/>
      <c r="E12" s="12"/>
      <c r="F12" s="12"/>
      <c r="G12" s="3"/>
      <c r="H12" s="36"/>
      <c r="I12" s="89"/>
      <c r="BU12" s="341"/>
    </row>
    <row r="13" spans="2:107" customFormat="1">
      <c r="B13" s="15">
        <f>'Table 5'!J13</f>
        <v>2023</v>
      </c>
      <c r="C13" s="9">
        <f t="shared" ref="C13:C34" si="21">(INDEX($CY:$CY,MATCH(B13,$O:$O,0),1)+INDEX($DC:$DC,MATCH(B13,$O:$O,0),1))*1000/Study_MW</f>
        <v>0</v>
      </c>
      <c r="D13" s="45"/>
      <c r="E13" s="8">
        <f ca="1">SUMIF(INDIRECT("'Table 5'!$J$"&amp;$K$3&amp;":$J$"&amp;$K$4),B13,INDIRECT("'Table 5'!$c$"&amp;$K$3&amp;":$c$"&amp;$K$4))/SUMIF(INDIRECT("'Table 5'!$J$"&amp;$K$3&amp;":$J$"&amp;$K$4),B13,INDIRECT("'Table 5'!$f$"&amp;$K$3&amp;":$f$"&amp;$K$4))</f>
        <v>36.069508550017709</v>
      </c>
      <c r="F13" s="44"/>
      <c r="G13" s="13">
        <f ca="1">SUMIF(INDIRECT("'Table 5'!$J$"&amp;$K$3&amp;":$J$"&amp;$K$4),B13,INDIRECT("'Table 5'!$e$"&amp;$K$3&amp;":$e$"&amp;$K$4))/SUMIF(INDIRECT("'Table 5'!$J$"&amp;$K$3&amp;":$J$"&amp;$K$4),B13,INDIRECT("'Table 5'!$f$"&amp;$K$3&amp;":$f$"&amp;$K$4))</f>
        <v>36.069508550017709</v>
      </c>
      <c r="H13" s="36"/>
      <c r="I13" s="171"/>
      <c r="J13" s="171"/>
      <c r="O13">
        <f t="shared" ref="O13:O32" si="22">B13</f>
        <v>2023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D13">
        <v>0</v>
      </c>
      <c r="AE13">
        <v>0</v>
      </c>
      <c r="AF13">
        <v>0</v>
      </c>
      <c r="AL13">
        <f t="shared" ref="AL13:AM33" si="23">P13/P$5</f>
        <v>0</v>
      </c>
      <c r="AM13">
        <f t="shared" si="23"/>
        <v>0</v>
      </c>
      <c r="AN13">
        <f t="shared" ref="AN13:AN30" si="24">R13/R$5</f>
        <v>0</v>
      </c>
      <c r="AO13">
        <f t="shared" ref="AO13:AO30" si="25">S13/S$5</f>
        <v>0</v>
      </c>
      <c r="AP13">
        <f t="shared" ref="AP13:AP30" si="26">T13/T$5</f>
        <v>0</v>
      </c>
      <c r="AQ13">
        <f t="shared" ref="AQ13:AQ30" si="27">U13/U$5</f>
        <v>0</v>
      </c>
      <c r="AR13">
        <f t="shared" ref="AR13:AR30" si="28">V13/V$5</f>
        <v>0</v>
      </c>
      <c r="AS13">
        <f t="shared" ref="AS13:AS30" si="29">W13/W$5</f>
        <v>0</v>
      </c>
      <c r="AT13">
        <f t="shared" ref="AT13:AT30" si="30">X13/X$5</f>
        <v>0</v>
      </c>
      <c r="AU13">
        <f t="shared" ref="AU13:AU30" si="31">Y13/Y$5</f>
        <v>0</v>
      </c>
      <c r="AV13">
        <f t="shared" ref="AV13:AV30" si="32">Z13/Z$5</f>
        <v>0</v>
      </c>
      <c r="AW13">
        <f t="shared" ref="AW13:AW30" si="33">AA13/AA$5</f>
        <v>0</v>
      </c>
      <c r="AX13">
        <f t="shared" ref="AX13:AX30" si="34">AB13/AB$5</f>
        <v>0</v>
      </c>
      <c r="AY13">
        <f t="shared" ref="AY13:AY30" si="35">AC13/AC$5</f>
        <v>0</v>
      </c>
      <c r="AZ13">
        <f t="shared" ref="AZ13:AZ30" si="36">AD13/AD$5</f>
        <v>0</v>
      </c>
      <c r="BA13">
        <f t="shared" ref="BA13:BA30" si="37">AE13/AE$5</f>
        <v>0</v>
      </c>
      <c r="BB13">
        <f t="shared" ref="BB13:BB30" si="38">AF13/AF$5</f>
        <v>0</v>
      </c>
      <c r="BG13">
        <f>O13</f>
        <v>2023</v>
      </c>
      <c r="BH13" s="129">
        <f>IFERROR(VLOOKUP($O13,'Table 3 PNC Wind_2026'!$B$10:$L$37,11,FALSE),0)</f>
        <v>0</v>
      </c>
      <c r="BI13" s="129">
        <f>IFERROR(VLOOKUP($O13,'Table 3 PNC Wind_2038'!$B$10:$L$37,11,FALSE),0)</f>
        <v>0</v>
      </c>
      <c r="BJ13" s="129">
        <f>IFERROR(VLOOKUP($O13,'Table 3 WV Wind_2026'!$B$10:$L$37,11,FALSE),0)</f>
        <v>0</v>
      </c>
      <c r="BK13" s="129">
        <f>IFERROR(VLOOKUP($O13,'Table 3 WYE Wind_2029'!$B$10:$L$37,11,FALSE),0)</f>
        <v>0</v>
      </c>
      <c r="BL13" s="129">
        <f>IFERROR(VLOOKUP($O13,'Table 3 WYE_DJ Wind_2028'!$B$10:$L$37,11,FALSE),0)</f>
        <v>0</v>
      </c>
      <c r="BM13" s="129">
        <f>IFERROR(VLOOKUP($O13,'Table 3 YK WindwS_2029'!$B$10:$L$37,11,FALSE),0)</f>
        <v>0</v>
      </c>
      <c r="BN13" s="129">
        <f>IFERROR(VLOOKUP($O13,'Table 3 PV wS Borah_2026'!$B$10:$K$37,10,FALSE),0)</f>
        <v>0</v>
      </c>
      <c r="BO13" s="371"/>
      <c r="BP13" s="129">
        <f>IFERROR(VLOOKUP($O13,'Table 3 PV wS SOR_2030'!$B$10:$K$37,10,FALSE),0)</f>
        <v>0</v>
      </c>
      <c r="BQ13" s="129">
        <f>IFERROR(VLOOKUP($O13,'Table 3 PV wS YK_2029'!$B$10:$K$37,10,FALSE),0)</f>
        <v>0</v>
      </c>
      <c r="BR13" s="129">
        <f>IFERROR(VLOOKUP($O13,'Table 3 PV wS UTN_2031'!$B$15:$K$37,10,FALSE),0)</f>
        <v>0</v>
      </c>
      <c r="BS13" s="129">
        <f>IFERROR(VLOOKUP($O13,'Table 3 PV wS UTS_2032'!B15:K37,10,FALSE),0)</f>
        <v>0</v>
      </c>
      <c r="BT13" s="129"/>
      <c r="BU13" s="371"/>
      <c r="BV13" s="129">
        <f>IFERROR(VLOOKUP($O13,'Table 3 StdBat  DJ_2029'!$B$15:$K$37,10,FALSE),0)</f>
        <v>0</v>
      </c>
      <c r="BW13" s="129">
        <f>IFERROR(VLOOKUP($O13,'Table 3 NonE 206MW (UTN) 2031'!$B$14:$M$36,12,FALSE),0)</f>
        <v>0</v>
      </c>
      <c r="BX13" s="129">
        <f>IFERROR(VLOOKUP($O13,'Table 3 NonE 206MW (Hgtn)'!$B$14:$M$36,12,FALSE),0)</f>
        <v>0</v>
      </c>
      <c r="BY13" s="370"/>
      <c r="CD13">
        <f>SUM(AL$13:AL13)*BH13/1000</f>
        <v>0</v>
      </c>
      <c r="CE13">
        <f>SUM(AM$13:AM13)*BI13/1000</f>
        <v>0</v>
      </c>
      <c r="CF13">
        <f>SUM(AN$13:AN13)*BJ13/1000</f>
        <v>0</v>
      </c>
      <c r="CG13">
        <f>SUM(AO$13:AO13)*BK13/1000</f>
        <v>0</v>
      </c>
      <c r="CH13">
        <f>SUM(AP$13:AP13)*BL13/1000</f>
        <v>0</v>
      </c>
      <c r="CI13">
        <f>SUM(AQ$13:AQ13)*BM13/1000</f>
        <v>0</v>
      </c>
      <c r="CJ13">
        <f>SUM(AR$13:AR13)*BN13/1000</f>
        <v>0</v>
      </c>
      <c r="CK13">
        <f>SUM(AS$13:AS13)*BO13/1000</f>
        <v>0</v>
      </c>
      <c r="CL13">
        <f>SUM(AT$13:AT13)*BP13/1000</f>
        <v>0</v>
      </c>
      <c r="CM13">
        <f>SUM(AU$13:AU13)*BQ13/1000</f>
        <v>0</v>
      </c>
      <c r="CN13">
        <f>SUM(AV$13:AV13)*BR13/1000</f>
        <v>0</v>
      </c>
      <c r="CO13">
        <f>SUM(AW$13:AW13)*BS13/1000</f>
        <v>0</v>
      </c>
      <c r="CP13">
        <f>SUM(AX$13:AX13)*BT13/1000</f>
        <v>0</v>
      </c>
      <c r="CQ13">
        <f>SUM(AY$13:AY13)*BU13/1000</f>
        <v>0</v>
      </c>
      <c r="CR13">
        <f>SUM(AZ$13:AZ13)*BV13/1000</f>
        <v>0</v>
      </c>
      <c r="CS13">
        <f>SUM(BA$13:BA13)*BW13/1000</f>
        <v>0</v>
      </c>
      <c r="CT13">
        <f>SUM(BB$13:BB13)*BX13/1000</f>
        <v>0</v>
      </c>
      <c r="CU13">
        <f>SUM(BC$13:BC13)*BY13/1000</f>
        <v>0</v>
      </c>
      <c r="CV13">
        <f>SUM(BD$13:BD13)*BZ13/1000</f>
        <v>0</v>
      </c>
      <c r="CW13">
        <f>SUM(BE$13:BE13)*CA13/1000</f>
        <v>0</v>
      </c>
      <c r="CX13">
        <f>SUM(BF$13:BF13)*CB13/1000</f>
        <v>0</v>
      </c>
      <c r="CY13">
        <f t="shared" ref="CY13:CY14" si="39">SUM(CD13:CX13)</f>
        <v>0</v>
      </c>
      <c r="DA13">
        <f t="shared" ref="DA13:DA30" si="40">O13</f>
        <v>2023</v>
      </c>
      <c r="DB13" s="89">
        <f>IFERROR(VLOOKUP($DA13,'Table 3 TransCost'!$AA$10:$AD$32,4,FALSE),0)</f>
        <v>0</v>
      </c>
      <c r="DC13" s="171">
        <f>$DB$5*DB13/1000</f>
        <v>0</v>
      </c>
    </row>
    <row r="14" spans="2:107" customFormat="1" hidden="1">
      <c r="B14" s="15">
        <f t="shared" ref="B14:B34" si="41">B13+1</f>
        <v>2024</v>
      </c>
      <c r="C14" s="9">
        <f t="shared" si="21"/>
        <v>0</v>
      </c>
      <c r="D14" s="45"/>
      <c r="E14" s="9" t="e">
        <f t="shared" ref="E14:E32" ca="1" si="42">SUMIF(INDIRECT("'Table 5'!$J$"&amp;$K$3&amp;":$J$"&amp;$K$4),B14,INDIRECT("'Table 5'!$c$"&amp;$K$3&amp;":$c$"&amp;$K$4))/SUMIF(INDIRECT("'Table 5'!$J$"&amp;$K$3&amp;":$J$"&amp;$K$4),B14,INDIRECT("'Table 5'!$f$"&amp;$K$3&amp;":$f$"&amp;$K$4))</f>
        <v>#DIV/0!</v>
      </c>
      <c r="F14" s="37"/>
      <c r="G14" s="14" t="e">
        <f ca="1">SUMIF(INDIRECT("'Table 5'!$J$"&amp;$K$3&amp;":$J$"&amp;$K$4),B14,INDIRECT("'Table 5'!$e$"&amp;$K$3&amp;":$e$"&amp;$K$4))/SUMIF(INDIRECT("'Table 5'!$J$"&amp;$K$3&amp;":$J$"&amp;$K$4),B14,INDIRECT("'Table 5'!$f$"&amp;$K$3&amp;":$f$"&amp;$K$4))</f>
        <v>#DIV/0!</v>
      </c>
      <c r="H14" s="36"/>
      <c r="I14" s="171"/>
      <c r="J14" s="171"/>
      <c r="O14">
        <f t="shared" si="22"/>
        <v>2024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D14">
        <v>0</v>
      </c>
      <c r="AE14">
        <v>0</v>
      </c>
      <c r="AF14">
        <v>0</v>
      </c>
      <c r="AL14">
        <f t="shared" si="23"/>
        <v>0</v>
      </c>
      <c r="AM14">
        <f t="shared" si="23"/>
        <v>0</v>
      </c>
      <c r="AN14">
        <f t="shared" si="24"/>
        <v>0</v>
      </c>
      <c r="AO14">
        <f t="shared" si="25"/>
        <v>0</v>
      </c>
      <c r="AP14">
        <f t="shared" si="26"/>
        <v>0</v>
      </c>
      <c r="AQ14">
        <f t="shared" si="27"/>
        <v>0</v>
      </c>
      <c r="AR14">
        <f t="shared" si="28"/>
        <v>0</v>
      </c>
      <c r="AS14">
        <f t="shared" si="29"/>
        <v>0</v>
      </c>
      <c r="AT14">
        <f t="shared" si="30"/>
        <v>0</v>
      </c>
      <c r="AU14">
        <f t="shared" si="31"/>
        <v>0</v>
      </c>
      <c r="AV14">
        <f t="shared" si="32"/>
        <v>0</v>
      </c>
      <c r="AW14">
        <f t="shared" si="33"/>
        <v>0</v>
      </c>
      <c r="AX14">
        <f t="shared" si="34"/>
        <v>0</v>
      </c>
      <c r="AY14">
        <f t="shared" si="35"/>
        <v>0</v>
      </c>
      <c r="AZ14">
        <f t="shared" si="36"/>
        <v>0</v>
      </c>
      <c r="BA14">
        <f t="shared" si="37"/>
        <v>0</v>
      </c>
      <c r="BB14">
        <f t="shared" si="38"/>
        <v>0</v>
      </c>
      <c r="BG14">
        <f t="shared" ref="BG14:BG30" si="43">O14</f>
        <v>2024</v>
      </c>
      <c r="BH14" s="129">
        <f>IFERROR(VLOOKUP($O14,'Table 3 PNC Wind_2026'!$B$10:$L$37,11,FALSE),0)</f>
        <v>0</v>
      </c>
      <c r="BI14" s="129">
        <f>IFERROR(VLOOKUP($O14,'Table 3 PNC Wind_2038'!$B$10:$L$37,11,FALSE),0)</f>
        <v>0</v>
      </c>
      <c r="BJ14" s="129">
        <f>IFERROR(VLOOKUP($O14,'Table 3 WV Wind_2026'!$B$10:$L$37,11,FALSE),0)</f>
        <v>0</v>
      </c>
      <c r="BK14" s="129">
        <f>IFERROR(VLOOKUP($O14,'Table 3 WYE Wind_2029'!$B$10:$L$37,11,FALSE),0)</f>
        <v>0</v>
      </c>
      <c r="BL14" s="129">
        <f>IFERROR(VLOOKUP($O14,'Table 3 WYE_DJ Wind_2028'!$B$10:$L$37,11,FALSE),0)</f>
        <v>0</v>
      </c>
      <c r="BM14" s="129">
        <f>IFERROR(VLOOKUP($O14,'Table 3 YK WindwS_2029'!$B$10:$L$37,11,FALSE),0)</f>
        <v>0</v>
      </c>
      <c r="BN14" s="129">
        <f>IFERROR(VLOOKUP($O14,'Table 3 PV wS Borah_2026'!$B$10:$K$37,10,FALSE),0)</f>
        <v>0</v>
      </c>
      <c r="BO14" s="371"/>
      <c r="BP14" s="129">
        <f>IFERROR(VLOOKUP($O14,'Table 3 PV wS SOR_2030'!$B$10:$K$37,10,FALSE),0)</f>
        <v>0</v>
      </c>
      <c r="BQ14" s="129">
        <f>IFERROR(VLOOKUP($O14,'Table 3 PV wS YK_2029'!$B$10:$K$37,10,FALSE),0)</f>
        <v>0</v>
      </c>
      <c r="BR14" s="129">
        <f>IFERROR(VLOOKUP($O14,'Table 3 PV wS UTN_2031'!$B$15:$K$37,10,FALSE),0)</f>
        <v>0</v>
      </c>
      <c r="BS14" s="129">
        <f>IFERROR(VLOOKUP($O14,'Table 3 PV wS UTS_2032'!B16:K38,10,FALSE),0)</f>
        <v>0</v>
      </c>
      <c r="BT14" s="370"/>
      <c r="BU14" s="371"/>
      <c r="BV14" s="129">
        <f>IFERROR(VLOOKUP($O14,'Table 3 StdBat  DJ_2029'!$B$15:$K$37,10,FALSE),0)</f>
        <v>0</v>
      </c>
      <c r="BW14" s="129">
        <f>IFERROR(VLOOKUP($O14,'Table 3 NonE 206MW (UTN) 2031'!$B$14:$M$36,12,FALSE),0)</f>
        <v>0</v>
      </c>
      <c r="BX14" s="129">
        <f>IFERROR(VLOOKUP($O14,'Table 3 NonE 206MW (Hgtn)'!$B$14:$M$36,12,FALSE),0)</f>
        <v>0</v>
      </c>
      <c r="BY14" s="370"/>
      <c r="CD14">
        <f>SUM(AL$13:AL14)*BH14/1000</f>
        <v>0</v>
      </c>
      <c r="CE14">
        <f>SUM(AM$13:AM14)*BI14/1000</f>
        <v>0</v>
      </c>
      <c r="CF14">
        <f>SUM(AN$13:AN14)*BJ14/1000</f>
        <v>0</v>
      </c>
      <c r="CG14">
        <f>SUM(AO$13:AO14)*BK14/1000</f>
        <v>0</v>
      </c>
      <c r="CH14">
        <f>SUM(AP$13:AP14)*BL14/1000</f>
        <v>0</v>
      </c>
      <c r="CI14">
        <f>SUM(AQ$13:AQ14)*BM14/1000</f>
        <v>0</v>
      </c>
      <c r="CJ14">
        <f>SUM(AR$13:AR14)*BN14/1000</f>
        <v>0</v>
      </c>
      <c r="CK14">
        <f>SUM(AS$13:AS14)*BO14/1000</f>
        <v>0</v>
      </c>
      <c r="CL14">
        <f>SUM(AT$13:AT14)*BP14/1000</f>
        <v>0</v>
      </c>
      <c r="CM14">
        <f>SUM(AU$13:AU14)*BQ14/1000</f>
        <v>0</v>
      </c>
      <c r="CN14">
        <f>SUM(AV$13:AV14)*BR14/1000</f>
        <v>0</v>
      </c>
      <c r="CO14">
        <f>SUM(AW$13:AW14)*BS14/1000</f>
        <v>0</v>
      </c>
      <c r="CP14">
        <f>SUM(AX$13:AX14)*BT14/1000</f>
        <v>0</v>
      </c>
      <c r="CQ14">
        <f>SUM(AY$13:AY14)*BU14/1000</f>
        <v>0</v>
      </c>
      <c r="CR14">
        <f>SUM(AZ$13:AZ14)*BV14/1000</f>
        <v>0</v>
      </c>
      <c r="CS14">
        <f>SUM(BA$13:BA14)*BW14/1000</f>
        <v>0</v>
      </c>
      <c r="CT14">
        <f>SUM(BB$13:BB14)*BX14/1000</f>
        <v>0</v>
      </c>
      <c r="CU14">
        <f>SUM(BC$13:BC14)*BY14/1000</f>
        <v>0</v>
      </c>
      <c r="CV14">
        <f>SUM(BD$13:BD14)*BZ14/1000</f>
        <v>0</v>
      </c>
      <c r="CW14">
        <f>SUM(BE$13:BE14)*CA14/1000</f>
        <v>0</v>
      </c>
      <c r="CX14">
        <f>SUM(BF$13:BF14)*CB14/1000</f>
        <v>0</v>
      </c>
      <c r="CY14">
        <f t="shared" si="39"/>
        <v>0</v>
      </c>
      <c r="DA14">
        <f t="shared" si="40"/>
        <v>2024</v>
      </c>
      <c r="DB14" s="89">
        <f>IFERROR(VLOOKUP($DA14,'Table 3 TransCost'!$AA$10:$AD$32,4,FALSE),0)</f>
        <v>0</v>
      </c>
      <c r="DC14" s="171">
        <f t="shared" ref="DC14:DC30" si="44">$DB$5*DB14/1000</f>
        <v>0</v>
      </c>
    </row>
    <row r="15" spans="2:107" customFormat="1" hidden="1">
      <c r="B15" s="15">
        <f t="shared" si="41"/>
        <v>2025</v>
      </c>
      <c r="C15" s="9">
        <f t="shared" si="21"/>
        <v>0</v>
      </c>
      <c r="D15" s="45"/>
      <c r="E15" s="9" t="e">
        <f t="shared" ca="1" si="42"/>
        <v>#DIV/0!</v>
      </c>
      <c r="F15" s="37"/>
      <c r="G15" s="14" t="e">
        <f t="shared" ref="G15:G34" ca="1" si="45">SUMIF(INDIRECT("'Table 5'!$J$"&amp;$K$3&amp;":$J$"&amp;$K$4),B15,INDIRECT("'Table 5'!$e$"&amp;$K$3&amp;":$e$"&amp;$K$4))/SUMIF(INDIRECT("'Table 5'!$J$"&amp;$K$3&amp;":$J$"&amp;$K$4),B15,INDIRECT("'Table 5'!$f$"&amp;$K$3&amp;":$f$"&amp;$K$4))</f>
        <v>#DIV/0!</v>
      </c>
      <c r="H15" s="36"/>
      <c r="I15" s="171"/>
      <c r="J15" s="171"/>
      <c r="N15" s="89"/>
      <c r="O15">
        <f t="shared" si="22"/>
        <v>2025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D15">
        <v>0</v>
      </c>
      <c r="AE15">
        <v>0</v>
      </c>
      <c r="AF15">
        <v>0</v>
      </c>
      <c r="AL15">
        <f t="shared" si="23"/>
        <v>0</v>
      </c>
      <c r="AM15">
        <f t="shared" si="23"/>
        <v>0</v>
      </c>
      <c r="AN15">
        <f t="shared" si="24"/>
        <v>0</v>
      </c>
      <c r="AO15">
        <f t="shared" si="25"/>
        <v>0</v>
      </c>
      <c r="AP15">
        <f t="shared" si="26"/>
        <v>0</v>
      </c>
      <c r="AQ15">
        <f t="shared" si="27"/>
        <v>0</v>
      </c>
      <c r="AR15" s="89">
        <f t="shared" si="28"/>
        <v>0</v>
      </c>
      <c r="AS15">
        <f t="shared" si="29"/>
        <v>0</v>
      </c>
      <c r="AT15">
        <f t="shared" si="30"/>
        <v>0</v>
      </c>
      <c r="AU15">
        <f t="shared" si="31"/>
        <v>0</v>
      </c>
      <c r="AV15">
        <f t="shared" si="32"/>
        <v>0</v>
      </c>
      <c r="AW15">
        <f t="shared" si="33"/>
        <v>0</v>
      </c>
      <c r="AX15">
        <f t="shared" si="34"/>
        <v>0</v>
      </c>
      <c r="AY15">
        <f t="shared" si="35"/>
        <v>0</v>
      </c>
      <c r="AZ15">
        <f t="shared" si="36"/>
        <v>0</v>
      </c>
      <c r="BA15">
        <f t="shared" si="37"/>
        <v>0</v>
      </c>
      <c r="BB15">
        <f t="shared" si="38"/>
        <v>0</v>
      </c>
      <c r="BG15">
        <f t="shared" si="43"/>
        <v>2025</v>
      </c>
      <c r="BH15" s="129">
        <f>IFERROR(VLOOKUP($O15,'Table 3 PNC Wind_2026'!$B$10:$L$37,11,FALSE),0)</f>
        <v>0</v>
      </c>
      <c r="BI15" s="129">
        <f>IFERROR(VLOOKUP($O15,'Table 3 PNC Wind_2038'!$B$10:$L$37,11,FALSE),0)</f>
        <v>0</v>
      </c>
      <c r="BJ15" s="129">
        <f>IFERROR(VLOOKUP($O15,'Table 3 WV Wind_2026'!$B$10:$L$37,11,FALSE),0)</f>
        <v>0</v>
      </c>
      <c r="BK15" s="129">
        <f>IFERROR(VLOOKUP($O15,'Table 3 WYE Wind_2029'!$B$10:$L$37,11,FALSE),0)</f>
        <v>0</v>
      </c>
      <c r="BL15" s="129">
        <f>IFERROR(VLOOKUP($O15,'Table 3 WYE_DJ Wind_2028'!$B$10:$L$37,11,FALSE),0)</f>
        <v>0</v>
      </c>
      <c r="BM15" s="129">
        <f>IFERROR(VLOOKUP($O15,'Table 3 YK WindwS_2029'!$B$10:$L$37,11,FALSE),0)</f>
        <v>0</v>
      </c>
      <c r="BN15" s="129">
        <f>IFERROR(VLOOKUP($O15,'Table 3 PV wS Borah_2026'!$B$10:$K$37,10,FALSE),0)</f>
        <v>0</v>
      </c>
      <c r="BO15" s="371"/>
      <c r="BP15" s="129">
        <f>IFERROR(VLOOKUP($O15,'Table 3 PV wS SOR_2030'!$B$10:$K$37,10,FALSE),0)</f>
        <v>0</v>
      </c>
      <c r="BQ15" s="129">
        <f>IFERROR(VLOOKUP($O15,'Table 3 PV wS YK_2029'!$B$10:$K$37,10,FALSE),0)</f>
        <v>0</v>
      </c>
      <c r="BR15" s="129">
        <f>IFERROR(VLOOKUP($O15,'Table 3 PV wS UTN_2031'!$B$15:$K$37,10,FALSE),0)</f>
        <v>0</v>
      </c>
      <c r="BS15" s="129">
        <f>IFERROR(VLOOKUP($O15,'Table 3 PV wS UTS_2032'!B17:K39,10,FALSE),0)</f>
        <v>0</v>
      </c>
      <c r="BT15" s="370"/>
      <c r="BU15" s="371"/>
      <c r="BV15" s="129">
        <f>IFERROR(VLOOKUP($O15,'Table 3 StdBat  DJ_2029'!$B$15:$K$37,10,FALSE),0)</f>
        <v>0</v>
      </c>
      <c r="BW15" s="129">
        <f>IFERROR(VLOOKUP($O15,'Table 3 NonE 206MW (UTN) 2031'!$B$14:$M$36,12,FALSE),0)</f>
        <v>0</v>
      </c>
      <c r="BX15" s="129">
        <f>IFERROR(VLOOKUP($O15,'Table 3 NonE 206MW (Hgtn)'!$B$14:$M$36,12,FALSE),0)</f>
        <v>0</v>
      </c>
      <c r="BY15" s="370"/>
      <c r="CD15">
        <f>SUM(AL$13:AL15)*BH15/1000</f>
        <v>0</v>
      </c>
      <c r="CE15">
        <f>SUM(AM$13:AM15)*BI15/1000</f>
        <v>0</v>
      </c>
      <c r="CF15">
        <f>SUM(AN$13:AN15)*BJ15/1000</f>
        <v>0</v>
      </c>
      <c r="CG15">
        <f>SUM(AO$13:AO15)*BK15/1000</f>
        <v>0</v>
      </c>
      <c r="CH15">
        <f>SUM(AP$13:AP15)*BL15/1000</f>
        <v>0</v>
      </c>
      <c r="CI15">
        <f>SUM(AQ$13:AQ15)*BM15/1000</f>
        <v>0</v>
      </c>
      <c r="CJ15">
        <f>SUM(AR$13:AR15)*BN15/1000</f>
        <v>0</v>
      </c>
      <c r="CK15">
        <f>SUM(AS$13:AS15)*BO15/1000</f>
        <v>0</v>
      </c>
      <c r="CL15">
        <f>SUM(AT$13:AT15)*BP15/1000</f>
        <v>0</v>
      </c>
      <c r="CM15">
        <f>SUM(AU$13:AU15)*BQ15/1000</f>
        <v>0</v>
      </c>
      <c r="CN15">
        <f>SUM(AV$13:AV15)*BR15/1000</f>
        <v>0</v>
      </c>
      <c r="CO15">
        <f>SUM(AW$13:AW15)*BS15/1000</f>
        <v>0</v>
      </c>
      <c r="CP15">
        <f>SUM(AX$13:AX15)*BT15/1000</f>
        <v>0</v>
      </c>
      <c r="CQ15">
        <f>SUM(AY$13:AY15)*BU15/1000</f>
        <v>0</v>
      </c>
      <c r="CR15">
        <f>SUM(AZ$13:AZ15)*BV15/1000</f>
        <v>0</v>
      </c>
      <c r="CS15">
        <f>SUM(BA$13:BA15)*BW15/1000</f>
        <v>0</v>
      </c>
      <c r="CT15">
        <f>SUM(BB$13:BB15)*BX15/1000</f>
        <v>0</v>
      </c>
      <c r="CU15">
        <f>SUM(BC$13:BC15)*BY15/1000</f>
        <v>0</v>
      </c>
      <c r="CV15">
        <f>SUM(BD$13:BD15)*BZ15/1000</f>
        <v>0</v>
      </c>
      <c r="CW15">
        <f>SUM(BE$13:BE15)*CA15/1000</f>
        <v>0</v>
      </c>
      <c r="CX15">
        <f>SUM(BF$13:BF15)*CB15/1000</f>
        <v>0</v>
      </c>
      <c r="CY15">
        <f>SUM(CD15:CX15)</f>
        <v>0</v>
      </c>
      <c r="DA15">
        <f t="shared" si="40"/>
        <v>2025</v>
      </c>
      <c r="DB15" s="89">
        <f>IFERROR(VLOOKUP($DA15,'Table 3 TransCost'!$AA$10:$AD$32,4,FALSE),0)</f>
        <v>0</v>
      </c>
      <c r="DC15" s="171">
        <f t="shared" si="44"/>
        <v>0</v>
      </c>
    </row>
    <row r="16" spans="2:107" customFormat="1" hidden="1">
      <c r="B16" s="15">
        <f t="shared" si="41"/>
        <v>2026</v>
      </c>
      <c r="C16" s="9">
        <f t="shared" si="21"/>
        <v>0</v>
      </c>
      <c r="D16" s="45"/>
      <c r="E16" s="9" t="e">
        <f t="shared" ca="1" si="42"/>
        <v>#DIV/0!</v>
      </c>
      <c r="F16" s="37"/>
      <c r="G16" s="14" t="e">
        <f t="shared" ca="1" si="45"/>
        <v>#DIV/0!</v>
      </c>
      <c r="H16" s="36"/>
      <c r="I16" s="171"/>
      <c r="J16" s="89"/>
      <c r="O16">
        <f t="shared" si="22"/>
        <v>2026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D16">
        <v>0</v>
      </c>
      <c r="AE16">
        <v>0</v>
      </c>
      <c r="AF16">
        <v>0</v>
      </c>
      <c r="AL16">
        <f t="shared" si="23"/>
        <v>0</v>
      </c>
      <c r="AM16">
        <f t="shared" si="23"/>
        <v>0</v>
      </c>
      <c r="AN16">
        <f t="shared" si="24"/>
        <v>0</v>
      </c>
      <c r="AO16">
        <f t="shared" si="25"/>
        <v>0</v>
      </c>
      <c r="AP16">
        <f t="shared" si="26"/>
        <v>0</v>
      </c>
      <c r="AQ16">
        <f t="shared" si="27"/>
        <v>0</v>
      </c>
      <c r="AR16">
        <f t="shared" si="28"/>
        <v>0</v>
      </c>
      <c r="AS16">
        <f t="shared" si="29"/>
        <v>0</v>
      </c>
      <c r="AT16">
        <f t="shared" si="30"/>
        <v>0</v>
      </c>
      <c r="AU16">
        <f t="shared" si="31"/>
        <v>0</v>
      </c>
      <c r="AV16">
        <f t="shared" si="32"/>
        <v>0</v>
      </c>
      <c r="AW16">
        <f t="shared" si="33"/>
        <v>0</v>
      </c>
      <c r="AX16">
        <f t="shared" si="34"/>
        <v>0</v>
      </c>
      <c r="AY16">
        <f t="shared" si="35"/>
        <v>0</v>
      </c>
      <c r="AZ16">
        <f t="shared" si="36"/>
        <v>0</v>
      </c>
      <c r="BA16">
        <f t="shared" si="37"/>
        <v>0</v>
      </c>
      <c r="BB16">
        <f t="shared" si="38"/>
        <v>0</v>
      </c>
      <c r="BG16">
        <f t="shared" si="43"/>
        <v>2026</v>
      </c>
      <c r="BH16" s="129">
        <f>IFERROR(VLOOKUP($O16,'Table 3 PNC Wind_2026'!$B$10:$L$37,11,FALSE),0)</f>
        <v>191.59144468071452</v>
      </c>
      <c r="BI16" s="129">
        <f>IFERROR(VLOOKUP($O16,'Table 3 PNC Wind_2038'!$B$10:$L$37,11,FALSE),0)</f>
        <v>0</v>
      </c>
      <c r="BJ16" s="129">
        <f>IFERROR(VLOOKUP($O16,'Table 3 WV Wind_2026'!$B$10:$L$37,11,FALSE),0)</f>
        <v>175.02113373468126</v>
      </c>
      <c r="BK16" s="129">
        <f>IFERROR(VLOOKUP($O16,'Table 3 WYE Wind_2029'!$B$10:$L$37,11,FALSE),0)</f>
        <v>0</v>
      </c>
      <c r="BL16" s="129">
        <f>IFERROR(VLOOKUP($O16,'Table 3 WYE_DJ Wind_2028'!$B$10:$L$37,11,FALSE),0)</f>
        <v>0</v>
      </c>
      <c r="BM16" s="129">
        <f>IFERROR(VLOOKUP($O16,'Table 3 YK WindwS_2029'!$B$10:$L$37,11,FALSE),0)</f>
        <v>0</v>
      </c>
      <c r="BN16" s="129">
        <f>IFERROR(VLOOKUP($O16,'Table 3 PV wS Borah_2026'!$B$10:$K$37,10,FALSE),0)</f>
        <v>183.64304804045611</v>
      </c>
      <c r="BO16" s="371"/>
      <c r="BP16" s="129">
        <f>IFERROR(VLOOKUP($O16,'Table 3 PV wS SOR_2030'!$B$10:$K$37,10,FALSE),0)</f>
        <v>0</v>
      </c>
      <c r="BQ16" s="129">
        <f>IFERROR(VLOOKUP($O16,'Table 3 PV wS YK_2029'!$B$10:$K$37,10,FALSE),0)</f>
        <v>0</v>
      </c>
      <c r="BR16" s="129">
        <f>IFERROR(VLOOKUP($O16,'Table 3 PV wS UTN_2031'!$B$15:$K$37,10,FALSE),0)</f>
        <v>0</v>
      </c>
      <c r="BS16" s="129">
        <f>IFERROR(VLOOKUP($O16,'Table 3 PV wS UTS_2032'!B18:K40,10,FALSE),0)</f>
        <v>0</v>
      </c>
      <c r="BT16" s="370"/>
      <c r="BU16" s="371"/>
      <c r="BV16" s="129">
        <f>IFERROR(VLOOKUP($O16,'Table 3 StdBat  DJ_2029'!$B$15:$K$37,10,FALSE),0)</f>
        <v>0</v>
      </c>
      <c r="BW16" s="129">
        <f>IFERROR(VLOOKUP($O16,'Table 3 NonE 206MW (UTN) 2031'!$B$14:$M$36,12,FALSE),0)</f>
        <v>0</v>
      </c>
      <c r="BX16" s="129">
        <f>IFERROR(VLOOKUP($O16,'Table 3 NonE 206MW (Hgtn)'!$B$14:$M$36,12,FALSE),0)</f>
        <v>0</v>
      </c>
      <c r="BY16" s="370"/>
      <c r="CD16">
        <f>SUM(AL$13:AL16)*BH16/1000</f>
        <v>0</v>
      </c>
      <c r="CE16">
        <f>SUM(AM$13:AM16)*BI16/1000</f>
        <v>0</v>
      </c>
      <c r="CF16">
        <f>SUM(AN$13:AN16)*BJ16/1000</f>
        <v>0</v>
      </c>
      <c r="CG16">
        <f>SUM(AO$13:AO16)*BK16/1000</f>
        <v>0</v>
      </c>
      <c r="CH16">
        <f>SUM(AP$13:AP16)*BL16/1000</f>
        <v>0</v>
      </c>
      <c r="CI16">
        <f>SUM(AQ$13:AQ16)*BM16/1000</f>
        <v>0</v>
      </c>
      <c r="CJ16">
        <f>SUM(AR$13:AR16)*BN16/1000</f>
        <v>0</v>
      </c>
      <c r="CK16">
        <f>SUM(AS$13:AS16)*BO16/1000</f>
        <v>0</v>
      </c>
      <c r="CL16">
        <f>SUM(AT$13:AT16)*BP16/1000</f>
        <v>0</v>
      </c>
      <c r="CM16">
        <f>SUM(AU$13:AU16)*BQ16/1000</f>
        <v>0</v>
      </c>
      <c r="CN16">
        <f>SUM(AV$13:AV16)*BR16/1000</f>
        <v>0</v>
      </c>
      <c r="CO16">
        <f>SUM(AW$13:AW16)*BS16/1000</f>
        <v>0</v>
      </c>
      <c r="CP16">
        <f>SUM(AX$13:AX16)*BT16/1000</f>
        <v>0</v>
      </c>
      <c r="CQ16">
        <f>SUM(AY$13:AY16)*BU16/1000</f>
        <v>0</v>
      </c>
      <c r="CR16">
        <f>SUM(AZ$13:AZ16)*BV16/1000</f>
        <v>0</v>
      </c>
      <c r="CS16">
        <f>SUM(BA$13:BA16)*BW16/1000</f>
        <v>0</v>
      </c>
      <c r="CT16">
        <f>SUM(BB$13:BB16)*BX16/1000</f>
        <v>0</v>
      </c>
      <c r="CU16">
        <f>SUM(BC$13:BC16)*BY16/1000</f>
        <v>0</v>
      </c>
      <c r="CV16">
        <f>SUM(BD$13:BD16)*BZ16/1000</f>
        <v>0</v>
      </c>
      <c r="CW16">
        <f>SUM(BE$13:BE16)*CA16/1000</f>
        <v>0</v>
      </c>
      <c r="CX16">
        <f>SUM(BF$13:BF16)*CB16/1000</f>
        <v>0</v>
      </c>
      <c r="CY16">
        <f t="shared" ref="CY16:CY30" si="46">SUM(CD16:CX16)</f>
        <v>0</v>
      </c>
      <c r="DA16">
        <f t="shared" si="40"/>
        <v>2026</v>
      </c>
      <c r="DB16" s="89">
        <f>IFERROR(VLOOKUP($DA16,'Table 3 TransCost'!$AA$10:$AD$32,4,FALSE),0)</f>
        <v>54.441007169221002</v>
      </c>
      <c r="DC16" s="171">
        <f t="shared" si="44"/>
        <v>0</v>
      </c>
    </row>
    <row r="17" spans="2:107" hidden="1">
      <c r="B17" s="15">
        <f t="shared" si="41"/>
        <v>2027</v>
      </c>
      <c r="C17" s="9">
        <f t="shared" si="21"/>
        <v>0</v>
      </c>
      <c r="D17" s="45"/>
      <c r="E17" s="9" t="e">
        <f t="shared" ca="1" si="42"/>
        <v>#DIV/0!</v>
      </c>
      <c r="F17" s="37"/>
      <c r="G17" s="14" t="e">
        <f t="shared" ca="1" si="45"/>
        <v>#DIV/0!</v>
      </c>
      <c r="H17" s="36"/>
      <c r="I17" s="171"/>
      <c r="J17" s="89"/>
      <c r="O17">
        <f t="shared" si="22"/>
        <v>2027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D17">
        <v>0</v>
      </c>
      <c r="AE17">
        <v>0</v>
      </c>
      <c r="AF17">
        <v>0</v>
      </c>
      <c r="AL17">
        <f t="shared" si="23"/>
        <v>0</v>
      </c>
      <c r="AM17">
        <f t="shared" si="23"/>
        <v>0</v>
      </c>
      <c r="AN17">
        <f t="shared" si="24"/>
        <v>0</v>
      </c>
      <c r="AO17">
        <f t="shared" si="25"/>
        <v>0</v>
      </c>
      <c r="AP17">
        <f t="shared" si="26"/>
        <v>0</v>
      </c>
      <c r="AQ17">
        <f t="shared" si="27"/>
        <v>0</v>
      </c>
      <c r="AR17">
        <f t="shared" si="28"/>
        <v>0</v>
      </c>
      <c r="AS17">
        <f t="shared" si="29"/>
        <v>0</v>
      </c>
      <c r="AT17">
        <f t="shared" si="30"/>
        <v>0</v>
      </c>
      <c r="AU17">
        <f t="shared" si="31"/>
        <v>0</v>
      </c>
      <c r="AV17">
        <f t="shared" si="32"/>
        <v>0</v>
      </c>
      <c r="AW17">
        <f t="shared" si="33"/>
        <v>0</v>
      </c>
      <c r="AX17">
        <f t="shared" si="34"/>
        <v>0</v>
      </c>
      <c r="AY17">
        <f t="shared" si="35"/>
        <v>0</v>
      </c>
      <c r="AZ17">
        <f t="shared" si="36"/>
        <v>0</v>
      </c>
      <c r="BA17">
        <f t="shared" si="37"/>
        <v>0</v>
      </c>
      <c r="BB17">
        <f t="shared" si="38"/>
        <v>0</v>
      </c>
      <c r="BC17" s="171"/>
      <c r="BG17">
        <f t="shared" si="43"/>
        <v>2027</v>
      </c>
      <c r="BH17" s="129">
        <f>IFERROR(VLOOKUP($O17,'Table 3 PNC Wind_2026'!$B$10:$L$37,11,FALSE),0)</f>
        <v>195.72</v>
      </c>
      <c r="BI17" s="129">
        <f>IFERROR(VLOOKUP($O17,'Table 3 PNC Wind_2038'!$B$10:$L$37,11,FALSE),0)</f>
        <v>0</v>
      </c>
      <c r="BJ17" s="129">
        <f>IFERROR(VLOOKUP($O17,'Table 3 WV Wind_2026'!$B$10:$L$37,11,FALSE),0)</f>
        <v>178.79</v>
      </c>
      <c r="BK17" s="129">
        <f>IFERROR(VLOOKUP($O17,'Table 3 WYE Wind_2029'!$B$10:$L$37,11,FALSE),0)</f>
        <v>0</v>
      </c>
      <c r="BL17" s="129">
        <f>IFERROR(VLOOKUP($O17,'Table 3 WYE_DJ Wind_2028'!$B$10:$L$37,11,FALSE),0)</f>
        <v>0</v>
      </c>
      <c r="BM17" s="129">
        <f>IFERROR(VLOOKUP($O17,'Table 3 YK WindwS_2029'!$B$10:$L$37,11,FALSE),0)</f>
        <v>0</v>
      </c>
      <c r="BN17" s="129">
        <f>IFERROR(VLOOKUP($O17,'Table 3 PV wS Borah_2026'!$B$10:$K$37,10,FALSE),0)</f>
        <v>187.60999999999999</v>
      </c>
      <c r="BO17" s="371"/>
      <c r="BP17" s="129">
        <f>IFERROR(VLOOKUP($O17,'Table 3 PV wS SOR_2030'!$B$10:$K$37,10,FALSE),0)</f>
        <v>0</v>
      </c>
      <c r="BQ17" s="129">
        <f>IFERROR(VLOOKUP($O17,'Table 3 PV wS YK_2029'!$B$10:$K$37,10,FALSE),0)</f>
        <v>0</v>
      </c>
      <c r="BR17" s="129">
        <f>IFERROR(VLOOKUP($O17,'Table 3 PV wS UTN_2031'!$B$15:$K$37,10,FALSE),0)</f>
        <v>0</v>
      </c>
      <c r="BS17" s="129">
        <f>IFERROR(VLOOKUP($O17,'Table 3 PV wS UTS_2032'!B19:K41,10,FALSE),0)</f>
        <v>0</v>
      </c>
      <c r="BT17" s="370"/>
      <c r="BU17" s="371"/>
      <c r="BV17" s="129">
        <f>IFERROR(VLOOKUP($O17,'Table 3 StdBat  DJ_2029'!$B$15:$K$37,10,FALSE),0)</f>
        <v>0</v>
      </c>
      <c r="BW17" s="129">
        <f>IFERROR(VLOOKUP($O17,'Table 3 NonE 206MW (UTN) 2031'!$B$14:$M$36,12,FALSE),0)</f>
        <v>0</v>
      </c>
      <c r="BX17" s="129">
        <f>IFERROR(VLOOKUP($O17,'Table 3 NonE 206MW (Hgtn)'!$B$14:$M$36,12,FALSE),0)</f>
        <v>0</v>
      </c>
      <c r="BY17" s="370"/>
      <c r="CD17">
        <f>SUM(AL$13:AL17)*BH17/1000</f>
        <v>0</v>
      </c>
      <c r="CE17">
        <f>SUM(AM$13:AM17)*BI17/1000</f>
        <v>0</v>
      </c>
      <c r="CF17">
        <f>SUM(AN$13:AN17)*BJ17/1000</f>
        <v>0</v>
      </c>
      <c r="CG17">
        <f>SUM(AO$13:AO17)*BK17/1000</f>
        <v>0</v>
      </c>
      <c r="CH17">
        <f>SUM(AP$13:AP17)*BL17/1000</f>
        <v>0</v>
      </c>
      <c r="CI17">
        <f>SUM(AQ$13:AQ17)*BM17/1000</f>
        <v>0</v>
      </c>
      <c r="CJ17">
        <f>SUM(AR$13:AR17)*BN17/1000</f>
        <v>0</v>
      </c>
      <c r="CK17">
        <f>SUM(AS$13:AS17)*BO17/1000</f>
        <v>0</v>
      </c>
      <c r="CL17">
        <f>SUM(AT$13:AT17)*BP17/1000</f>
        <v>0</v>
      </c>
      <c r="CM17">
        <f>SUM(AU$13:AU17)*BQ17/1000</f>
        <v>0</v>
      </c>
      <c r="CN17">
        <f>SUM(AV$13:AV17)*BR17/1000</f>
        <v>0</v>
      </c>
      <c r="CO17">
        <f>SUM(AW$13:AW17)*BS17/1000</f>
        <v>0</v>
      </c>
      <c r="CP17">
        <f>SUM(AX$13:AX17)*BT17/1000</f>
        <v>0</v>
      </c>
      <c r="CQ17">
        <f>SUM(AY$13:AY17)*BU17/1000</f>
        <v>0</v>
      </c>
      <c r="CR17">
        <f>SUM(AZ$13:AZ17)*BV17/1000</f>
        <v>0</v>
      </c>
      <c r="CS17">
        <f>SUM(BA$13:BA17)*BW17/1000</f>
        <v>0</v>
      </c>
      <c r="CT17">
        <f>SUM(BB$13:BB17)*BX17/1000</f>
        <v>0</v>
      </c>
      <c r="CU17">
        <f>SUM(BC$13:BC17)*BY17/1000</f>
        <v>0</v>
      </c>
      <c r="CV17">
        <f>SUM(BD$13:BD17)*BZ17/1000</f>
        <v>0</v>
      </c>
      <c r="CW17">
        <f>SUM(BE$13:BE17)*CA17/1000</f>
        <v>0</v>
      </c>
      <c r="CX17">
        <f>SUM(BF$13:BF17)*CB17/1000</f>
        <v>0</v>
      </c>
      <c r="CY17">
        <f t="shared" si="46"/>
        <v>0</v>
      </c>
      <c r="DA17">
        <f t="shared" si="40"/>
        <v>2027</v>
      </c>
      <c r="DB17" s="89">
        <f>IFERROR(VLOOKUP($DA17,'Table 3 TransCost'!$AA$10:$AD$32,4,FALSE),0)</f>
        <v>55.609999999999992</v>
      </c>
      <c r="DC17" s="171">
        <f t="shared" si="44"/>
        <v>0</v>
      </c>
    </row>
    <row r="18" spans="2:107" hidden="1">
      <c r="B18" s="15">
        <f t="shared" si="41"/>
        <v>2028</v>
      </c>
      <c r="C18" s="9">
        <f t="shared" si="21"/>
        <v>0</v>
      </c>
      <c r="D18" s="45"/>
      <c r="E18" s="9" t="e">
        <f t="shared" ca="1" si="42"/>
        <v>#DIV/0!</v>
      </c>
      <c r="F18" s="37"/>
      <c r="G18" s="14" t="e">
        <f t="shared" ca="1" si="45"/>
        <v>#DIV/0!</v>
      </c>
      <c r="H18" s="36"/>
      <c r="I18" s="171"/>
      <c r="J18" s="89"/>
      <c r="O18">
        <f t="shared" si="22"/>
        <v>2028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D18">
        <v>0</v>
      </c>
      <c r="AE18">
        <v>0</v>
      </c>
      <c r="AF18">
        <v>0</v>
      </c>
      <c r="AL18">
        <f t="shared" si="23"/>
        <v>0</v>
      </c>
      <c r="AM18">
        <f t="shared" si="23"/>
        <v>0</v>
      </c>
      <c r="AN18">
        <f t="shared" si="24"/>
        <v>0</v>
      </c>
      <c r="AO18" s="89">
        <f t="shared" si="25"/>
        <v>0</v>
      </c>
      <c r="AP18">
        <f t="shared" si="26"/>
        <v>0</v>
      </c>
      <c r="AQ18">
        <f t="shared" si="27"/>
        <v>0</v>
      </c>
      <c r="AR18">
        <f t="shared" si="28"/>
        <v>0</v>
      </c>
      <c r="AS18">
        <f t="shared" si="29"/>
        <v>0</v>
      </c>
      <c r="AT18">
        <f t="shared" si="30"/>
        <v>0</v>
      </c>
      <c r="AU18">
        <f t="shared" si="31"/>
        <v>0</v>
      </c>
      <c r="AV18">
        <f t="shared" si="32"/>
        <v>0</v>
      </c>
      <c r="AW18">
        <f t="shared" si="33"/>
        <v>0</v>
      </c>
      <c r="AX18">
        <f t="shared" si="34"/>
        <v>0</v>
      </c>
      <c r="AY18">
        <f t="shared" si="35"/>
        <v>0</v>
      </c>
      <c r="AZ18">
        <f t="shared" si="36"/>
        <v>0</v>
      </c>
      <c r="BA18">
        <f t="shared" si="37"/>
        <v>0</v>
      </c>
      <c r="BB18">
        <f t="shared" si="38"/>
        <v>0</v>
      </c>
      <c r="BG18">
        <f t="shared" si="43"/>
        <v>2028</v>
      </c>
      <c r="BH18" s="129">
        <f>IFERROR(VLOOKUP($O18,'Table 3 PNC Wind_2026'!$B$10:$L$37,11,FALSE),0)</f>
        <v>199.93</v>
      </c>
      <c r="BI18" s="129">
        <f>IFERROR(VLOOKUP($O18,'Table 3 PNC Wind_2038'!$B$10:$L$37,11,FALSE),0)</f>
        <v>0</v>
      </c>
      <c r="BJ18" s="129">
        <f>IFERROR(VLOOKUP($O18,'Table 3 WV Wind_2026'!$B$10:$L$37,11,FALSE),0)</f>
        <v>182.64000000000001</v>
      </c>
      <c r="BK18" s="129">
        <f>IFERROR(VLOOKUP($O18,'Table 3 WYE Wind_2029'!$B$10:$L$37,11,FALSE),0)</f>
        <v>0</v>
      </c>
      <c r="BL18" s="129">
        <f>IFERROR(VLOOKUP($O18,'Table 3 WYE_DJ Wind_2028'!$B$10:$L$37,11,FALSE),0)</f>
        <v>135.93478100351612</v>
      </c>
      <c r="BM18" s="129">
        <f>IFERROR(VLOOKUP($O18,'Table 3 YK WindwS_2029'!$B$10:$L$37,11,FALSE),0)</f>
        <v>0</v>
      </c>
      <c r="BN18" s="129">
        <f>IFERROR(VLOOKUP($O18,'Table 3 PV wS Borah_2026'!$B$10:$K$37,10,FALSE),0)</f>
        <v>191.66</v>
      </c>
      <c r="BO18" s="371"/>
      <c r="BP18" s="129">
        <f>IFERROR(VLOOKUP($O18,'Table 3 PV wS SOR_2030'!$B$10:$K$37,10,FALSE),0)</f>
        <v>0</v>
      </c>
      <c r="BQ18" s="129">
        <f>IFERROR(VLOOKUP($O18,'Table 3 PV wS YK_2029'!$B$10:$K$37,10,FALSE),0)</f>
        <v>0</v>
      </c>
      <c r="BR18" s="129">
        <f>IFERROR(VLOOKUP($O18,'Table 3 PV wS UTN_2031'!$B$15:$K$37,10,FALSE),0)</f>
        <v>0</v>
      </c>
      <c r="BS18" s="129">
        <f>IFERROR(VLOOKUP($O18,'Table 3 PV wS UTS_2032'!B20:K42,10,FALSE),0)</f>
        <v>0</v>
      </c>
      <c r="BT18" s="370"/>
      <c r="BU18" s="371"/>
      <c r="BV18" s="129">
        <f>IFERROR(VLOOKUP($O18,'Table 3 StdBat  DJ_2029'!$B$15:$K$37,10,FALSE),0)</f>
        <v>0</v>
      </c>
      <c r="BW18" s="129">
        <f>IFERROR(VLOOKUP($O18,'Table 3 NonE 206MW (UTN) 2031'!$B$14:$M$36,12,FALSE),0)</f>
        <v>0</v>
      </c>
      <c r="BX18" s="129">
        <f>IFERROR(VLOOKUP($O18,'Table 3 NonE 206MW (Hgtn)'!$B$14:$M$36,12,FALSE),0)</f>
        <v>0</v>
      </c>
      <c r="BY18" s="370"/>
      <c r="CD18">
        <f>SUM(AL$13:AL18)*BH18/1000</f>
        <v>0</v>
      </c>
      <c r="CE18">
        <f>SUM(AM$13:AM18)*BI18/1000</f>
        <v>0</v>
      </c>
      <c r="CF18">
        <f>SUM(AN$13:AN18)*BJ18/1000</f>
        <v>0</v>
      </c>
      <c r="CG18">
        <f>SUM(AO$13:AO18)*BK18/1000</f>
        <v>0</v>
      </c>
      <c r="CH18">
        <f>SUM(AP$13:AP18)*BL18/1000</f>
        <v>0</v>
      </c>
      <c r="CI18">
        <f>SUM(AQ$13:AQ18)*BM18/1000</f>
        <v>0</v>
      </c>
      <c r="CJ18">
        <f>SUM(AR$13:AR18)*BN18/1000</f>
        <v>0</v>
      </c>
      <c r="CK18">
        <f>SUM(AS$13:AS18)*BO18/1000</f>
        <v>0</v>
      </c>
      <c r="CL18">
        <f>SUM(AT$13:AT18)*BP18/1000</f>
        <v>0</v>
      </c>
      <c r="CM18">
        <f>SUM(AU$13:AU18)*BQ18/1000</f>
        <v>0</v>
      </c>
      <c r="CN18">
        <f>SUM(AV$13:AV18)*BR18/1000</f>
        <v>0</v>
      </c>
      <c r="CO18">
        <f>SUM(AW$13:AW18)*BS18/1000</f>
        <v>0</v>
      </c>
      <c r="CP18">
        <f>SUM(AX$13:AX18)*BT18/1000</f>
        <v>0</v>
      </c>
      <c r="CQ18">
        <f>SUM(AY$13:AY18)*BU18/1000</f>
        <v>0</v>
      </c>
      <c r="CR18">
        <f>SUM(AZ$13:AZ18)*BV18/1000</f>
        <v>0</v>
      </c>
      <c r="CS18">
        <f>SUM(BA$13:BA18)*BW18/1000</f>
        <v>0</v>
      </c>
      <c r="CT18">
        <f>SUM(BB$13:BB18)*BX18/1000</f>
        <v>0</v>
      </c>
      <c r="CU18">
        <f>SUM(BC$13:BC18)*BY18/1000</f>
        <v>0</v>
      </c>
      <c r="CV18">
        <f>SUM(BD$13:BD18)*BZ18/1000</f>
        <v>0</v>
      </c>
      <c r="CW18">
        <f>SUM(BE$13:BE18)*CA18/1000</f>
        <v>0</v>
      </c>
      <c r="CX18">
        <f>SUM(BF$13:BF18)*CB18/1000</f>
        <v>0</v>
      </c>
      <c r="CY18">
        <f t="shared" si="46"/>
        <v>0</v>
      </c>
      <c r="DA18">
        <f t="shared" si="40"/>
        <v>2028</v>
      </c>
      <c r="DB18" s="89">
        <f>IFERROR(VLOOKUP($DA18,'Table 3 TransCost'!$AA$10:$AD$32,4,FALSE),0)</f>
        <v>56.81</v>
      </c>
      <c r="DC18" s="171">
        <f t="shared" si="44"/>
        <v>0</v>
      </c>
    </row>
    <row r="19" spans="2:107" hidden="1">
      <c r="B19" s="15">
        <f t="shared" si="41"/>
        <v>2029</v>
      </c>
      <c r="C19" s="9">
        <f t="shared" si="21"/>
        <v>0</v>
      </c>
      <c r="D19" s="45"/>
      <c r="E19" s="9" t="e">
        <f t="shared" ca="1" si="42"/>
        <v>#DIV/0!</v>
      </c>
      <c r="F19" s="37"/>
      <c r="G19" s="14" t="e">
        <f t="shared" ca="1" si="45"/>
        <v>#DIV/0!</v>
      </c>
      <c r="H19" s="36"/>
      <c r="I19" s="171"/>
      <c r="J19" s="89"/>
      <c r="O19">
        <f t="shared" si="22"/>
        <v>2029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D19">
        <v>0</v>
      </c>
      <c r="AE19">
        <v>0</v>
      </c>
      <c r="AF19">
        <v>0</v>
      </c>
      <c r="AL19">
        <f t="shared" si="23"/>
        <v>0</v>
      </c>
      <c r="AM19">
        <f t="shared" si="23"/>
        <v>0</v>
      </c>
      <c r="AN19">
        <f t="shared" si="24"/>
        <v>0</v>
      </c>
      <c r="AO19">
        <f t="shared" si="25"/>
        <v>0</v>
      </c>
      <c r="AP19">
        <f t="shared" si="26"/>
        <v>0</v>
      </c>
      <c r="AQ19">
        <f t="shared" si="27"/>
        <v>0</v>
      </c>
      <c r="AR19">
        <f t="shared" si="28"/>
        <v>0</v>
      </c>
      <c r="AS19">
        <f t="shared" si="29"/>
        <v>0</v>
      </c>
      <c r="AT19">
        <f t="shared" si="30"/>
        <v>0</v>
      </c>
      <c r="AU19">
        <f t="shared" si="31"/>
        <v>0</v>
      </c>
      <c r="AV19">
        <f t="shared" si="32"/>
        <v>0</v>
      </c>
      <c r="AW19">
        <f t="shared" si="33"/>
        <v>0</v>
      </c>
      <c r="AX19">
        <f t="shared" si="34"/>
        <v>0</v>
      </c>
      <c r="AY19">
        <f t="shared" si="35"/>
        <v>0</v>
      </c>
      <c r="AZ19">
        <f t="shared" si="36"/>
        <v>0</v>
      </c>
      <c r="BA19">
        <f t="shared" si="37"/>
        <v>0</v>
      </c>
      <c r="BB19">
        <f t="shared" si="38"/>
        <v>0</v>
      </c>
      <c r="BG19">
        <f t="shared" si="43"/>
        <v>2029</v>
      </c>
      <c r="BH19" s="129">
        <f>IFERROR(VLOOKUP($O19,'Table 3 PNC Wind_2026'!$B$10:$L$37,11,FALSE),0)</f>
        <v>204.25</v>
      </c>
      <c r="BI19" s="129">
        <f>IFERROR(VLOOKUP($O19,'Table 3 PNC Wind_2038'!$B$10:$L$37,11,FALSE),0)</f>
        <v>0</v>
      </c>
      <c r="BJ19" s="129">
        <f>IFERROR(VLOOKUP($O19,'Table 3 WV Wind_2026'!$B$10:$L$37,11,FALSE),0)</f>
        <v>186.58</v>
      </c>
      <c r="BK19" s="129">
        <f>IFERROR(VLOOKUP($O19,'Table 3 WYE Wind_2029'!$B$10:$L$37,11,FALSE),0)</f>
        <v>201.85568416390288</v>
      </c>
      <c r="BL19" s="129">
        <f>IFERROR(VLOOKUP($O19,'Table 3 WYE_DJ Wind_2028'!$B$10:$L$37,11,FALSE),0)</f>
        <v>138.86000000000001</v>
      </c>
      <c r="BM19" s="129">
        <f>IFERROR(VLOOKUP($O19,'Table 3 YK WindwS_2029'!$B$10:$L$37,11,FALSE),0)</f>
        <v>187.50399602844064</v>
      </c>
      <c r="BN19" s="129">
        <f>IFERROR(VLOOKUP($O19,'Table 3 PV wS Borah_2026'!$B$10:$K$37,10,FALSE),0)</f>
        <v>195.79000000000002</v>
      </c>
      <c r="BO19" s="371"/>
      <c r="BP19" s="129">
        <f>IFERROR(VLOOKUP($O19,'Table 3 PV wS SOR_2030'!$B$10:$K$37,10,FALSE),0)</f>
        <v>0</v>
      </c>
      <c r="BQ19" s="129">
        <f>IFERROR(VLOOKUP($O19,'Table 3 PV wS YK_2029'!$B$10:$K$37,10,FALSE),0)</f>
        <v>188.42976759019373</v>
      </c>
      <c r="BR19" s="129">
        <f>IFERROR(VLOOKUP($O19,'Table 3 PV wS UTN_2031'!$B$15:$K$37,10,FALSE),0)</f>
        <v>0</v>
      </c>
      <c r="BS19" s="129">
        <f>IFERROR(VLOOKUP($O19,'Table 3 PV wS UTS_2032'!B21:K43,10,FALSE),0)</f>
        <v>0</v>
      </c>
      <c r="BT19" s="370"/>
      <c r="BU19" s="371"/>
      <c r="BV19" s="129">
        <f>IFERROR(VLOOKUP($O19,'Table 3 StdBat  DJ_2029'!$B$15:$K$37,10,FALSE),0)</f>
        <v>109.22031613353437</v>
      </c>
      <c r="BW19" s="129">
        <f>IFERROR(VLOOKUP($O19,'Table 3 NonE 206MW (UTN) 2031'!$B$14:$M$36,12,FALSE),0)</f>
        <v>0</v>
      </c>
      <c r="BX19" s="129">
        <f>IFERROR(VLOOKUP($O19,'Table 3 NonE 206MW (Hgtn)'!$B$14:$M$36,12,FALSE),0)</f>
        <v>0</v>
      </c>
      <c r="BY19" s="370"/>
      <c r="CD19">
        <f>SUM(AL$13:AL19)*BH19/1000</f>
        <v>0</v>
      </c>
      <c r="CE19">
        <f>SUM(AM$13:AM19)*BI19/1000</f>
        <v>0</v>
      </c>
      <c r="CF19">
        <f>SUM(AN$13:AN19)*BJ19/1000</f>
        <v>0</v>
      </c>
      <c r="CG19">
        <f>SUM(AO$13:AO19)*BK19/1000</f>
        <v>0</v>
      </c>
      <c r="CH19">
        <f>SUM(AP$13:AP19)*BL19/1000</f>
        <v>0</v>
      </c>
      <c r="CI19">
        <f>SUM(AQ$13:AQ19)*BM19/1000</f>
        <v>0</v>
      </c>
      <c r="CJ19">
        <f>SUM(AR$13:AR19)*BN19/1000</f>
        <v>0</v>
      </c>
      <c r="CK19">
        <f>SUM(AS$13:AS19)*BO19/1000</f>
        <v>0</v>
      </c>
      <c r="CL19">
        <f>SUM(AT$13:AT19)*BP19/1000</f>
        <v>0</v>
      </c>
      <c r="CM19">
        <f>SUM(AU$13:AU19)*BQ19/1000</f>
        <v>0</v>
      </c>
      <c r="CN19">
        <f>SUM(AV$13:AV19)*BR19/1000</f>
        <v>0</v>
      </c>
      <c r="CO19">
        <f>SUM(AW$13:AW19)*BS19/1000</f>
        <v>0</v>
      </c>
      <c r="CP19">
        <f>SUM(AX$13:AX19)*BT19/1000</f>
        <v>0</v>
      </c>
      <c r="CQ19">
        <f>SUM(AY$13:AY19)*BU19/1000</f>
        <v>0</v>
      </c>
      <c r="CR19">
        <f>SUM(AZ$13:AZ19)*BV19/1000</f>
        <v>0</v>
      </c>
      <c r="CS19">
        <f>SUM(BA$13:BA19)*BW19/1000</f>
        <v>0</v>
      </c>
      <c r="CT19">
        <f>SUM(BB$13:BB19)*BX19/1000</f>
        <v>0</v>
      </c>
      <c r="CU19">
        <f>SUM(BC$13:BC19)*BY19/1000</f>
        <v>0</v>
      </c>
      <c r="CV19">
        <f>SUM(BD$13:BD19)*BZ19/1000</f>
        <v>0</v>
      </c>
      <c r="CW19">
        <f>SUM(BE$13:BE19)*CA19/1000</f>
        <v>0</v>
      </c>
      <c r="CX19">
        <f>SUM(BF$13:BF19)*CB19/1000</f>
        <v>0</v>
      </c>
      <c r="CY19">
        <f t="shared" si="46"/>
        <v>0</v>
      </c>
      <c r="DA19">
        <f t="shared" si="40"/>
        <v>2029</v>
      </c>
      <c r="DB19" s="89">
        <f>IFERROR(VLOOKUP($DA19,'Table 3 TransCost'!$AA$10:$AD$32,4,FALSE),0)</f>
        <v>58.03</v>
      </c>
      <c r="DC19" s="171">
        <f t="shared" si="44"/>
        <v>0</v>
      </c>
    </row>
    <row r="20" spans="2:107" hidden="1">
      <c r="B20" s="15">
        <f t="shared" si="41"/>
        <v>2030</v>
      </c>
      <c r="C20" s="9">
        <f t="shared" si="21"/>
        <v>0</v>
      </c>
      <c r="D20" s="45"/>
      <c r="E20" s="9" t="e">
        <f t="shared" ca="1" si="42"/>
        <v>#DIV/0!</v>
      </c>
      <c r="F20" s="37"/>
      <c r="G20" s="14" t="e">
        <f t="shared" ca="1" si="45"/>
        <v>#DIV/0!</v>
      </c>
      <c r="H20" s="36"/>
      <c r="I20" s="171"/>
      <c r="J20" s="89"/>
      <c r="O20">
        <f t="shared" si="22"/>
        <v>2030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D20">
        <v>0</v>
      </c>
      <c r="AE20">
        <v>0</v>
      </c>
      <c r="AF20">
        <v>0</v>
      </c>
      <c r="AL20">
        <f t="shared" si="23"/>
        <v>0</v>
      </c>
      <c r="AM20">
        <f t="shared" si="23"/>
        <v>0</v>
      </c>
      <c r="AN20">
        <f t="shared" si="24"/>
        <v>0</v>
      </c>
      <c r="AO20">
        <f t="shared" si="25"/>
        <v>0</v>
      </c>
      <c r="AP20">
        <f t="shared" si="26"/>
        <v>0</v>
      </c>
      <c r="AQ20">
        <f t="shared" si="27"/>
        <v>0</v>
      </c>
      <c r="AR20">
        <f t="shared" si="28"/>
        <v>0</v>
      </c>
      <c r="AS20">
        <f t="shared" si="29"/>
        <v>0</v>
      </c>
      <c r="AT20">
        <f t="shared" si="30"/>
        <v>0</v>
      </c>
      <c r="AU20">
        <f t="shared" si="31"/>
        <v>0</v>
      </c>
      <c r="AV20">
        <f t="shared" si="32"/>
        <v>0</v>
      </c>
      <c r="AW20">
        <f t="shared" si="33"/>
        <v>0</v>
      </c>
      <c r="AX20">
        <f t="shared" si="34"/>
        <v>0</v>
      </c>
      <c r="AY20">
        <f t="shared" si="35"/>
        <v>0</v>
      </c>
      <c r="AZ20">
        <f t="shared" si="36"/>
        <v>0</v>
      </c>
      <c r="BA20">
        <f t="shared" si="37"/>
        <v>0</v>
      </c>
      <c r="BB20">
        <f t="shared" si="38"/>
        <v>0</v>
      </c>
      <c r="BG20">
        <f t="shared" si="43"/>
        <v>2030</v>
      </c>
      <c r="BH20" s="129">
        <f>IFERROR(VLOOKUP($O20,'Table 3 PNC Wind_2026'!$B$10:$L$37,11,FALSE),0)</f>
        <v>208.65</v>
      </c>
      <c r="BI20" s="129">
        <f>IFERROR(VLOOKUP($O20,'Table 3 PNC Wind_2038'!$B$10:$L$37,11,FALSE),0)</f>
        <v>0</v>
      </c>
      <c r="BJ20" s="129">
        <f>IFERROR(VLOOKUP($O20,'Table 3 WV Wind_2026'!$B$10:$L$37,11,FALSE),0)</f>
        <v>190.60000000000002</v>
      </c>
      <c r="BK20" s="129">
        <f>IFERROR(VLOOKUP($O20,'Table 3 WYE Wind_2029'!$B$10:$L$37,11,FALSE),0)</f>
        <v>206.2</v>
      </c>
      <c r="BL20" s="129">
        <f>IFERROR(VLOOKUP($O20,'Table 3 WYE_DJ Wind_2028'!$B$10:$L$37,11,FALSE),0)</f>
        <v>141.85999999999999</v>
      </c>
      <c r="BM20" s="129">
        <f>IFERROR(VLOOKUP($O20,'Table 3 YK WindwS_2029'!$B$10:$L$37,11,FALSE),0)</f>
        <v>191.55</v>
      </c>
      <c r="BN20" s="129">
        <f>IFERROR(VLOOKUP($O20,'Table 3 PV wS Borah_2026'!$B$10:$K$37,10,FALSE),0)</f>
        <v>200.01</v>
      </c>
      <c r="BO20" s="371"/>
      <c r="BP20" s="129">
        <f>IFERROR(VLOOKUP($O20,'Table 3 PV wS SOR_2030'!$B$10:$K$37,10,FALSE),0)</f>
        <v>219.45386985142773</v>
      </c>
      <c r="BQ20" s="129">
        <f>IFERROR(VLOOKUP($O20,'Table 3 PV wS YK_2029'!$B$10:$K$37,10,FALSE),0)</f>
        <v>192.50000000000003</v>
      </c>
      <c r="BR20" s="129">
        <f>IFERROR(VLOOKUP($O20,'Table 3 PV wS UTN_2031'!$B$15:$K$37,10,FALSE),0)</f>
        <v>0</v>
      </c>
      <c r="BS20" s="129">
        <f>IFERROR(VLOOKUP($O20,'Table 3 PV wS UTS_2032'!B22:K44,10,FALSE),0)</f>
        <v>0</v>
      </c>
      <c r="BT20" s="370"/>
      <c r="BU20" s="371"/>
      <c r="BV20" s="129">
        <f>IFERROR(VLOOKUP($O20,'Table 3 StdBat  DJ_2029'!$B$15:$K$37,10,FALSE),0)</f>
        <v>111.57</v>
      </c>
      <c r="BW20" s="129">
        <f>IFERROR(VLOOKUP($O20,'Table 3 NonE 206MW (UTN) 2031'!$B$14:$M$36,12,FALSE),0)</f>
        <v>0</v>
      </c>
      <c r="BX20" s="129">
        <f>IFERROR(VLOOKUP($O20,'Table 3 NonE 206MW (Hgtn)'!$B$14:$M$36,12,FALSE),0)</f>
        <v>0</v>
      </c>
      <c r="BY20" s="370"/>
      <c r="CD20">
        <f>SUM(AL$13:AL20)*BH20/1000</f>
        <v>0</v>
      </c>
      <c r="CE20">
        <f>SUM(AM$13:AM20)*BI20/1000</f>
        <v>0</v>
      </c>
      <c r="CF20">
        <f>SUM(AN$13:AN20)*BJ20/1000</f>
        <v>0</v>
      </c>
      <c r="CG20">
        <f>SUM(AO$13:AO20)*BK20/1000</f>
        <v>0</v>
      </c>
      <c r="CH20">
        <f>SUM(AP$13:AP20)*BL20/1000</f>
        <v>0</v>
      </c>
      <c r="CI20">
        <f>SUM(AQ$13:AQ20)*BM20/1000</f>
        <v>0</v>
      </c>
      <c r="CJ20">
        <f>SUM(AR$13:AR20)*BN20/1000</f>
        <v>0</v>
      </c>
      <c r="CK20">
        <f>SUM(AS$13:AS20)*BO20/1000</f>
        <v>0</v>
      </c>
      <c r="CL20">
        <f>SUM(AT$13:AT20)*BP20/1000</f>
        <v>0</v>
      </c>
      <c r="CM20">
        <f>SUM(AU$13:AU20)*BQ20/1000</f>
        <v>0</v>
      </c>
      <c r="CN20">
        <f>SUM(AV$13:AV20)*BR20/1000</f>
        <v>0</v>
      </c>
      <c r="CO20">
        <f>SUM(AW$13:AW20)*BS20/1000</f>
        <v>0</v>
      </c>
      <c r="CP20">
        <f>SUM(AX$13:AX20)*BT20/1000</f>
        <v>0</v>
      </c>
      <c r="CQ20">
        <f>SUM(AY$13:AY20)*BU20/1000</f>
        <v>0</v>
      </c>
      <c r="CR20">
        <f>SUM(AZ$13:AZ20)*BV20/1000</f>
        <v>0</v>
      </c>
      <c r="CS20">
        <f>SUM(BA$13:BA20)*BW20/1000</f>
        <v>0</v>
      </c>
      <c r="CT20">
        <f>SUM(BB$13:BB20)*BX20/1000</f>
        <v>0</v>
      </c>
      <c r="CU20">
        <f>SUM(BC$13:BC20)*BY20/1000</f>
        <v>0</v>
      </c>
      <c r="CV20">
        <f>SUM(BD$13:BD20)*BZ20/1000</f>
        <v>0</v>
      </c>
      <c r="CW20">
        <f>SUM(BE$13:BE20)*CA20/1000</f>
        <v>0</v>
      </c>
      <c r="CX20">
        <f>SUM(BF$13:BF20)*CB20/1000</f>
        <v>0</v>
      </c>
      <c r="CY20">
        <f t="shared" si="46"/>
        <v>0</v>
      </c>
      <c r="DA20">
        <f t="shared" si="40"/>
        <v>2030</v>
      </c>
      <c r="DB20" s="89">
        <f>IFERROR(VLOOKUP($DA20,'Table 3 TransCost'!$AA$10:$AD$32,4,FALSE),0)</f>
        <v>59.28</v>
      </c>
      <c r="DC20" s="171">
        <f t="shared" si="44"/>
        <v>0</v>
      </c>
    </row>
    <row r="21" spans="2:107" hidden="1">
      <c r="B21" s="15">
        <f t="shared" si="41"/>
        <v>2031</v>
      </c>
      <c r="C21" s="9">
        <f t="shared" si="21"/>
        <v>0</v>
      </c>
      <c r="D21" s="45"/>
      <c r="E21" s="9" t="e">
        <f t="shared" ca="1" si="42"/>
        <v>#DIV/0!</v>
      </c>
      <c r="F21" s="37"/>
      <c r="G21" s="14" t="e">
        <f t="shared" ca="1" si="45"/>
        <v>#DIV/0!</v>
      </c>
      <c r="H21" s="36"/>
      <c r="I21" s="171"/>
      <c r="J21" s="89"/>
      <c r="O21">
        <f t="shared" si="22"/>
        <v>2031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D21">
        <v>0</v>
      </c>
      <c r="AE21">
        <v>0</v>
      </c>
      <c r="AF21">
        <v>0</v>
      </c>
      <c r="AL21">
        <f t="shared" si="23"/>
        <v>0</v>
      </c>
      <c r="AM21">
        <f t="shared" si="23"/>
        <v>0</v>
      </c>
      <c r="AN21">
        <f t="shared" si="24"/>
        <v>0</v>
      </c>
      <c r="AO21">
        <f t="shared" si="25"/>
        <v>0</v>
      </c>
      <c r="AP21">
        <f t="shared" si="26"/>
        <v>0</v>
      </c>
      <c r="AQ21">
        <f t="shared" si="27"/>
        <v>0</v>
      </c>
      <c r="AR21">
        <f t="shared" si="28"/>
        <v>0</v>
      </c>
      <c r="AS21">
        <f t="shared" si="29"/>
        <v>0</v>
      </c>
      <c r="AT21">
        <f t="shared" si="30"/>
        <v>0</v>
      </c>
      <c r="AU21">
        <f t="shared" si="31"/>
        <v>0</v>
      </c>
      <c r="AV21">
        <f t="shared" si="32"/>
        <v>0</v>
      </c>
      <c r="AW21">
        <f t="shared" si="33"/>
        <v>0</v>
      </c>
      <c r="AX21">
        <f t="shared" si="34"/>
        <v>0</v>
      </c>
      <c r="AY21">
        <f t="shared" si="35"/>
        <v>0</v>
      </c>
      <c r="AZ21">
        <f t="shared" si="36"/>
        <v>0</v>
      </c>
      <c r="BA21">
        <f t="shared" si="37"/>
        <v>0</v>
      </c>
      <c r="BB21">
        <f t="shared" si="38"/>
        <v>0</v>
      </c>
      <c r="BG21">
        <f t="shared" si="43"/>
        <v>2031</v>
      </c>
      <c r="BH21" s="129">
        <f>IFERROR(VLOOKUP($O21,'Table 3 PNC Wind_2026'!$B$10:$L$37,11,FALSE),0)</f>
        <v>213.14000000000001</v>
      </c>
      <c r="BI21" s="129">
        <f>IFERROR(VLOOKUP($O21,'Table 3 PNC Wind_2038'!$B$10:$L$37,11,FALSE),0)</f>
        <v>0</v>
      </c>
      <c r="BJ21" s="129">
        <f>IFERROR(VLOOKUP($O21,'Table 3 WV Wind_2026'!$B$10:$L$37,11,FALSE),0)</f>
        <v>194.70000000000002</v>
      </c>
      <c r="BK21" s="129">
        <f>IFERROR(VLOOKUP($O21,'Table 3 WYE Wind_2029'!$B$10:$L$37,11,FALSE),0)</f>
        <v>210.64</v>
      </c>
      <c r="BL21" s="129">
        <f>IFERROR(VLOOKUP($O21,'Table 3 WYE_DJ Wind_2028'!$B$10:$L$37,11,FALSE),0)</f>
        <v>144.91999999999999</v>
      </c>
      <c r="BM21" s="129">
        <f>IFERROR(VLOOKUP($O21,'Table 3 YK WindwS_2029'!$B$10:$L$37,11,FALSE),0)</f>
        <v>195.67</v>
      </c>
      <c r="BN21" s="129">
        <f>IFERROR(VLOOKUP($O21,'Table 3 PV wS Borah_2026'!$B$10:$K$37,10,FALSE),0)</f>
        <v>204.32</v>
      </c>
      <c r="BO21" s="371"/>
      <c r="BP21" s="129">
        <f>IFERROR(VLOOKUP($O21,'Table 3 PV wS SOR_2030'!$B$10:$K$37,10,FALSE),0)</f>
        <v>224.18</v>
      </c>
      <c r="BQ21" s="129">
        <f>IFERROR(VLOOKUP($O21,'Table 3 PV wS YK_2029'!$B$10:$K$37,10,FALSE),0)</f>
        <v>196.64000000000001</v>
      </c>
      <c r="BR21" s="129">
        <f>IFERROR(VLOOKUP($O21,'Table 3 PV wS UTN_2031'!$B$15:$K$37,10,FALSE),0)</f>
        <v>190.34566275538936</v>
      </c>
      <c r="BS21" s="129">
        <f>IFERROR(VLOOKUP($O21,'Table 3 PV wS UTS_2032'!B23:K45,10,FALSE),0)</f>
        <v>0</v>
      </c>
      <c r="BT21" s="370"/>
      <c r="BU21" s="371"/>
      <c r="BV21" s="129">
        <f>IFERROR(VLOOKUP($O21,'Table 3 StdBat  DJ_2029'!$B$15:$K$37,10,FALSE),0)</f>
        <v>113.97</v>
      </c>
      <c r="BW21" s="129">
        <f>IFERROR(VLOOKUP($O21,'Table 3 NonE 206MW (UTN) 2031'!$B$14:$M$36,12,FALSE),0)</f>
        <v>111.41513744317196</v>
      </c>
      <c r="BX21" s="129">
        <f>IFERROR(VLOOKUP($O21,'Table 3 NonE 206MW (Hgtn)'!$B$14:$M$36,12,FALSE),0)</f>
        <v>0</v>
      </c>
      <c r="BY21" s="370"/>
      <c r="CD21">
        <f>SUM(AL$13:AL21)*BH21/1000</f>
        <v>0</v>
      </c>
      <c r="CE21">
        <f>SUM(AM$13:AM21)*BI21/1000</f>
        <v>0</v>
      </c>
      <c r="CF21">
        <f>SUM(AN$13:AN21)*BJ21/1000</f>
        <v>0</v>
      </c>
      <c r="CG21">
        <f>SUM(AO$13:AO21)*BK21/1000</f>
        <v>0</v>
      </c>
      <c r="CH21">
        <f>SUM(AP$13:AP21)*BL21/1000</f>
        <v>0</v>
      </c>
      <c r="CI21">
        <f>SUM(AQ$13:AQ21)*BM21/1000</f>
        <v>0</v>
      </c>
      <c r="CJ21">
        <f>SUM(AR$13:AR21)*BN21/1000</f>
        <v>0</v>
      </c>
      <c r="CK21">
        <f>SUM(AS$13:AS21)*BO21/1000</f>
        <v>0</v>
      </c>
      <c r="CL21">
        <f>SUM(AT$13:AT21)*BP21/1000</f>
        <v>0</v>
      </c>
      <c r="CM21">
        <f>SUM(AU$13:AU21)*BQ21/1000</f>
        <v>0</v>
      </c>
      <c r="CN21">
        <f>SUM(AV$13:AV21)*BR21/1000</f>
        <v>0</v>
      </c>
      <c r="CO21">
        <f>SUM(AW$13:AW21)*BS21/1000</f>
        <v>0</v>
      </c>
      <c r="CP21">
        <f>SUM(AX$13:AX21)*BT21/1000</f>
        <v>0</v>
      </c>
      <c r="CQ21">
        <f>SUM(AY$13:AY21)*BU21/1000</f>
        <v>0</v>
      </c>
      <c r="CR21">
        <f>SUM(AZ$13:AZ21)*BV21/1000</f>
        <v>0</v>
      </c>
      <c r="CS21">
        <f>SUM(BA$13:BA21)*BW21/1000</f>
        <v>0</v>
      </c>
      <c r="CT21">
        <f>SUM(BB$13:BB21)*BX21/1000</f>
        <v>0</v>
      </c>
      <c r="CU21">
        <f>SUM(BC$13:BC21)*BY21/1000</f>
        <v>0</v>
      </c>
      <c r="CV21">
        <f>SUM(BD$13:BD21)*BZ21/1000</f>
        <v>0</v>
      </c>
      <c r="CW21">
        <f>SUM(BE$13:BE21)*CA21/1000</f>
        <v>0</v>
      </c>
      <c r="CX21">
        <f>SUM(BF$13:BF21)*CB21/1000</f>
        <v>0</v>
      </c>
      <c r="CY21">
        <f t="shared" si="46"/>
        <v>0</v>
      </c>
      <c r="DA21">
        <f t="shared" si="40"/>
        <v>2031</v>
      </c>
      <c r="DB21" s="89">
        <f>IFERROR(VLOOKUP($DA21,'Table 3 TransCost'!$AA$10:$AD$32,4,FALSE),0)</f>
        <v>60.56</v>
      </c>
      <c r="DC21" s="171">
        <f t="shared" si="44"/>
        <v>0</v>
      </c>
    </row>
    <row r="22" spans="2:107" hidden="1">
      <c r="B22" s="15">
        <f t="shared" si="41"/>
        <v>2032</v>
      </c>
      <c r="C22" s="9">
        <f t="shared" si="21"/>
        <v>0</v>
      </c>
      <c r="D22" s="45"/>
      <c r="E22" s="9" t="e">
        <f t="shared" ca="1" si="42"/>
        <v>#DIV/0!</v>
      </c>
      <c r="F22" s="37"/>
      <c r="G22" s="14" t="e">
        <f t="shared" ca="1" si="45"/>
        <v>#DIV/0!</v>
      </c>
      <c r="H22" s="36"/>
      <c r="I22" s="171"/>
      <c r="J22" s="89"/>
      <c r="O22">
        <f t="shared" si="22"/>
        <v>2032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D22">
        <v>0</v>
      </c>
      <c r="AE22">
        <v>0</v>
      </c>
      <c r="AF22">
        <v>0</v>
      </c>
      <c r="AL22">
        <f t="shared" si="23"/>
        <v>0</v>
      </c>
      <c r="AM22">
        <f t="shared" si="23"/>
        <v>0</v>
      </c>
      <c r="AN22">
        <f t="shared" si="24"/>
        <v>0</v>
      </c>
      <c r="AO22">
        <f t="shared" si="25"/>
        <v>0</v>
      </c>
      <c r="AP22">
        <f t="shared" si="26"/>
        <v>0</v>
      </c>
      <c r="AQ22">
        <f t="shared" si="27"/>
        <v>0</v>
      </c>
      <c r="AR22">
        <f t="shared" si="28"/>
        <v>0</v>
      </c>
      <c r="AS22">
        <f t="shared" si="29"/>
        <v>0</v>
      </c>
      <c r="AT22">
        <f t="shared" si="30"/>
        <v>0</v>
      </c>
      <c r="AU22">
        <f t="shared" si="31"/>
        <v>0</v>
      </c>
      <c r="AV22">
        <f t="shared" si="32"/>
        <v>0</v>
      </c>
      <c r="AW22">
        <f t="shared" si="33"/>
        <v>0</v>
      </c>
      <c r="AX22">
        <f t="shared" si="34"/>
        <v>0</v>
      </c>
      <c r="AY22">
        <f t="shared" si="35"/>
        <v>0</v>
      </c>
      <c r="AZ22">
        <f t="shared" si="36"/>
        <v>0</v>
      </c>
      <c r="BA22">
        <f t="shared" si="37"/>
        <v>0</v>
      </c>
      <c r="BB22">
        <f t="shared" si="38"/>
        <v>0</v>
      </c>
      <c r="BG22">
        <f t="shared" si="43"/>
        <v>2032</v>
      </c>
      <c r="BH22" s="129">
        <f>IFERROR(VLOOKUP($O22,'Table 3 PNC Wind_2026'!$B$10:$L$37,11,FALSE),0)</f>
        <v>217.73000000000002</v>
      </c>
      <c r="BI22" s="129">
        <f>IFERROR(VLOOKUP($O22,'Table 3 PNC Wind_2038'!$B$10:$L$37,11,FALSE),0)</f>
        <v>0</v>
      </c>
      <c r="BJ22" s="129">
        <f>IFERROR(VLOOKUP($O22,'Table 3 WV Wind_2026'!$B$10:$L$37,11,FALSE),0)</f>
        <v>198.89999999999998</v>
      </c>
      <c r="BK22" s="129">
        <f>IFERROR(VLOOKUP($O22,'Table 3 WYE Wind_2029'!$B$10:$L$37,11,FALSE),0)</f>
        <v>215.17</v>
      </c>
      <c r="BL22" s="129">
        <f>IFERROR(VLOOKUP($O22,'Table 3 WYE_DJ Wind_2028'!$B$10:$L$37,11,FALSE),0)</f>
        <v>148.05000000000001</v>
      </c>
      <c r="BM22" s="129">
        <f>IFERROR(VLOOKUP($O22,'Table 3 YK WindwS_2029'!$B$10:$L$37,11,FALSE),0)</f>
        <v>199.89000000000001</v>
      </c>
      <c r="BN22" s="129">
        <f>IFERROR(VLOOKUP($O22,'Table 3 PV wS Borah_2026'!$B$10:$K$37,10,FALSE),0)</f>
        <v>208.72</v>
      </c>
      <c r="BO22" s="371"/>
      <c r="BP22" s="129">
        <f>IFERROR(VLOOKUP($O22,'Table 3 PV wS SOR_2030'!$B$10:$K$37,10,FALSE),0)</f>
        <v>229.01000000000002</v>
      </c>
      <c r="BQ22" s="129">
        <f>IFERROR(VLOOKUP($O22,'Table 3 PV wS YK_2029'!$B$10:$K$37,10,FALSE),0)</f>
        <v>200.88000000000002</v>
      </c>
      <c r="BR22" s="129">
        <f>IFERROR(VLOOKUP($O22,'Table 3 PV wS UTN_2031'!$B$15:$K$37,10,FALSE),0)</f>
        <v>194.43999999999997</v>
      </c>
      <c r="BS22" s="129">
        <f>IFERROR(VLOOKUP($O22,'Table 3 PV wS UTS_2032'!B24:K46,10,FALSE),0)</f>
        <v>191.64159812273908</v>
      </c>
      <c r="BT22" s="370"/>
      <c r="BU22" s="371"/>
      <c r="BV22" s="129">
        <f>IFERROR(VLOOKUP($O22,'Table 3 StdBat  DJ_2029'!$B$15:$K$37,10,FALSE),0)</f>
        <v>116.42</v>
      </c>
      <c r="BW22" s="129">
        <f>IFERROR(VLOOKUP($O22,'Table 3 NonE 206MW (UTN) 2031'!$B$14:$M$36,12,FALSE),0)</f>
        <v>113.81</v>
      </c>
      <c r="BX22" s="129">
        <f>IFERROR(VLOOKUP($O22,'Table 3 NonE 206MW (Hgtn)'!$B$14:$M$36,12,FALSE),0)</f>
        <v>0</v>
      </c>
      <c r="BY22" s="370"/>
      <c r="CD22">
        <f>SUM(AL$13:AL22)*BH22/1000</f>
        <v>0</v>
      </c>
      <c r="CE22">
        <f>SUM(AM$13:AM22)*BI22/1000</f>
        <v>0</v>
      </c>
      <c r="CF22">
        <f>SUM(AN$13:AN22)*BJ22/1000</f>
        <v>0</v>
      </c>
      <c r="CG22">
        <f>SUM(AO$13:AO22)*BK22/1000</f>
        <v>0</v>
      </c>
      <c r="CH22">
        <f>SUM(AP$13:AP22)*BL22/1000</f>
        <v>0</v>
      </c>
      <c r="CI22">
        <f>SUM(AQ$13:AQ22)*BM22/1000</f>
        <v>0</v>
      </c>
      <c r="CJ22">
        <f>SUM(AR$13:AR22)*BN22/1000</f>
        <v>0</v>
      </c>
      <c r="CK22">
        <f>SUM(AS$13:AS22)*BO22/1000</f>
        <v>0</v>
      </c>
      <c r="CL22">
        <f>SUM(AT$13:AT22)*BP22/1000</f>
        <v>0</v>
      </c>
      <c r="CM22">
        <f>SUM(AU$13:AU22)*BQ22/1000</f>
        <v>0</v>
      </c>
      <c r="CN22">
        <f>SUM(AV$13:AV22)*BR22/1000</f>
        <v>0</v>
      </c>
      <c r="CO22">
        <f>SUM(AW$13:AW22)*BS22/1000</f>
        <v>0</v>
      </c>
      <c r="CP22">
        <f>SUM(AX$13:AX22)*BT22/1000</f>
        <v>0</v>
      </c>
      <c r="CQ22">
        <f>SUM(AY$13:AY22)*BU22/1000</f>
        <v>0</v>
      </c>
      <c r="CR22">
        <f>SUM(AZ$13:AZ22)*BV22/1000</f>
        <v>0</v>
      </c>
      <c r="CS22">
        <f>SUM(BA$13:BA22)*BW22/1000</f>
        <v>0</v>
      </c>
      <c r="CT22">
        <f>SUM(BB$13:BB22)*BX22/1000</f>
        <v>0</v>
      </c>
      <c r="CU22">
        <f>SUM(BC$13:BC22)*BY22/1000</f>
        <v>0</v>
      </c>
      <c r="CV22">
        <f>SUM(BD$13:BD22)*BZ22/1000</f>
        <v>0</v>
      </c>
      <c r="CW22">
        <f>SUM(BE$13:BE22)*CA22/1000</f>
        <v>0</v>
      </c>
      <c r="CX22">
        <f>SUM(BF$13:BF22)*CB22/1000</f>
        <v>0</v>
      </c>
      <c r="CY22">
        <f t="shared" si="46"/>
        <v>0</v>
      </c>
      <c r="DA22">
        <f t="shared" si="40"/>
        <v>2032</v>
      </c>
      <c r="DB22" s="89">
        <f>IFERROR(VLOOKUP($DA22,'Table 3 TransCost'!$AA$10:$AD$32,4,FALSE),0)</f>
        <v>61.87</v>
      </c>
      <c r="DC22" s="171">
        <f t="shared" si="44"/>
        <v>0</v>
      </c>
    </row>
    <row r="23" spans="2:107" hidden="1">
      <c r="B23" s="15">
        <f t="shared" si="41"/>
        <v>2033</v>
      </c>
      <c r="C23" s="9">
        <f t="shared" si="21"/>
        <v>0</v>
      </c>
      <c r="D23" s="45"/>
      <c r="E23" s="9" t="e">
        <f t="shared" ca="1" si="42"/>
        <v>#DIV/0!</v>
      </c>
      <c r="F23" s="37"/>
      <c r="G23" s="14" t="e">
        <f t="shared" ca="1" si="45"/>
        <v>#DIV/0!</v>
      </c>
      <c r="H23" s="36"/>
      <c r="I23" s="171"/>
      <c r="J23" s="89"/>
      <c r="O23">
        <f t="shared" si="22"/>
        <v>2033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D23">
        <v>0</v>
      </c>
      <c r="AE23">
        <v>0</v>
      </c>
      <c r="AF23">
        <v>0</v>
      </c>
      <c r="AL23">
        <f t="shared" si="23"/>
        <v>0</v>
      </c>
      <c r="AM23">
        <f t="shared" si="23"/>
        <v>0</v>
      </c>
      <c r="AN23">
        <f t="shared" si="24"/>
        <v>0</v>
      </c>
      <c r="AO23">
        <f t="shared" si="25"/>
        <v>0</v>
      </c>
      <c r="AP23">
        <f t="shared" si="26"/>
        <v>0</v>
      </c>
      <c r="AQ23">
        <f t="shared" si="27"/>
        <v>0</v>
      </c>
      <c r="AR23">
        <f t="shared" si="28"/>
        <v>0</v>
      </c>
      <c r="AS23">
        <f t="shared" si="29"/>
        <v>0</v>
      </c>
      <c r="AT23">
        <f t="shared" si="30"/>
        <v>0</v>
      </c>
      <c r="AU23">
        <f t="shared" si="31"/>
        <v>0</v>
      </c>
      <c r="AV23">
        <f t="shared" si="32"/>
        <v>0</v>
      </c>
      <c r="AW23">
        <f t="shared" si="33"/>
        <v>0</v>
      </c>
      <c r="AX23">
        <f t="shared" si="34"/>
        <v>0</v>
      </c>
      <c r="AY23">
        <f t="shared" si="35"/>
        <v>0</v>
      </c>
      <c r="AZ23">
        <f t="shared" si="36"/>
        <v>0</v>
      </c>
      <c r="BA23">
        <f t="shared" si="37"/>
        <v>0</v>
      </c>
      <c r="BB23">
        <f t="shared" si="38"/>
        <v>0</v>
      </c>
      <c r="BG23">
        <f t="shared" si="43"/>
        <v>2033</v>
      </c>
      <c r="BH23" s="129">
        <f>IFERROR(VLOOKUP($O23,'Table 3 PNC Wind_2026'!$B$10:$L$37,11,FALSE),0)</f>
        <v>222.42</v>
      </c>
      <c r="BI23" s="129">
        <f>IFERROR(VLOOKUP($O23,'Table 3 PNC Wind_2038'!$B$10:$L$37,11,FALSE),0)</f>
        <v>0</v>
      </c>
      <c r="BJ23" s="129">
        <f>IFERROR(VLOOKUP($O23,'Table 3 WV Wind_2026'!$B$10:$L$37,11,FALSE),0)</f>
        <v>203.18</v>
      </c>
      <c r="BK23" s="129">
        <f>IFERROR(VLOOKUP($O23,'Table 3 WYE Wind_2029'!$B$10:$L$37,11,FALSE),0)</f>
        <v>219.8</v>
      </c>
      <c r="BL23" s="129">
        <f>IFERROR(VLOOKUP($O23,'Table 3 WYE_DJ Wind_2028'!$B$10:$L$37,11,FALSE),0)</f>
        <v>151.24</v>
      </c>
      <c r="BM23" s="129">
        <f>IFERROR(VLOOKUP($O23,'Table 3 YK WindwS_2029'!$B$10:$L$37,11,FALSE),0)</f>
        <v>204.19</v>
      </c>
      <c r="BN23" s="129">
        <f>IFERROR(VLOOKUP($O23,'Table 3 PV wS Borah_2026'!$B$10:$K$37,10,FALSE),0)</f>
        <v>213.22000000000003</v>
      </c>
      <c r="BO23" s="371"/>
      <c r="BP23" s="129">
        <f>IFERROR(VLOOKUP($O23,'Table 3 PV wS SOR_2030'!$B$10:$K$37,10,FALSE),0)</f>
        <v>233.94</v>
      </c>
      <c r="BQ23" s="129">
        <f>IFERROR(VLOOKUP($O23,'Table 3 PV wS YK_2029'!$B$10:$K$37,10,FALSE),0)</f>
        <v>205.2</v>
      </c>
      <c r="BR23" s="129">
        <f>IFERROR(VLOOKUP($O23,'Table 3 PV wS UTN_2031'!$B$15:$K$37,10,FALSE),0)</f>
        <v>198.63</v>
      </c>
      <c r="BS23" s="129">
        <f>IFERROR(VLOOKUP($O23,'Table 3 PV wS UTS_2032'!B25:K47,10,FALSE),0)</f>
        <v>195.77</v>
      </c>
      <c r="BT23" s="370"/>
      <c r="BU23" s="371"/>
      <c r="BV23" s="129">
        <f>IFERROR(VLOOKUP($O23,'Table 3 StdBat  DJ_2029'!$B$15:$K$37,10,FALSE),0)</f>
        <v>118.92999999999999</v>
      </c>
      <c r="BW23" s="129">
        <f>IFERROR(VLOOKUP($O23,'Table 3 NonE 206MW (UTN) 2031'!$B$14:$M$36,12,FALSE),0)</f>
        <v>116.25999999999999</v>
      </c>
      <c r="BX23" s="129">
        <f>IFERROR(VLOOKUP($O23,'Table 3 NonE 206MW (Hgtn)'!$B$14:$M$36,12,FALSE),0)</f>
        <v>0</v>
      </c>
      <c r="BY23" s="370"/>
      <c r="CD23">
        <f>SUM(AL$13:AL23)*BH23/1000</f>
        <v>0</v>
      </c>
      <c r="CE23">
        <f>SUM(AM$13:AM23)*BI23/1000</f>
        <v>0</v>
      </c>
      <c r="CF23">
        <f>SUM(AN$13:AN23)*BJ23/1000</f>
        <v>0</v>
      </c>
      <c r="CG23">
        <f>SUM(AO$13:AO23)*BK23/1000</f>
        <v>0</v>
      </c>
      <c r="CH23">
        <f>SUM(AP$13:AP23)*BL23/1000</f>
        <v>0</v>
      </c>
      <c r="CI23">
        <f>SUM(AQ$13:AQ23)*BM23/1000</f>
        <v>0</v>
      </c>
      <c r="CJ23">
        <f>SUM(AR$13:AR23)*BN23/1000</f>
        <v>0</v>
      </c>
      <c r="CK23">
        <f>SUM(AS$13:AS23)*BO23/1000</f>
        <v>0</v>
      </c>
      <c r="CL23">
        <f>SUM(AT$13:AT23)*BP23/1000</f>
        <v>0</v>
      </c>
      <c r="CM23">
        <f>SUM(AU$13:AU23)*BQ23/1000</f>
        <v>0</v>
      </c>
      <c r="CN23">
        <f>SUM(AV$13:AV23)*BR23/1000</f>
        <v>0</v>
      </c>
      <c r="CO23">
        <f>SUM(AW$13:AW23)*BS23/1000</f>
        <v>0</v>
      </c>
      <c r="CP23">
        <f>SUM(AX$13:AX23)*BT23/1000</f>
        <v>0</v>
      </c>
      <c r="CQ23">
        <f>SUM(AY$13:AY23)*BU23/1000</f>
        <v>0</v>
      </c>
      <c r="CR23">
        <f>SUM(AZ$13:AZ23)*BV23/1000</f>
        <v>0</v>
      </c>
      <c r="CS23">
        <f>SUM(BA$13:BA23)*BW23/1000</f>
        <v>0</v>
      </c>
      <c r="CT23">
        <f>SUM(BB$13:BB23)*BX23/1000</f>
        <v>0</v>
      </c>
      <c r="CU23">
        <f>SUM(BC$13:BC23)*BY23/1000</f>
        <v>0</v>
      </c>
      <c r="CV23">
        <f>SUM(BD$13:BD23)*BZ23/1000</f>
        <v>0</v>
      </c>
      <c r="CW23">
        <f>SUM(BE$13:BE23)*CA23/1000</f>
        <v>0</v>
      </c>
      <c r="CX23">
        <f>SUM(BF$13:BF23)*CB23/1000</f>
        <v>0</v>
      </c>
      <c r="CY23">
        <f t="shared" si="46"/>
        <v>0</v>
      </c>
      <c r="DA23">
        <f t="shared" si="40"/>
        <v>2033</v>
      </c>
      <c r="DB23" s="89">
        <f>IFERROR(VLOOKUP($DA23,'Table 3 TransCost'!$AA$10:$AD$32,4,FALSE),0)</f>
        <v>63.20000000000001</v>
      </c>
      <c r="DC23" s="171">
        <f t="shared" si="44"/>
        <v>0</v>
      </c>
    </row>
    <row r="24" spans="2:107" hidden="1">
      <c r="B24" s="15">
        <f t="shared" si="41"/>
        <v>2034</v>
      </c>
      <c r="C24" s="9">
        <f t="shared" si="21"/>
        <v>0</v>
      </c>
      <c r="D24" s="45"/>
      <c r="E24" s="9" t="e">
        <f t="shared" ca="1" si="42"/>
        <v>#DIV/0!</v>
      </c>
      <c r="F24" s="37"/>
      <c r="G24" s="14" t="e">
        <f t="shared" ca="1" si="45"/>
        <v>#DIV/0!</v>
      </c>
      <c r="H24" s="36"/>
      <c r="I24" s="171"/>
      <c r="J24" s="89"/>
      <c r="O24">
        <f t="shared" si="22"/>
        <v>2034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D24">
        <v>0</v>
      </c>
      <c r="AE24">
        <v>0</v>
      </c>
      <c r="AF24">
        <v>0</v>
      </c>
      <c r="AL24">
        <f t="shared" si="23"/>
        <v>0</v>
      </c>
      <c r="AM24">
        <f t="shared" si="23"/>
        <v>0</v>
      </c>
      <c r="AN24">
        <f t="shared" si="24"/>
        <v>0</v>
      </c>
      <c r="AO24">
        <f t="shared" si="25"/>
        <v>0</v>
      </c>
      <c r="AP24">
        <f t="shared" si="26"/>
        <v>0</v>
      </c>
      <c r="AQ24">
        <f t="shared" si="27"/>
        <v>0</v>
      </c>
      <c r="AR24">
        <f t="shared" si="28"/>
        <v>0</v>
      </c>
      <c r="AS24">
        <f t="shared" si="29"/>
        <v>0</v>
      </c>
      <c r="AT24">
        <f t="shared" si="30"/>
        <v>0</v>
      </c>
      <c r="AU24">
        <f t="shared" si="31"/>
        <v>0</v>
      </c>
      <c r="AV24">
        <f t="shared" si="32"/>
        <v>0</v>
      </c>
      <c r="AW24">
        <f t="shared" si="33"/>
        <v>0</v>
      </c>
      <c r="AX24">
        <f t="shared" si="34"/>
        <v>0</v>
      </c>
      <c r="AY24">
        <f t="shared" si="35"/>
        <v>0</v>
      </c>
      <c r="AZ24">
        <f t="shared" si="36"/>
        <v>0</v>
      </c>
      <c r="BA24">
        <f t="shared" si="37"/>
        <v>0</v>
      </c>
      <c r="BB24">
        <f t="shared" si="38"/>
        <v>0</v>
      </c>
      <c r="BG24">
        <f t="shared" si="43"/>
        <v>2034</v>
      </c>
      <c r="BH24" s="129">
        <f>IFERROR(VLOOKUP($O24,'Table 3 PNC Wind_2026'!$B$10:$L$37,11,FALSE),0)</f>
        <v>227.22</v>
      </c>
      <c r="BI24" s="129">
        <f>IFERROR(VLOOKUP($O24,'Table 3 PNC Wind_2038'!$B$10:$L$37,11,FALSE),0)</f>
        <v>0</v>
      </c>
      <c r="BJ24" s="129">
        <f>IFERROR(VLOOKUP($O24,'Table 3 WV Wind_2026'!$B$10:$L$37,11,FALSE),0)</f>
        <v>207.56</v>
      </c>
      <c r="BK24" s="129">
        <f>IFERROR(VLOOKUP($O24,'Table 3 WYE Wind_2029'!$B$10:$L$37,11,FALSE),0)</f>
        <v>224.54</v>
      </c>
      <c r="BL24" s="129">
        <f>IFERROR(VLOOKUP($O24,'Table 3 WYE_DJ Wind_2028'!$B$10:$L$37,11,FALSE),0)</f>
        <v>154.5</v>
      </c>
      <c r="BM24" s="129">
        <f>IFERROR(VLOOKUP($O24,'Table 3 YK WindwS_2029'!$B$10:$L$37,11,FALSE),0)</f>
        <v>208.59</v>
      </c>
      <c r="BN24" s="129">
        <f>IFERROR(VLOOKUP($O24,'Table 3 PV wS Borah_2026'!$B$10:$K$37,10,FALSE),0)</f>
        <v>217.82</v>
      </c>
      <c r="BO24" s="371"/>
      <c r="BP24" s="129">
        <f>IFERROR(VLOOKUP($O24,'Table 3 PV wS SOR_2030'!$B$10:$K$37,10,FALSE),0)</f>
        <v>238.98</v>
      </c>
      <c r="BQ24" s="129">
        <f>IFERROR(VLOOKUP($O24,'Table 3 PV wS YK_2029'!$B$10:$K$37,10,FALSE),0)</f>
        <v>209.62</v>
      </c>
      <c r="BR24" s="129">
        <f>IFERROR(VLOOKUP($O24,'Table 3 PV wS UTN_2031'!$B$15:$K$37,10,FALSE),0)</f>
        <v>202.91000000000003</v>
      </c>
      <c r="BS24" s="129">
        <f>IFERROR(VLOOKUP($O24,'Table 3 PV wS UTS_2032'!B26:K48,10,FALSE),0)</f>
        <v>199.99</v>
      </c>
      <c r="BT24" s="370"/>
      <c r="BU24" s="371"/>
      <c r="BV24" s="129">
        <f>IFERROR(VLOOKUP($O24,'Table 3 StdBat  DJ_2029'!$B$15:$K$37,10,FALSE),0)</f>
        <v>121.49000000000001</v>
      </c>
      <c r="BW24" s="129">
        <f>IFERROR(VLOOKUP($O24,'Table 3 NonE 206MW (UTN) 2031'!$B$14:$M$36,12,FALSE),0)</f>
        <v>118.77</v>
      </c>
      <c r="BX24" s="129">
        <f>IFERROR(VLOOKUP($O24,'Table 3 NonE 206MW (Hgtn)'!$B$14:$M$36,12,FALSE),0)</f>
        <v>0</v>
      </c>
      <c r="BY24" s="370"/>
      <c r="CD24">
        <f>SUM(AL$13:AL24)*BH24/1000</f>
        <v>0</v>
      </c>
      <c r="CE24">
        <f>SUM(AM$13:AM24)*BI24/1000</f>
        <v>0</v>
      </c>
      <c r="CF24">
        <f>SUM(AN$13:AN24)*BJ24/1000</f>
        <v>0</v>
      </c>
      <c r="CG24">
        <f>SUM(AO$13:AO24)*BK24/1000</f>
        <v>0</v>
      </c>
      <c r="CH24">
        <f>SUM(AP$13:AP24)*BL24/1000</f>
        <v>0</v>
      </c>
      <c r="CI24">
        <f>SUM(AQ$13:AQ24)*BM24/1000</f>
        <v>0</v>
      </c>
      <c r="CJ24">
        <f>SUM(AR$13:AR24)*BN24/1000</f>
        <v>0</v>
      </c>
      <c r="CK24">
        <f>SUM(AS$13:AS24)*BO24/1000</f>
        <v>0</v>
      </c>
      <c r="CL24">
        <f>SUM(AT$13:AT24)*BP24/1000</f>
        <v>0</v>
      </c>
      <c r="CM24">
        <f>SUM(AU$13:AU24)*BQ24/1000</f>
        <v>0</v>
      </c>
      <c r="CN24">
        <f>SUM(AV$13:AV24)*BR24/1000</f>
        <v>0</v>
      </c>
      <c r="CO24">
        <f>SUM(AW$13:AW24)*BS24/1000</f>
        <v>0</v>
      </c>
      <c r="CP24">
        <f>SUM(AX$13:AX24)*BT24/1000</f>
        <v>0</v>
      </c>
      <c r="CQ24">
        <f>SUM(AY$13:AY24)*BU24/1000</f>
        <v>0</v>
      </c>
      <c r="CR24">
        <f>SUM(AZ$13:AZ24)*BV24/1000</f>
        <v>0</v>
      </c>
      <c r="CS24">
        <f>SUM(BA$13:BA24)*BW24/1000</f>
        <v>0</v>
      </c>
      <c r="CT24">
        <f>SUM(BB$13:BB24)*BX24/1000</f>
        <v>0</v>
      </c>
      <c r="CU24">
        <f>SUM(BC$13:BC24)*BY24/1000</f>
        <v>0</v>
      </c>
      <c r="CV24">
        <f>SUM(BD$13:BD24)*BZ24/1000</f>
        <v>0</v>
      </c>
      <c r="CW24">
        <f>SUM(BE$13:BE24)*CA24/1000</f>
        <v>0</v>
      </c>
      <c r="CX24">
        <f>SUM(BF$13:BF24)*CB24/1000</f>
        <v>0</v>
      </c>
      <c r="CY24">
        <f t="shared" si="46"/>
        <v>0</v>
      </c>
      <c r="DA24">
        <f t="shared" si="40"/>
        <v>2034</v>
      </c>
      <c r="DB24" s="89">
        <f>IFERROR(VLOOKUP($DA24,'Table 3 TransCost'!$AA$10:$AD$32,4,FALSE),0)</f>
        <v>64.56</v>
      </c>
      <c r="DC24" s="171">
        <f t="shared" si="44"/>
        <v>0</v>
      </c>
    </row>
    <row r="25" spans="2:107" hidden="1">
      <c r="B25" s="15">
        <f t="shared" si="41"/>
        <v>2035</v>
      </c>
      <c r="C25" s="9">
        <f t="shared" si="21"/>
        <v>0</v>
      </c>
      <c r="D25" s="45"/>
      <c r="E25" s="9" t="e">
        <f t="shared" ca="1" si="42"/>
        <v>#DIV/0!</v>
      </c>
      <c r="F25" s="37"/>
      <c r="G25" s="14" t="e">
        <f t="shared" ca="1" si="45"/>
        <v>#DIV/0!</v>
      </c>
      <c r="H25" s="36"/>
      <c r="I25" s="171"/>
      <c r="J25" s="89"/>
      <c r="O25">
        <f t="shared" si="22"/>
        <v>2035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D25">
        <v>0</v>
      </c>
      <c r="AE25">
        <v>0</v>
      </c>
      <c r="AF25">
        <v>0</v>
      </c>
      <c r="AL25">
        <f t="shared" si="23"/>
        <v>0</v>
      </c>
      <c r="AM25">
        <f t="shared" si="23"/>
        <v>0</v>
      </c>
      <c r="AN25">
        <f t="shared" si="24"/>
        <v>0</v>
      </c>
      <c r="AO25">
        <f t="shared" si="25"/>
        <v>0</v>
      </c>
      <c r="AP25">
        <f t="shared" si="26"/>
        <v>0</v>
      </c>
      <c r="AQ25">
        <f t="shared" si="27"/>
        <v>0</v>
      </c>
      <c r="AR25">
        <f t="shared" si="28"/>
        <v>0</v>
      </c>
      <c r="AS25">
        <f t="shared" si="29"/>
        <v>0</v>
      </c>
      <c r="AT25">
        <f t="shared" si="30"/>
        <v>0</v>
      </c>
      <c r="AU25">
        <f t="shared" si="31"/>
        <v>0</v>
      </c>
      <c r="AV25">
        <f t="shared" si="32"/>
        <v>0</v>
      </c>
      <c r="AW25">
        <f t="shared" si="33"/>
        <v>0</v>
      </c>
      <c r="AX25">
        <f t="shared" si="34"/>
        <v>0</v>
      </c>
      <c r="AY25">
        <f t="shared" si="35"/>
        <v>0</v>
      </c>
      <c r="AZ25">
        <f t="shared" si="36"/>
        <v>0</v>
      </c>
      <c r="BA25">
        <f t="shared" si="37"/>
        <v>0</v>
      </c>
      <c r="BB25">
        <f t="shared" si="38"/>
        <v>0</v>
      </c>
      <c r="BG25">
        <f t="shared" si="43"/>
        <v>2035</v>
      </c>
      <c r="BH25" s="129">
        <f>IFERROR(VLOOKUP($O25,'Table 3 PNC Wind_2026'!$B$10:$L$37,11,FALSE),0)</f>
        <v>232.10999999999999</v>
      </c>
      <c r="BI25" s="129">
        <f>IFERROR(VLOOKUP($O25,'Table 3 PNC Wind_2038'!$B$10:$L$37,11,FALSE),0)</f>
        <v>0</v>
      </c>
      <c r="BJ25" s="129">
        <f>IFERROR(VLOOKUP($O25,'Table 3 WV Wind_2026'!$B$10:$L$37,11,FALSE),0)</f>
        <v>212.01999999999998</v>
      </c>
      <c r="BK25" s="129">
        <f>IFERROR(VLOOKUP($O25,'Table 3 WYE Wind_2029'!$B$10:$L$37,11,FALSE),0)</f>
        <v>229.38</v>
      </c>
      <c r="BL25" s="129">
        <f>IFERROR(VLOOKUP($O25,'Table 3 WYE_DJ Wind_2028'!$B$10:$L$37,11,FALSE),0)</f>
        <v>157.83000000000001</v>
      </c>
      <c r="BM25" s="129">
        <f>IFERROR(VLOOKUP($O25,'Table 3 YK WindwS_2029'!$B$10:$L$37,11,FALSE),0)</f>
        <v>213.07999999999998</v>
      </c>
      <c r="BN25" s="129">
        <f>IFERROR(VLOOKUP($O25,'Table 3 PV wS Borah_2026'!$B$10:$K$37,10,FALSE),0)</f>
        <v>222.51</v>
      </c>
      <c r="BO25" s="371"/>
      <c r="BP25" s="129">
        <f>IFERROR(VLOOKUP($O25,'Table 3 PV wS SOR_2030'!$B$10:$K$37,10,FALSE),0)</f>
        <v>244.12</v>
      </c>
      <c r="BQ25" s="129">
        <f>IFERROR(VLOOKUP($O25,'Table 3 PV wS YK_2029'!$B$10:$K$37,10,FALSE),0)</f>
        <v>214.14</v>
      </c>
      <c r="BR25" s="129">
        <f>IFERROR(VLOOKUP($O25,'Table 3 PV wS UTN_2031'!$B$15:$K$37,10,FALSE),0)</f>
        <v>207.28</v>
      </c>
      <c r="BS25" s="129">
        <f>IFERROR(VLOOKUP($O25,'Table 3 PV wS UTS_2032'!B27:K49,10,FALSE),0)</f>
        <v>204.3</v>
      </c>
      <c r="BT25" s="370"/>
      <c r="BU25" s="371"/>
      <c r="BV25" s="129">
        <f>IFERROR(VLOOKUP($O25,'Table 3 StdBat  DJ_2029'!$B$15:$K$37,10,FALSE),0)</f>
        <v>124.1</v>
      </c>
      <c r="BW25" s="129">
        <f>IFERROR(VLOOKUP($O25,'Table 3 NonE 206MW (UTN) 2031'!$B$14:$M$36,12,FALSE),0)</f>
        <v>121.33</v>
      </c>
      <c r="BX25" s="129">
        <f>IFERROR(VLOOKUP($O25,'Table 3 NonE 206MW (Hgtn)'!$B$14:$M$36,12,FALSE),0)</f>
        <v>0</v>
      </c>
      <c r="BY25" s="370"/>
      <c r="CD25">
        <f>SUM(AL$13:AL25)*BH25/1000</f>
        <v>0</v>
      </c>
      <c r="CE25">
        <f>SUM(AM$13:AM25)*BI25/1000</f>
        <v>0</v>
      </c>
      <c r="CF25">
        <f>SUM(AN$13:AN25)*BJ25/1000</f>
        <v>0</v>
      </c>
      <c r="CG25">
        <f>SUM(AO$13:AO25)*BK25/1000</f>
        <v>0</v>
      </c>
      <c r="CH25">
        <f>SUM(AP$13:AP25)*BL25/1000</f>
        <v>0</v>
      </c>
      <c r="CI25">
        <f>SUM(AQ$13:AQ25)*BM25/1000</f>
        <v>0</v>
      </c>
      <c r="CJ25">
        <f>SUM(AR$13:AR25)*BN25/1000</f>
        <v>0</v>
      </c>
      <c r="CK25">
        <f>SUM(AS$13:AS25)*BO25/1000</f>
        <v>0</v>
      </c>
      <c r="CL25">
        <f>SUM(AT$13:AT25)*BP25/1000</f>
        <v>0</v>
      </c>
      <c r="CM25">
        <f>SUM(AU$13:AU25)*BQ25/1000</f>
        <v>0</v>
      </c>
      <c r="CN25">
        <f>SUM(AV$13:AV25)*BR25/1000</f>
        <v>0</v>
      </c>
      <c r="CO25">
        <f>SUM(AW$13:AW25)*BS25/1000</f>
        <v>0</v>
      </c>
      <c r="CP25">
        <f>SUM(AX$13:AX25)*BT25/1000</f>
        <v>0</v>
      </c>
      <c r="CQ25">
        <f>SUM(AY$13:AY25)*BU25/1000</f>
        <v>0</v>
      </c>
      <c r="CR25">
        <f>SUM(AZ$13:AZ25)*BV25/1000</f>
        <v>0</v>
      </c>
      <c r="CS25">
        <f>SUM(BA$13:BA25)*BW25/1000</f>
        <v>0</v>
      </c>
      <c r="CT25">
        <f>SUM(BB$13:BB25)*BX25/1000</f>
        <v>0</v>
      </c>
      <c r="CU25">
        <f>SUM(BC$13:BC25)*BY25/1000</f>
        <v>0</v>
      </c>
      <c r="CV25">
        <f>SUM(BD$13:BD25)*BZ25/1000</f>
        <v>0</v>
      </c>
      <c r="CW25">
        <f>SUM(BE$13:BE25)*CA25/1000</f>
        <v>0</v>
      </c>
      <c r="CX25">
        <f>SUM(BF$13:BF25)*CB25/1000</f>
        <v>0</v>
      </c>
      <c r="CY25">
        <f t="shared" si="46"/>
        <v>0</v>
      </c>
      <c r="DA25">
        <f t="shared" si="40"/>
        <v>2035</v>
      </c>
      <c r="DB25" s="89">
        <f>IFERROR(VLOOKUP($DA25,'Table 3 TransCost'!$AA$10:$AD$32,4,FALSE),0)</f>
        <v>65.95</v>
      </c>
      <c r="DC25" s="171">
        <f t="shared" si="44"/>
        <v>0</v>
      </c>
    </row>
    <row r="26" spans="2:107" hidden="1">
      <c r="B26" s="15">
        <f t="shared" si="41"/>
        <v>2036</v>
      </c>
      <c r="C26" s="9">
        <f t="shared" si="21"/>
        <v>0</v>
      </c>
      <c r="D26" s="45"/>
      <c r="E26" s="9" t="e">
        <f t="shared" ca="1" si="42"/>
        <v>#DIV/0!</v>
      </c>
      <c r="F26" s="37"/>
      <c r="G26" s="14" t="e">
        <f t="shared" ca="1" si="45"/>
        <v>#DIV/0!</v>
      </c>
      <c r="H26" s="36"/>
      <c r="I26" s="171"/>
      <c r="J26" s="89"/>
      <c r="O26">
        <f t="shared" si="22"/>
        <v>2036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D26">
        <v>0</v>
      </c>
      <c r="AE26">
        <v>0</v>
      </c>
      <c r="AF26">
        <v>0</v>
      </c>
      <c r="AL26">
        <f t="shared" si="23"/>
        <v>0</v>
      </c>
      <c r="AM26">
        <f t="shared" si="23"/>
        <v>0</v>
      </c>
      <c r="AN26">
        <f t="shared" si="24"/>
        <v>0</v>
      </c>
      <c r="AO26">
        <f t="shared" si="25"/>
        <v>0</v>
      </c>
      <c r="AP26">
        <f t="shared" si="26"/>
        <v>0</v>
      </c>
      <c r="AQ26">
        <f t="shared" si="27"/>
        <v>0</v>
      </c>
      <c r="AR26">
        <f t="shared" si="28"/>
        <v>0</v>
      </c>
      <c r="AS26">
        <f t="shared" si="29"/>
        <v>0</v>
      </c>
      <c r="AT26">
        <f t="shared" si="30"/>
        <v>0</v>
      </c>
      <c r="AU26">
        <f t="shared" si="31"/>
        <v>0</v>
      </c>
      <c r="AV26">
        <f t="shared" si="32"/>
        <v>0</v>
      </c>
      <c r="AW26">
        <f t="shared" si="33"/>
        <v>0</v>
      </c>
      <c r="AX26">
        <f t="shared" si="34"/>
        <v>0</v>
      </c>
      <c r="AY26">
        <f t="shared" si="35"/>
        <v>0</v>
      </c>
      <c r="AZ26">
        <f t="shared" si="36"/>
        <v>0</v>
      </c>
      <c r="BA26">
        <f t="shared" si="37"/>
        <v>0</v>
      </c>
      <c r="BB26">
        <f t="shared" si="38"/>
        <v>0</v>
      </c>
      <c r="BG26">
        <f t="shared" si="43"/>
        <v>2036</v>
      </c>
      <c r="BH26" s="129">
        <f>IFERROR(VLOOKUP($O26,'Table 3 PNC Wind_2026'!$B$10:$L$37,11,FALSE),0)</f>
        <v>237.11</v>
      </c>
      <c r="BI26" s="129">
        <f>IFERROR(VLOOKUP($O26,'Table 3 PNC Wind_2038'!$B$10:$L$37,11,FALSE),0)</f>
        <v>0</v>
      </c>
      <c r="BJ26" s="129">
        <f>IFERROR(VLOOKUP($O26,'Table 3 WV Wind_2026'!$B$10:$L$37,11,FALSE),0)</f>
        <v>216.58999999999997</v>
      </c>
      <c r="BK26" s="129">
        <f>IFERROR(VLOOKUP($O26,'Table 3 WYE Wind_2029'!$B$10:$L$37,11,FALSE),0)</f>
        <v>234.32999999999998</v>
      </c>
      <c r="BL26" s="129">
        <f>IFERROR(VLOOKUP($O26,'Table 3 WYE_DJ Wind_2028'!$B$10:$L$37,11,FALSE),0)</f>
        <v>161.23000000000002</v>
      </c>
      <c r="BM26" s="129">
        <f>IFERROR(VLOOKUP($O26,'Table 3 YK WindwS_2029'!$B$10:$L$37,11,FALSE),0)</f>
        <v>217.67</v>
      </c>
      <c r="BN26" s="129">
        <f>IFERROR(VLOOKUP($O26,'Table 3 PV wS Borah_2026'!$B$10:$K$37,10,FALSE),0)</f>
        <v>227.3</v>
      </c>
      <c r="BO26" s="371"/>
      <c r="BP26" s="129">
        <f>IFERROR(VLOOKUP($O26,'Table 3 PV wS SOR_2030'!$B$10:$K$37,10,FALSE),0)</f>
        <v>249.38</v>
      </c>
      <c r="BQ26" s="129">
        <f>IFERROR(VLOOKUP($O26,'Table 3 PV wS YK_2029'!$B$10:$K$37,10,FALSE),0)</f>
        <v>218.76000000000002</v>
      </c>
      <c r="BR26" s="129">
        <f>IFERROR(VLOOKUP($O26,'Table 3 PV wS UTN_2031'!$B$15:$K$37,10,FALSE),0)</f>
        <v>211.73999999999998</v>
      </c>
      <c r="BS26" s="129">
        <f>IFERROR(VLOOKUP($O26,'Table 3 PV wS UTS_2032'!B28:K50,10,FALSE),0)</f>
        <v>208.70000000000002</v>
      </c>
      <c r="BT26" s="370"/>
      <c r="BU26" s="371"/>
      <c r="BV26" s="129">
        <f>IFERROR(VLOOKUP($O26,'Table 3 StdBat  DJ_2029'!$B$15:$K$37,10,FALSE),0)</f>
        <v>126.78</v>
      </c>
      <c r="BW26" s="129">
        <f>IFERROR(VLOOKUP($O26,'Table 3 NonE 206MW (UTN) 2031'!$B$14:$M$36,12,FALSE),0)</f>
        <v>123.94</v>
      </c>
      <c r="BX26" s="129">
        <f>IFERROR(VLOOKUP($O26,'Table 3 NonE 206MW (Hgtn)'!$B$14:$M$36,12,FALSE),0)</f>
        <v>0</v>
      </c>
      <c r="BY26" s="370"/>
      <c r="CD26">
        <f>SUM(AL$13:AL26)*BH26/1000</f>
        <v>0</v>
      </c>
      <c r="CE26">
        <f>SUM(AM$13:AM26)*BI26/1000</f>
        <v>0</v>
      </c>
      <c r="CF26">
        <f>SUM(AN$13:AN26)*BJ26/1000</f>
        <v>0</v>
      </c>
      <c r="CG26">
        <f>SUM(AO$13:AO26)*BK26/1000</f>
        <v>0</v>
      </c>
      <c r="CH26">
        <f>SUM(AP$13:AP26)*BL26/1000</f>
        <v>0</v>
      </c>
      <c r="CI26">
        <f>SUM(AQ$13:AQ26)*BM26/1000</f>
        <v>0</v>
      </c>
      <c r="CJ26">
        <f>SUM(AR$13:AR26)*BN26/1000</f>
        <v>0</v>
      </c>
      <c r="CK26">
        <f>SUM(AS$13:AS26)*BO26/1000</f>
        <v>0</v>
      </c>
      <c r="CL26">
        <f>SUM(AT$13:AT26)*BP26/1000</f>
        <v>0</v>
      </c>
      <c r="CM26">
        <f>SUM(AU$13:AU26)*BQ26/1000</f>
        <v>0</v>
      </c>
      <c r="CN26">
        <f>SUM(AV$13:AV26)*BR26/1000</f>
        <v>0</v>
      </c>
      <c r="CO26">
        <f>SUM(AW$13:AW26)*BS26/1000</f>
        <v>0</v>
      </c>
      <c r="CP26">
        <f>SUM(AX$13:AX26)*BT26/1000</f>
        <v>0</v>
      </c>
      <c r="CQ26">
        <f>SUM(AY$13:AY26)*BU26/1000</f>
        <v>0</v>
      </c>
      <c r="CR26">
        <f>SUM(AZ$13:AZ26)*BV26/1000</f>
        <v>0</v>
      </c>
      <c r="CS26">
        <f>SUM(BA$13:BA26)*BW26/1000</f>
        <v>0</v>
      </c>
      <c r="CT26">
        <f>SUM(BB$13:BB26)*BX26/1000</f>
        <v>0</v>
      </c>
      <c r="CU26">
        <f>SUM(BC$13:BC26)*BY26/1000</f>
        <v>0</v>
      </c>
      <c r="CV26">
        <f>SUM(BD$13:BD26)*BZ26/1000</f>
        <v>0</v>
      </c>
      <c r="CW26">
        <f>SUM(BE$13:BE26)*CA26/1000</f>
        <v>0</v>
      </c>
      <c r="CX26">
        <f>SUM(BF$13:BF26)*CB26/1000</f>
        <v>0</v>
      </c>
      <c r="CY26">
        <f t="shared" si="46"/>
        <v>0</v>
      </c>
      <c r="DA26">
        <f t="shared" si="40"/>
        <v>2036</v>
      </c>
      <c r="DB26" s="89">
        <f>IFERROR(VLOOKUP($DA26,'Table 3 TransCost'!$AA$10:$AD$32,4,FALSE),0)</f>
        <v>67.37</v>
      </c>
      <c r="DC26" s="171">
        <f t="shared" si="44"/>
        <v>0</v>
      </c>
    </row>
    <row r="27" spans="2:107" hidden="1">
      <c r="B27" s="15">
        <f t="shared" si="41"/>
        <v>2037</v>
      </c>
      <c r="C27" s="9">
        <f t="shared" si="21"/>
        <v>0</v>
      </c>
      <c r="D27" s="45"/>
      <c r="E27" s="9" t="e">
        <f t="shared" ca="1" si="42"/>
        <v>#DIV/0!</v>
      </c>
      <c r="F27" s="37"/>
      <c r="G27" s="14" t="e">
        <f t="shared" ca="1" si="45"/>
        <v>#DIV/0!</v>
      </c>
      <c r="H27" s="36"/>
      <c r="I27" s="171"/>
      <c r="J27" s="89"/>
      <c r="O27">
        <f t="shared" si="22"/>
        <v>2037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D27">
        <v>0</v>
      </c>
      <c r="AE27">
        <v>0</v>
      </c>
      <c r="AF27">
        <v>0</v>
      </c>
      <c r="AL27">
        <f t="shared" si="23"/>
        <v>0</v>
      </c>
      <c r="AM27">
        <f t="shared" si="23"/>
        <v>0</v>
      </c>
      <c r="AN27">
        <f t="shared" si="24"/>
        <v>0</v>
      </c>
      <c r="AO27">
        <f t="shared" si="25"/>
        <v>0</v>
      </c>
      <c r="AP27">
        <f t="shared" si="26"/>
        <v>0</v>
      </c>
      <c r="AQ27">
        <f t="shared" si="27"/>
        <v>0</v>
      </c>
      <c r="AR27">
        <f t="shared" si="28"/>
        <v>0</v>
      </c>
      <c r="AS27">
        <f t="shared" si="29"/>
        <v>0</v>
      </c>
      <c r="AT27">
        <f t="shared" si="30"/>
        <v>0</v>
      </c>
      <c r="AU27">
        <f t="shared" si="31"/>
        <v>0</v>
      </c>
      <c r="AV27">
        <f t="shared" si="32"/>
        <v>0</v>
      </c>
      <c r="AW27">
        <f t="shared" si="33"/>
        <v>0</v>
      </c>
      <c r="AX27">
        <f t="shared" si="34"/>
        <v>0</v>
      </c>
      <c r="AY27">
        <f t="shared" si="35"/>
        <v>0</v>
      </c>
      <c r="AZ27">
        <f t="shared" si="36"/>
        <v>0</v>
      </c>
      <c r="BA27">
        <f t="shared" si="37"/>
        <v>0</v>
      </c>
      <c r="BB27">
        <f t="shared" si="38"/>
        <v>0</v>
      </c>
      <c r="BG27">
        <f t="shared" si="43"/>
        <v>2037</v>
      </c>
      <c r="BH27" s="129">
        <f>IFERROR(VLOOKUP($O27,'Table 3 PNC Wind_2026'!$B$10:$L$37,11,FALSE),0)</f>
        <v>242.22</v>
      </c>
      <c r="BI27" s="129">
        <f>IFERROR(VLOOKUP($O27,'Table 3 PNC Wind_2038'!$B$10:$L$37,11,FALSE),0)</f>
        <v>0</v>
      </c>
      <c r="BJ27" s="129">
        <f>IFERROR(VLOOKUP($O27,'Table 3 WV Wind_2026'!$B$10:$L$37,11,FALSE),0)</f>
        <v>221.26</v>
      </c>
      <c r="BK27" s="129">
        <f>IFERROR(VLOOKUP($O27,'Table 3 WYE Wind_2029'!$B$10:$L$37,11,FALSE),0)</f>
        <v>239.38</v>
      </c>
      <c r="BL27" s="129">
        <f>IFERROR(VLOOKUP($O27,'Table 3 WYE_DJ Wind_2028'!$B$10:$L$37,11,FALSE),0)</f>
        <v>164.7</v>
      </c>
      <c r="BM27" s="129">
        <f>IFERROR(VLOOKUP($O27,'Table 3 YK WindwS_2029'!$B$10:$L$37,11,FALSE),0)</f>
        <v>222.35999999999999</v>
      </c>
      <c r="BN27" s="129">
        <f>IFERROR(VLOOKUP($O27,'Table 3 PV wS Borah_2026'!$B$10:$K$37,10,FALSE),0)</f>
        <v>232.20000000000002</v>
      </c>
      <c r="BO27" s="371"/>
      <c r="BP27" s="129">
        <f>IFERROR(VLOOKUP($O27,'Table 3 PV wS SOR_2030'!$B$10:$K$37,10,FALSE),0)</f>
        <v>254.76</v>
      </c>
      <c r="BQ27" s="129">
        <f>IFERROR(VLOOKUP($O27,'Table 3 PV wS YK_2029'!$B$10:$K$37,10,FALSE),0)</f>
        <v>223.47</v>
      </c>
      <c r="BR27" s="129">
        <f>IFERROR(VLOOKUP($O27,'Table 3 PV wS UTN_2031'!$B$15:$K$37,10,FALSE),0)</f>
        <v>216.31</v>
      </c>
      <c r="BS27" s="129">
        <f>IFERROR(VLOOKUP($O27,'Table 3 PV wS UTS_2032'!B29:K51,10,FALSE),0)</f>
        <v>213.2</v>
      </c>
      <c r="BT27" s="370"/>
      <c r="BU27" s="371"/>
      <c r="BV27" s="129">
        <f>IFERROR(VLOOKUP($O27,'Table 3 StdBat  DJ_2029'!$B$15:$K$37,10,FALSE),0)</f>
        <v>129.51</v>
      </c>
      <c r="BW27" s="129">
        <f>IFERROR(VLOOKUP($O27,'Table 3 NonE 206MW (UTN) 2031'!$B$14:$M$36,12,FALSE),0)</f>
        <v>126.61</v>
      </c>
      <c r="BX27" s="129">
        <f>IFERROR(VLOOKUP($O27,'Table 3 NonE 206MW (Hgtn)'!$B$14:$M$36,12,FALSE),0)</f>
        <v>103.9</v>
      </c>
      <c r="BY27" s="370"/>
      <c r="CD27">
        <f>SUM(AL$13:AL27)*BH27/1000</f>
        <v>0</v>
      </c>
      <c r="CE27">
        <f>SUM(AM$13:AM27)*BI27/1000</f>
        <v>0</v>
      </c>
      <c r="CF27">
        <f>SUM(AN$13:AN27)*BJ27/1000</f>
        <v>0</v>
      </c>
      <c r="CG27">
        <f>SUM(AO$13:AO27)*BK27/1000</f>
        <v>0</v>
      </c>
      <c r="CH27">
        <f>SUM(AP$13:AP27)*BL27/1000</f>
        <v>0</v>
      </c>
      <c r="CI27">
        <f>SUM(AQ$13:AQ27)*BM27/1000</f>
        <v>0</v>
      </c>
      <c r="CJ27">
        <f>SUM(AR$13:AR27)*BN27/1000</f>
        <v>0</v>
      </c>
      <c r="CK27">
        <f>SUM(AS$13:AS27)*BO27/1000</f>
        <v>0</v>
      </c>
      <c r="CL27">
        <f>SUM(AT$13:AT27)*BP27/1000</f>
        <v>0</v>
      </c>
      <c r="CM27">
        <f>SUM(AU$13:AU27)*BQ27/1000</f>
        <v>0</v>
      </c>
      <c r="CN27">
        <f>SUM(AV$13:AV27)*BR27/1000</f>
        <v>0</v>
      </c>
      <c r="CO27">
        <f>SUM(AW$13:AW27)*BS27/1000</f>
        <v>0</v>
      </c>
      <c r="CP27">
        <f>SUM(AX$13:AX27)*BT27/1000</f>
        <v>0</v>
      </c>
      <c r="CQ27">
        <f>SUM(AY$13:AY27)*BU27/1000</f>
        <v>0</v>
      </c>
      <c r="CR27">
        <f>SUM(AZ$13:AZ27)*BV27/1000</f>
        <v>0</v>
      </c>
      <c r="CS27">
        <f>SUM(BA$13:BA27)*BW27/1000</f>
        <v>0</v>
      </c>
      <c r="CT27">
        <f>SUM(BB$13:BB27)*BX27/1000</f>
        <v>0</v>
      </c>
      <c r="CU27">
        <f>SUM(BC$13:BC27)*BY27/1000</f>
        <v>0</v>
      </c>
      <c r="CV27">
        <f>SUM(BD$13:BD27)*BZ27/1000</f>
        <v>0</v>
      </c>
      <c r="CW27">
        <f>SUM(BE$13:BE27)*CA27/1000</f>
        <v>0</v>
      </c>
      <c r="CX27">
        <f>SUM(BF$13:BF27)*CB27/1000</f>
        <v>0</v>
      </c>
      <c r="CY27">
        <f t="shared" si="46"/>
        <v>0</v>
      </c>
      <c r="DA27">
        <f t="shared" si="40"/>
        <v>2037</v>
      </c>
      <c r="DB27" s="89">
        <f>IFERROR(VLOOKUP($DA27,'Table 3 TransCost'!$AA$10:$AD$32,4,FALSE),0)</f>
        <v>68.819999999999993</v>
      </c>
      <c r="DC27" s="171">
        <f t="shared" si="44"/>
        <v>0</v>
      </c>
    </row>
    <row r="28" spans="2:107" hidden="1">
      <c r="B28" s="15">
        <f t="shared" si="41"/>
        <v>2038</v>
      </c>
      <c r="C28" s="9">
        <f t="shared" si="21"/>
        <v>0</v>
      </c>
      <c r="D28" s="45"/>
      <c r="E28" s="9" t="e">
        <f t="shared" ca="1" si="42"/>
        <v>#DIV/0!</v>
      </c>
      <c r="F28" s="37"/>
      <c r="G28" s="14" t="e">
        <f t="shared" ca="1" si="45"/>
        <v>#DIV/0!</v>
      </c>
      <c r="H28" s="36"/>
      <c r="I28" s="171"/>
      <c r="J28" s="89"/>
      <c r="M28" s="111"/>
      <c r="O28">
        <f t="shared" si="22"/>
        <v>2038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D28">
        <v>0</v>
      </c>
      <c r="AE28">
        <v>0</v>
      </c>
      <c r="AF28">
        <v>0</v>
      </c>
      <c r="AL28">
        <f t="shared" si="23"/>
        <v>0</v>
      </c>
      <c r="AM28">
        <f t="shared" si="23"/>
        <v>0</v>
      </c>
      <c r="AN28">
        <f t="shared" si="24"/>
        <v>0</v>
      </c>
      <c r="AO28">
        <f t="shared" si="25"/>
        <v>0</v>
      </c>
      <c r="AP28">
        <f t="shared" si="26"/>
        <v>0</v>
      </c>
      <c r="AQ28">
        <f t="shared" si="27"/>
        <v>0</v>
      </c>
      <c r="AR28">
        <f t="shared" si="28"/>
        <v>0</v>
      </c>
      <c r="AS28">
        <f t="shared" si="29"/>
        <v>0</v>
      </c>
      <c r="AT28">
        <f t="shared" si="30"/>
        <v>0</v>
      </c>
      <c r="AU28">
        <f t="shared" si="31"/>
        <v>0</v>
      </c>
      <c r="AV28">
        <f t="shared" si="32"/>
        <v>0</v>
      </c>
      <c r="AW28">
        <f t="shared" si="33"/>
        <v>0</v>
      </c>
      <c r="AX28">
        <f t="shared" si="34"/>
        <v>0</v>
      </c>
      <c r="AY28">
        <f t="shared" si="35"/>
        <v>0</v>
      </c>
      <c r="AZ28">
        <f t="shared" si="36"/>
        <v>0</v>
      </c>
      <c r="BA28">
        <f t="shared" si="37"/>
        <v>0</v>
      </c>
      <c r="BB28">
        <f t="shared" si="38"/>
        <v>0</v>
      </c>
      <c r="BG28">
        <f t="shared" si="43"/>
        <v>2038</v>
      </c>
      <c r="BH28" s="129">
        <f>IFERROR(VLOOKUP($O28,'Table 3 PNC Wind_2026'!$B$10:$L$37,11,FALSE),0)</f>
        <v>247.44</v>
      </c>
      <c r="BI28" s="129">
        <f>IFERROR(VLOOKUP($O28,'Table 3 PNC Wind_2038'!$B$10:$L$37,11,FALSE),0)</f>
        <v>250.03791492447499</v>
      </c>
      <c r="BJ28" s="129">
        <f>IFERROR(VLOOKUP($O28,'Table 3 WV Wind_2026'!$B$10:$L$37,11,FALSE),0)</f>
        <v>226.03</v>
      </c>
      <c r="BK28" s="129">
        <f>IFERROR(VLOOKUP($O28,'Table 3 WYE Wind_2029'!$B$10:$L$37,11,FALSE),0)</f>
        <v>244.54000000000002</v>
      </c>
      <c r="BL28" s="129">
        <f>IFERROR(VLOOKUP($O28,'Table 3 WYE_DJ Wind_2028'!$B$10:$L$37,11,FALSE),0)</f>
        <v>168.25</v>
      </c>
      <c r="BM28" s="129">
        <f>IFERROR(VLOOKUP($O28,'Table 3 YK WindwS_2029'!$B$10:$L$37,11,FALSE),0)</f>
        <v>227.16000000000003</v>
      </c>
      <c r="BN28" s="129">
        <f>IFERROR(VLOOKUP($O28,'Table 3 PV wS Borah_2026'!$B$10:$K$37,10,FALSE),0)</f>
        <v>237.2</v>
      </c>
      <c r="BO28" s="371"/>
      <c r="BP28" s="129">
        <f>IFERROR(VLOOKUP($O28,'Table 3 PV wS SOR_2030'!$B$10:$K$37,10,FALSE),0)</f>
        <v>260.25</v>
      </c>
      <c r="BQ28" s="129">
        <f>IFERROR(VLOOKUP($O28,'Table 3 PV wS YK_2029'!$B$10:$K$37,10,FALSE),0)</f>
        <v>228.29</v>
      </c>
      <c r="BR28" s="129">
        <f>IFERROR(VLOOKUP($O28,'Table 3 PV wS UTN_2031'!$B$15:$K$37,10,FALSE),0)</f>
        <v>220.96999999999997</v>
      </c>
      <c r="BS28" s="129">
        <f>IFERROR(VLOOKUP($O28,'Table 3 PV wS UTS_2032'!B30:K52,10,FALSE),0)</f>
        <v>217.79999999999998</v>
      </c>
      <c r="BT28" s="370"/>
      <c r="BU28" s="371"/>
      <c r="BV28" s="129">
        <f>IFERROR(VLOOKUP($O28,'Table 3 StdBat  DJ_2029'!$B$15:$K$37,10,FALSE),0)</f>
        <v>132.30000000000001</v>
      </c>
      <c r="BW28" s="129">
        <f>IFERROR(VLOOKUP($O28,'Table 3 NonE 206MW (UTN) 2031'!$B$14:$M$36,12,FALSE),0)</f>
        <v>129.32999999999998</v>
      </c>
      <c r="BX28" s="129">
        <f>IFERROR(VLOOKUP($O28,'Table 3 NonE 206MW (Hgtn)'!$B$14:$M$36,12,FALSE),0)</f>
        <v>106.14</v>
      </c>
      <c r="BY28" s="370"/>
      <c r="CD28">
        <f>SUM(AL$13:AL28)*BH28/1000</f>
        <v>0</v>
      </c>
      <c r="CE28">
        <f>SUM(AM$13:AM28)*BI28/1000</f>
        <v>0</v>
      </c>
      <c r="CF28">
        <f>SUM(AN$13:AN28)*BJ28/1000</f>
        <v>0</v>
      </c>
      <c r="CG28">
        <f>SUM(AO$13:AO28)*BK28/1000</f>
        <v>0</v>
      </c>
      <c r="CH28">
        <f>SUM(AP$13:AP28)*BL28/1000</f>
        <v>0</v>
      </c>
      <c r="CI28">
        <f>SUM(AQ$13:AQ28)*BM28/1000</f>
        <v>0</v>
      </c>
      <c r="CJ28">
        <f>SUM(AR$13:AR28)*BN28/1000</f>
        <v>0</v>
      </c>
      <c r="CK28">
        <f>SUM(AS$13:AS28)*BO28/1000</f>
        <v>0</v>
      </c>
      <c r="CL28">
        <f>SUM(AT$13:AT28)*BP28/1000</f>
        <v>0</v>
      </c>
      <c r="CM28">
        <f>SUM(AU$13:AU28)*BQ28/1000</f>
        <v>0</v>
      </c>
      <c r="CN28">
        <f>SUM(AV$13:AV28)*BR28/1000</f>
        <v>0</v>
      </c>
      <c r="CO28">
        <f>SUM(AW$13:AW28)*BS28/1000</f>
        <v>0</v>
      </c>
      <c r="CP28">
        <f>SUM(AX$13:AX28)*BT28/1000</f>
        <v>0</v>
      </c>
      <c r="CQ28">
        <f>SUM(AY$13:AY28)*BU28/1000</f>
        <v>0</v>
      </c>
      <c r="CR28">
        <f>SUM(AZ$13:AZ28)*BV28/1000</f>
        <v>0</v>
      </c>
      <c r="CS28">
        <f>SUM(BA$13:BA28)*BW28/1000</f>
        <v>0</v>
      </c>
      <c r="CT28">
        <f>SUM(BB$13:BB28)*BX28/1000</f>
        <v>0</v>
      </c>
      <c r="CU28">
        <f>SUM(BC$13:BC28)*BY28/1000</f>
        <v>0</v>
      </c>
      <c r="CV28">
        <f>SUM(BD$13:BD28)*BZ28/1000</f>
        <v>0</v>
      </c>
      <c r="CW28">
        <f>SUM(BE$13:BE28)*CA28/1000</f>
        <v>0</v>
      </c>
      <c r="CX28">
        <f>SUM(BF$13:BF28)*CB28/1000</f>
        <v>0</v>
      </c>
      <c r="CY28">
        <f t="shared" si="46"/>
        <v>0</v>
      </c>
      <c r="DA28">
        <f t="shared" si="40"/>
        <v>2038</v>
      </c>
      <c r="DB28" s="89">
        <f>IFERROR(VLOOKUP($DA28,'Table 3 TransCost'!$AA$10:$AD$32,4,FALSE),0)</f>
        <v>70.3</v>
      </c>
      <c r="DC28" s="171">
        <f t="shared" si="44"/>
        <v>0</v>
      </c>
    </row>
    <row r="29" spans="2:107" hidden="1">
      <c r="B29" s="15">
        <f t="shared" si="41"/>
        <v>2039</v>
      </c>
      <c r="C29" s="9">
        <f t="shared" si="21"/>
        <v>0</v>
      </c>
      <c r="D29" s="45"/>
      <c r="E29" s="9" t="e">
        <f t="shared" ca="1" si="42"/>
        <v>#DIV/0!</v>
      </c>
      <c r="F29" s="37"/>
      <c r="G29" s="14" t="e">
        <f t="shared" ca="1" si="45"/>
        <v>#DIV/0!</v>
      </c>
      <c r="H29" s="36"/>
      <c r="I29" s="171"/>
      <c r="J29" s="171"/>
      <c r="M29" s="111"/>
      <c r="O29">
        <f t="shared" si="22"/>
        <v>2039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D29">
        <v>0</v>
      </c>
      <c r="AE29">
        <v>0</v>
      </c>
      <c r="AF29">
        <v>0</v>
      </c>
      <c r="AL29">
        <f t="shared" si="23"/>
        <v>0</v>
      </c>
      <c r="AM29">
        <f t="shared" si="23"/>
        <v>0</v>
      </c>
      <c r="AN29">
        <f t="shared" si="24"/>
        <v>0</v>
      </c>
      <c r="AO29">
        <f t="shared" si="25"/>
        <v>0</v>
      </c>
      <c r="AP29">
        <f t="shared" si="26"/>
        <v>0</v>
      </c>
      <c r="AQ29">
        <f t="shared" si="27"/>
        <v>0</v>
      </c>
      <c r="AR29">
        <f t="shared" si="28"/>
        <v>0</v>
      </c>
      <c r="AS29">
        <f t="shared" si="29"/>
        <v>0</v>
      </c>
      <c r="AT29">
        <f t="shared" si="30"/>
        <v>0</v>
      </c>
      <c r="AU29">
        <f t="shared" si="31"/>
        <v>0</v>
      </c>
      <c r="AV29">
        <f t="shared" si="32"/>
        <v>0</v>
      </c>
      <c r="AW29">
        <f t="shared" si="33"/>
        <v>0</v>
      </c>
      <c r="AX29">
        <f t="shared" si="34"/>
        <v>0</v>
      </c>
      <c r="AY29">
        <f t="shared" si="35"/>
        <v>0</v>
      </c>
      <c r="AZ29">
        <f t="shared" si="36"/>
        <v>0</v>
      </c>
      <c r="BA29">
        <f t="shared" si="37"/>
        <v>0</v>
      </c>
      <c r="BB29">
        <f t="shared" si="38"/>
        <v>0</v>
      </c>
      <c r="BG29">
        <f t="shared" si="43"/>
        <v>2039</v>
      </c>
      <c r="BH29" s="129">
        <f>IFERROR(VLOOKUP($O29,'Table 3 PNC Wind_2026'!$B$10:$L$37,11,FALSE),0)</f>
        <v>252.76999999999998</v>
      </c>
      <c r="BI29" s="129">
        <f>IFERROR(VLOOKUP($O29,'Table 3 PNC Wind_2038'!$B$10:$L$37,11,FALSE),0)</f>
        <v>255.43</v>
      </c>
      <c r="BJ29" s="129">
        <f>IFERROR(VLOOKUP($O29,'Table 3 WV Wind_2026'!$B$10:$L$37,11,FALSE),0)</f>
        <v>230.9</v>
      </c>
      <c r="BK29" s="129">
        <f>IFERROR(VLOOKUP($O29,'Table 3 WYE Wind_2029'!$B$10:$L$37,11,FALSE),0)</f>
        <v>249.81</v>
      </c>
      <c r="BL29" s="129">
        <f>IFERROR(VLOOKUP($O29,'Table 3 WYE_DJ Wind_2028'!$B$10:$L$37,11,FALSE),0)</f>
        <v>171.88</v>
      </c>
      <c r="BM29" s="129">
        <f>IFERROR(VLOOKUP($O29,'Table 3 YK WindwS_2029'!$B$10:$L$37,11,FALSE),0)</f>
        <v>232.06</v>
      </c>
      <c r="BN29" s="129">
        <f>IFERROR(VLOOKUP($O29,'Table 3 PV wS Borah_2026'!$B$10:$K$37,10,FALSE),0)</f>
        <v>242.32</v>
      </c>
      <c r="BO29" s="371"/>
      <c r="BP29" s="129">
        <f>IFERROR(VLOOKUP($O29,'Table 3 PV wS SOR_2030'!$B$10:$K$37,10,FALSE),0)</f>
        <v>265.84999999999997</v>
      </c>
      <c r="BQ29" s="129">
        <f>IFERROR(VLOOKUP($O29,'Table 3 PV wS YK_2029'!$B$10:$K$37,10,FALSE),0)</f>
        <v>233.21</v>
      </c>
      <c r="BR29" s="129">
        <f>IFERROR(VLOOKUP($O29,'Table 3 PV wS UTN_2031'!$B$15:$K$37,10,FALSE),0)</f>
        <v>225.73</v>
      </c>
      <c r="BS29" s="129">
        <f>IFERROR(VLOOKUP($O29,'Table 3 PV wS UTS_2032'!B31:K53,10,FALSE),0)</f>
        <v>222.49</v>
      </c>
      <c r="BT29" s="370"/>
      <c r="BU29" s="371"/>
      <c r="BV29" s="129">
        <f>IFERROR(VLOOKUP($O29,'Table 3 StdBat  DJ_2029'!$B$15:$K$37,10,FALSE),0)</f>
        <v>135.14999999999998</v>
      </c>
      <c r="BW29" s="129">
        <f>IFERROR(VLOOKUP($O29,'Table 3 NonE 206MW (UTN) 2031'!$B$14:$M$36,12,FALSE),0)</f>
        <v>132.12</v>
      </c>
      <c r="BX29" s="129">
        <f>IFERROR(VLOOKUP($O29,'Table 3 NonE 206MW (Hgtn)'!$B$14:$M$36,12,FALSE),0)</f>
        <v>108.43</v>
      </c>
      <c r="BY29" s="370"/>
      <c r="CD29">
        <f>SUM(AL$13:AL29)*BH29/1000</f>
        <v>0</v>
      </c>
      <c r="CE29">
        <f>SUM(AM$13:AM29)*BI29/1000</f>
        <v>0</v>
      </c>
      <c r="CF29">
        <f>SUM(AN$13:AN29)*BJ29/1000</f>
        <v>0</v>
      </c>
      <c r="CG29">
        <f>SUM(AO$13:AO29)*BK29/1000</f>
        <v>0</v>
      </c>
      <c r="CH29">
        <f>SUM(AP$13:AP29)*BL29/1000</f>
        <v>0</v>
      </c>
      <c r="CI29">
        <f>SUM(AQ$13:AQ29)*BM29/1000</f>
        <v>0</v>
      </c>
      <c r="CJ29">
        <f>SUM(AR$13:AR29)*BN29/1000</f>
        <v>0</v>
      </c>
      <c r="CK29">
        <f>SUM(AS$13:AS29)*BO29/1000</f>
        <v>0</v>
      </c>
      <c r="CL29">
        <f>SUM(AT$13:AT29)*BP29/1000</f>
        <v>0</v>
      </c>
      <c r="CM29">
        <f>SUM(AU$13:AU29)*BQ29/1000</f>
        <v>0</v>
      </c>
      <c r="CN29">
        <f>SUM(AV$13:AV29)*BR29/1000</f>
        <v>0</v>
      </c>
      <c r="CO29">
        <f>SUM(AW$13:AW29)*BS29/1000</f>
        <v>0</v>
      </c>
      <c r="CP29">
        <f>SUM(AX$13:AX29)*BT29/1000</f>
        <v>0</v>
      </c>
      <c r="CQ29">
        <f>SUM(AY$13:AY29)*BU29/1000</f>
        <v>0</v>
      </c>
      <c r="CR29">
        <f>SUM(AZ$13:AZ29)*BV29/1000</f>
        <v>0</v>
      </c>
      <c r="CS29">
        <f>SUM(BA$13:BA29)*BW29/1000</f>
        <v>0</v>
      </c>
      <c r="CT29">
        <f>SUM(BB$13:BB29)*BX29/1000</f>
        <v>0</v>
      </c>
      <c r="CU29">
        <f>SUM(BC$13:BC29)*BY29/1000</f>
        <v>0</v>
      </c>
      <c r="CV29">
        <f>SUM(BD$13:BD29)*BZ29/1000</f>
        <v>0</v>
      </c>
      <c r="CW29">
        <f>SUM(BE$13:BE29)*CA29/1000</f>
        <v>0</v>
      </c>
      <c r="CX29">
        <f>SUM(BF$13:BF29)*CB29/1000</f>
        <v>0</v>
      </c>
      <c r="CY29">
        <f t="shared" si="46"/>
        <v>0</v>
      </c>
      <c r="DA29">
        <f t="shared" si="40"/>
        <v>2039</v>
      </c>
      <c r="DB29" s="89">
        <f>IFERROR(VLOOKUP($DA29,'Table 3 TransCost'!$AA$10:$AD$32,4,FALSE),0)</f>
        <v>71.81</v>
      </c>
      <c r="DC29" s="171">
        <f t="shared" si="44"/>
        <v>0</v>
      </c>
    </row>
    <row r="30" spans="2:107" hidden="1">
      <c r="B30" s="15">
        <f t="shared" si="41"/>
        <v>2040</v>
      </c>
      <c r="C30" s="9">
        <f t="shared" si="21"/>
        <v>0</v>
      </c>
      <c r="D30" s="45"/>
      <c r="E30" s="9" t="e">
        <f t="shared" ca="1" si="42"/>
        <v>#DIV/0!</v>
      </c>
      <c r="F30" s="37"/>
      <c r="G30" s="14" t="e">
        <f t="shared" ca="1" si="45"/>
        <v>#DIV/0!</v>
      </c>
      <c r="H30" s="36"/>
      <c r="I30" s="171"/>
      <c r="J30" s="171"/>
      <c r="M30" s="111"/>
      <c r="O30">
        <f t="shared" si="22"/>
        <v>2040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D30">
        <v>0</v>
      </c>
      <c r="AE30">
        <v>0</v>
      </c>
      <c r="AF30">
        <v>0</v>
      </c>
      <c r="AL30">
        <f t="shared" si="23"/>
        <v>0</v>
      </c>
      <c r="AM30">
        <f t="shared" si="23"/>
        <v>0</v>
      </c>
      <c r="AN30">
        <f t="shared" si="24"/>
        <v>0</v>
      </c>
      <c r="AO30">
        <f t="shared" si="25"/>
        <v>0</v>
      </c>
      <c r="AP30">
        <f t="shared" si="26"/>
        <v>0</v>
      </c>
      <c r="AQ30">
        <f t="shared" si="27"/>
        <v>0</v>
      </c>
      <c r="AR30">
        <f t="shared" si="28"/>
        <v>0</v>
      </c>
      <c r="AS30">
        <f t="shared" si="29"/>
        <v>0</v>
      </c>
      <c r="AT30">
        <f t="shared" si="30"/>
        <v>0</v>
      </c>
      <c r="AU30">
        <f t="shared" si="31"/>
        <v>0</v>
      </c>
      <c r="AV30">
        <f t="shared" si="32"/>
        <v>0</v>
      </c>
      <c r="AW30">
        <f t="shared" si="33"/>
        <v>0</v>
      </c>
      <c r="AX30">
        <f t="shared" si="34"/>
        <v>0</v>
      </c>
      <c r="AY30">
        <f t="shared" si="35"/>
        <v>0</v>
      </c>
      <c r="AZ30">
        <f t="shared" si="36"/>
        <v>0</v>
      </c>
      <c r="BA30">
        <f t="shared" si="37"/>
        <v>0</v>
      </c>
      <c r="BB30">
        <f t="shared" si="38"/>
        <v>0</v>
      </c>
      <c r="BG30">
        <f t="shared" si="43"/>
        <v>2040</v>
      </c>
      <c r="BH30" s="129">
        <f>IFERROR(VLOOKUP($O30,'Table 3 PNC Wind_2026'!$B$10:$L$37,11,FALSE),0)</f>
        <v>258.21000000000004</v>
      </c>
      <c r="BI30" s="129">
        <f>IFERROR(VLOOKUP($O30,'Table 3 PNC Wind_2038'!$B$10:$L$37,11,FALSE),0)</f>
        <v>260.93</v>
      </c>
      <c r="BJ30" s="129">
        <f>IFERROR(VLOOKUP($O30,'Table 3 WV Wind_2026'!$B$10:$L$37,11,FALSE),0)</f>
        <v>235.86999999999998</v>
      </c>
      <c r="BK30" s="129">
        <f>IFERROR(VLOOKUP($O30,'Table 3 WYE Wind_2029'!$B$10:$L$37,11,FALSE),0)</f>
        <v>255.19</v>
      </c>
      <c r="BL30" s="129">
        <f>IFERROR(VLOOKUP($O30,'Table 3 WYE_DJ Wind_2028'!$B$10:$L$37,11,FALSE),0)</f>
        <v>175.59</v>
      </c>
      <c r="BM30" s="129">
        <f>IFERROR(VLOOKUP($O30,'Table 3 YK WindwS_2029'!$B$10:$L$37,11,FALSE),0)</f>
        <v>237.06</v>
      </c>
      <c r="BN30" s="129">
        <f>IFERROR(VLOOKUP($O30,'Table 3 PV wS Borah_2026'!$B$10:$K$37,10,FALSE),0)</f>
        <v>247.54</v>
      </c>
      <c r="BO30" s="371"/>
      <c r="BP30" s="129">
        <f>IFERROR(VLOOKUP($O30,'Table 3 PV wS SOR_2030'!$B$10:$K$37,10,FALSE),0)</f>
        <v>271.58000000000004</v>
      </c>
      <c r="BQ30" s="129">
        <f>IFERROR(VLOOKUP($O30,'Table 3 PV wS YK_2029'!$B$10:$K$37,10,FALSE),0)</f>
        <v>238.24</v>
      </c>
      <c r="BR30" s="129">
        <f>IFERROR(VLOOKUP($O30,'Table 3 PV wS UTN_2031'!$B$15:$K$37,10,FALSE),0)</f>
        <v>230.59</v>
      </c>
      <c r="BS30" s="129">
        <f>IFERROR(VLOOKUP($O30,'Table 3 PV wS UTS_2032'!B32:K54,10,FALSE),0)</f>
        <v>227.28</v>
      </c>
      <c r="BT30" s="370"/>
      <c r="BU30" s="371"/>
      <c r="BV30" s="129">
        <f>IFERROR(VLOOKUP($O30,'Table 3 StdBat  DJ_2029'!$B$15:$K$37,10,FALSE),0)</f>
        <v>138.06</v>
      </c>
      <c r="BW30" s="129">
        <f>IFERROR(VLOOKUP($O30,'Table 3 NonE 206MW (UTN) 2031'!$B$14:$M$36,12,FALSE),0)</f>
        <v>134.97</v>
      </c>
      <c r="BX30" s="129">
        <f>IFERROR(VLOOKUP($O30,'Table 3 NonE 206MW (Hgtn)'!$B$14:$M$36,12,FALSE),0)</f>
        <v>110.77</v>
      </c>
      <c r="BY30" s="370"/>
      <c r="CD30">
        <f>SUM(AL$13:AL30)*BH30/1000</f>
        <v>0</v>
      </c>
      <c r="CE30">
        <f>SUM(AM$13:AM30)*BI30/1000</f>
        <v>0</v>
      </c>
      <c r="CF30">
        <f>SUM(AN$13:AN30)*BJ30/1000</f>
        <v>0</v>
      </c>
      <c r="CG30">
        <f>SUM(AO$13:AO30)*BK30/1000</f>
        <v>0</v>
      </c>
      <c r="CH30">
        <f>SUM(AP$13:AP30)*BL30/1000</f>
        <v>0</v>
      </c>
      <c r="CI30">
        <f>SUM(AQ$13:AQ30)*BM30/1000</f>
        <v>0</v>
      </c>
      <c r="CJ30">
        <f>SUM(AR$13:AR30)*BN30/1000</f>
        <v>0</v>
      </c>
      <c r="CK30">
        <f>SUM(AS$13:AS30)*BO30/1000</f>
        <v>0</v>
      </c>
      <c r="CL30">
        <f>SUM(AT$13:AT30)*BP30/1000</f>
        <v>0</v>
      </c>
      <c r="CM30">
        <f>SUM(AU$13:AU30)*BQ30/1000</f>
        <v>0</v>
      </c>
      <c r="CN30">
        <f>SUM(AV$13:AV30)*BR30/1000</f>
        <v>0</v>
      </c>
      <c r="CO30">
        <f>SUM(AW$13:AW30)*BS30/1000</f>
        <v>0</v>
      </c>
      <c r="CP30">
        <f>SUM(AX$13:AX30)*BT30/1000</f>
        <v>0</v>
      </c>
      <c r="CQ30">
        <f>SUM(AY$13:AY30)*BU30/1000</f>
        <v>0</v>
      </c>
      <c r="CR30">
        <f>SUM(AZ$13:AZ30)*BV30/1000</f>
        <v>0</v>
      </c>
      <c r="CS30">
        <f>SUM(BA$13:BA30)*BW30/1000</f>
        <v>0</v>
      </c>
      <c r="CT30">
        <f>SUM(BB$13:BB30)*BX30/1000</f>
        <v>0</v>
      </c>
      <c r="CU30">
        <f>SUM(BC$13:BC30)*BY30/1000</f>
        <v>0</v>
      </c>
      <c r="CV30">
        <f>SUM(BD$13:BD30)*BZ30/1000</f>
        <v>0</v>
      </c>
      <c r="CW30">
        <f>SUM(BE$13:BE30)*CA30/1000</f>
        <v>0</v>
      </c>
      <c r="CX30">
        <f>SUM(BF$13:BF30)*CB30/1000</f>
        <v>0</v>
      </c>
      <c r="CY30">
        <f t="shared" si="46"/>
        <v>0</v>
      </c>
      <c r="DA30">
        <f t="shared" si="40"/>
        <v>2040</v>
      </c>
      <c r="DB30" s="89">
        <f>IFERROR(VLOOKUP($DA30,'Table 3 TransCost'!$AA$10:$AD$32,4,FALSE),0)</f>
        <v>73.36</v>
      </c>
      <c r="DC30" s="171">
        <f t="shared" si="44"/>
        <v>0</v>
      </c>
    </row>
    <row r="31" spans="2:107" hidden="1">
      <c r="B31" s="15">
        <f t="shared" si="41"/>
        <v>2041</v>
      </c>
      <c r="C31" s="9" t="e">
        <f t="shared" si="21"/>
        <v>#N/A</v>
      </c>
      <c r="D31" s="45"/>
      <c r="E31" s="9" t="e">
        <f t="shared" ca="1" si="42"/>
        <v>#DIV/0!</v>
      </c>
      <c r="F31" s="37"/>
      <c r="G31" s="14" t="e">
        <f t="shared" ca="1" si="45"/>
        <v>#DIV/0!</v>
      </c>
      <c r="H31" s="36"/>
      <c r="I31" s="171"/>
      <c r="J31" s="171"/>
      <c r="M31" s="111"/>
      <c r="O31">
        <f t="shared" si="22"/>
        <v>2041</v>
      </c>
      <c r="P31" t="e">
        <v>#N/A</v>
      </c>
      <c r="Q31" t="e">
        <v>#N/A</v>
      </c>
      <c r="R31" t="e">
        <v>#N/A</v>
      </c>
      <c r="S31" t="e">
        <v>#N/A</v>
      </c>
      <c r="T31" t="e">
        <v>#N/A</v>
      </c>
      <c r="U31" t="e">
        <v>#N/A</v>
      </c>
      <c r="V31" t="e">
        <v>#N/A</v>
      </c>
      <c r="W31" t="e">
        <v>#N/A</v>
      </c>
      <c r="X31" t="e">
        <v>#N/A</v>
      </c>
      <c r="Y31" t="e">
        <v>#N/A</v>
      </c>
      <c r="Z31" t="e">
        <v>#N/A</v>
      </c>
      <c r="AA31" t="e">
        <v>#N/A</v>
      </c>
      <c r="AD31" t="e">
        <v>#N/A</v>
      </c>
      <c r="AE31" t="e">
        <v>#N/A</v>
      </c>
      <c r="AF31" t="e">
        <v>#N/A</v>
      </c>
      <c r="AL31" t="e">
        <f t="shared" ref="AL31:AL32" si="47">P31/P$5</f>
        <v>#N/A</v>
      </c>
      <c r="AM31" t="e">
        <f t="shared" ref="AM31:AM34" si="48">Q31/Q$5</f>
        <v>#N/A</v>
      </c>
      <c r="AN31" t="e">
        <f t="shared" ref="AN31:AN34" si="49">R31/R$5</f>
        <v>#N/A</v>
      </c>
      <c r="AO31" t="e">
        <f t="shared" ref="AO31:AO34" si="50">S31/S$5</f>
        <v>#N/A</v>
      </c>
      <c r="AP31" t="e">
        <f t="shared" ref="AP31:AP34" si="51">T31/T$5</f>
        <v>#N/A</v>
      </c>
      <c r="AQ31" t="e">
        <f t="shared" ref="AQ31:AQ34" si="52">U31/U$5</f>
        <v>#N/A</v>
      </c>
      <c r="AR31" t="e">
        <f t="shared" ref="AR31:AR34" si="53">V31/V$5</f>
        <v>#N/A</v>
      </c>
      <c r="AS31" t="e">
        <f t="shared" ref="AS31:AS34" si="54">W31/W$5</f>
        <v>#N/A</v>
      </c>
      <c r="AT31" t="e">
        <f t="shared" ref="AT31:AT34" si="55">X31/X$5</f>
        <v>#N/A</v>
      </c>
      <c r="AU31" t="e">
        <f t="shared" ref="AU31:AU34" si="56">Y31/Y$5</f>
        <v>#N/A</v>
      </c>
      <c r="AV31" t="e">
        <f t="shared" ref="AV31:AV34" si="57">Z31/Z$5</f>
        <v>#N/A</v>
      </c>
      <c r="AW31" t="e">
        <f t="shared" ref="AW31:AW34" si="58">AA31/AA$5</f>
        <v>#N/A</v>
      </c>
      <c r="AX31">
        <f t="shared" ref="AX31:AX34" si="59">AB31/AB$5</f>
        <v>0</v>
      </c>
      <c r="AY31">
        <f t="shared" ref="AY31:AY34" si="60">AC31/AC$5</f>
        <v>0</v>
      </c>
      <c r="AZ31" t="e">
        <f t="shared" ref="AZ31:AZ34" si="61">AD31/AD$5</f>
        <v>#N/A</v>
      </c>
      <c r="BA31" t="e">
        <f t="shared" ref="BA31:BA34" si="62">AE31/AE$5</f>
        <v>#N/A</v>
      </c>
      <c r="BB31" t="e">
        <f t="shared" ref="BB31:BB34" si="63">AF31/AF$5</f>
        <v>#N/A</v>
      </c>
      <c r="BG31">
        <f t="shared" ref="BG31:BG32" si="64">O31</f>
        <v>2041</v>
      </c>
      <c r="BH31" s="129">
        <f>IFERROR(VLOOKUP($O31,'Table 3 PNC Wind_2026'!$B$10:$L$37,11,FALSE),0)</f>
        <v>263.77</v>
      </c>
      <c r="BI31" s="129">
        <f>IFERROR(VLOOKUP($O31,'Table 3 PNC Wind_2038'!$B$10:$L$37,11,FALSE),0)</f>
        <v>266.55</v>
      </c>
      <c r="BJ31" s="129">
        <f>IFERROR(VLOOKUP($O31,'Table 3 WV Wind_2026'!$B$10:$L$37,11,FALSE),0)</f>
        <v>240.95</v>
      </c>
      <c r="BK31" s="129">
        <f>IFERROR(VLOOKUP($O31,'Table 3 WYE Wind_2029'!$B$10:$L$37,11,FALSE),0)</f>
        <v>260.68999999999994</v>
      </c>
      <c r="BL31" s="129">
        <f>IFERROR(VLOOKUP($O31,'Table 3 WYE_DJ Wind_2028'!$B$10:$L$37,11,FALSE),0)</f>
        <v>179.37</v>
      </c>
      <c r="BM31" s="129">
        <f>IFERROR(VLOOKUP($O31,'Table 3 YK WindwS_2029'!$B$10:$L$37,11,FALSE),0)</f>
        <v>242.16</v>
      </c>
      <c r="BN31" s="129">
        <f>IFERROR(VLOOKUP($O31,'Table 3 PV wS Borah_2026'!$B$10:$K$37,10,FALSE),0)</f>
        <v>252.87</v>
      </c>
      <c r="BO31" s="371"/>
      <c r="BP31" s="129">
        <f>IFERROR(VLOOKUP($O31,'Table 3 PV wS SOR_2030'!$B$10:$K$37,10,FALSE),0)</f>
        <v>277.43</v>
      </c>
      <c r="BQ31" s="129">
        <f>IFERROR(VLOOKUP($O31,'Table 3 PV wS YK_2029'!$B$10:$K$37,10,FALSE),0)</f>
        <v>243.37</v>
      </c>
      <c r="BR31" s="129">
        <f>IFERROR(VLOOKUP($O31,'Table 3 PV wS UTN_2031'!$B$15:$K$37,10,FALSE),0)</f>
        <v>235.56</v>
      </c>
      <c r="BS31" s="129">
        <f>IFERROR(VLOOKUP($O31,'Table 3 PV wS UTS_2032'!B33:K55,10,FALSE),0)</f>
        <v>232.17999999999998</v>
      </c>
      <c r="BT31" s="370"/>
      <c r="BU31" s="371"/>
      <c r="BV31" s="129">
        <f>IFERROR(VLOOKUP($O31,'Table 3 StdBat  DJ_2029'!$B$15:$K$37,10,FALSE),0)</f>
        <v>141.04</v>
      </c>
      <c r="BW31" s="129">
        <f>IFERROR(VLOOKUP($O31,'Table 3 NonE 206MW (UTN) 2031'!$B$14:$M$36,12,FALSE),0)</f>
        <v>137.87</v>
      </c>
      <c r="BX31" s="129">
        <f>IFERROR(VLOOKUP($O31,'Table 3 NonE 206MW (Hgtn)'!$B$14:$M$36,12,FALSE),0)</f>
        <v>113.16</v>
      </c>
      <c r="BY31" s="370"/>
      <c r="CD31" t="e">
        <f>SUM(AL$13:AL31)*BH31/1000</f>
        <v>#N/A</v>
      </c>
      <c r="CE31" t="e">
        <f>SUM(AM$13:AM31)*BI31/1000</f>
        <v>#N/A</v>
      </c>
      <c r="CF31" t="e">
        <f>SUM(AN$13:AN31)*BJ31/1000</f>
        <v>#N/A</v>
      </c>
      <c r="CG31" t="e">
        <f>SUM(AO$13:AO31)*BK31/1000</f>
        <v>#N/A</v>
      </c>
      <c r="CH31" t="e">
        <f>SUM(AP$13:AP31)*BL31/1000</f>
        <v>#N/A</v>
      </c>
      <c r="CI31" t="e">
        <f>SUM(AQ$13:AQ31)*BM31/1000</f>
        <v>#N/A</v>
      </c>
      <c r="CJ31" t="e">
        <f>SUM(AR$13:AR31)*BN31/1000</f>
        <v>#N/A</v>
      </c>
      <c r="CK31" t="e">
        <f>SUM(AS$13:AS31)*BO31/1000</f>
        <v>#N/A</v>
      </c>
      <c r="CL31" t="e">
        <f>SUM(AT$13:AT31)*BP31/1000</f>
        <v>#N/A</v>
      </c>
      <c r="CM31" t="e">
        <f>SUM(AU$13:AU31)*BQ31/1000</f>
        <v>#N/A</v>
      </c>
      <c r="CN31" t="e">
        <f>SUM(AV$13:AV31)*BR31/1000</f>
        <v>#N/A</v>
      </c>
      <c r="CO31" t="e">
        <f>SUM(AW$13:AW31)*BS31/1000</f>
        <v>#N/A</v>
      </c>
      <c r="CP31">
        <f>SUM(AX$13:AX31)*BT31/1000</f>
        <v>0</v>
      </c>
      <c r="CQ31">
        <f>SUM(AY$13:AY31)*BU31/1000</f>
        <v>0</v>
      </c>
      <c r="CR31" t="e">
        <f>SUM(AZ$13:AZ31)*BV31/1000</f>
        <v>#N/A</v>
      </c>
      <c r="CS31" t="e">
        <f>SUM(BA$13:BA31)*BW31/1000</f>
        <v>#N/A</v>
      </c>
      <c r="CT31" t="e">
        <f>SUM(BB$13:BB31)*BX31/1000</f>
        <v>#N/A</v>
      </c>
      <c r="CU31">
        <f>SUM(BC$13:BC31)*BY31/1000</f>
        <v>0</v>
      </c>
      <c r="CV31">
        <f>SUM(BD$13:BD31)*BZ31/1000</f>
        <v>0</v>
      </c>
      <c r="CW31">
        <f>SUM(BE$13:BE31)*CA31/1000</f>
        <v>0</v>
      </c>
      <c r="CX31">
        <f>SUM(BF$13:BF31)*CB31/1000</f>
        <v>0</v>
      </c>
      <c r="CY31" t="e">
        <f t="shared" ref="CY31:CY32" si="65">SUM(CD31:CX31)</f>
        <v>#N/A</v>
      </c>
      <c r="DA31">
        <f t="shared" ref="DA31:DA32" si="66">O31</f>
        <v>2041</v>
      </c>
      <c r="DB31" s="89">
        <f>IFERROR(VLOOKUP($DA31,'Table 3 TransCost'!$AA$10:$AD$32,4,FALSE),0)</f>
        <v>74.94</v>
      </c>
      <c r="DC31" s="171">
        <f t="shared" ref="DC31:DC32" si="67">$DB$5*DB31/1000</f>
        <v>0</v>
      </c>
    </row>
    <row r="32" spans="2:107" hidden="1">
      <c r="B32" s="15">
        <f t="shared" si="41"/>
        <v>2042</v>
      </c>
      <c r="C32" s="9" t="e">
        <f t="shared" si="21"/>
        <v>#N/A</v>
      </c>
      <c r="D32" s="45"/>
      <c r="E32" s="9" t="e">
        <f t="shared" ca="1" si="42"/>
        <v>#DIV/0!</v>
      </c>
      <c r="F32" s="37"/>
      <c r="G32" s="14" t="e">
        <f t="shared" ca="1" si="45"/>
        <v>#DIV/0!</v>
      </c>
      <c r="H32" s="36"/>
      <c r="I32" s="171"/>
      <c r="J32" s="171"/>
      <c r="M32" s="111"/>
      <c r="O32">
        <f t="shared" si="22"/>
        <v>2042</v>
      </c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G32" s="344"/>
      <c r="AL32">
        <f t="shared" si="47"/>
        <v>0</v>
      </c>
      <c r="AM32">
        <f t="shared" si="48"/>
        <v>0</v>
      </c>
      <c r="AN32">
        <f t="shared" si="49"/>
        <v>0</v>
      </c>
      <c r="AO32">
        <f t="shared" si="50"/>
        <v>0</v>
      </c>
      <c r="AP32">
        <f t="shared" si="51"/>
        <v>0</v>
      </c>
      <c r="AQ32">
        <f t="shared" si="52"/>
        <v>0</v>
      </c>
      <c r="AR32">
        <f t="shared" si="53"/>
        <v>0</v>
      </c>
      <c r="AS32">
        <f t="shared" si="54"/>
        <v>0</v>
      </c>
      <c r="AT32">
        <f t="shared" si="55"/>
        <v>0</v>
      </c>
      <c r="AU32">
        <f t="shared" si="56"/>
        <v>0</v>
      </c>
      <c r="AV32">
        <f t="shared" si="57"/>
        <v>0</v>
      </c>
      <c r="AW32">
        <f t="shared" si="58"/>
        <v>0</v>
      </c>
      <c r="AX32">
        <f t="shared" si="59"/>
        <v>0</v>
      </c>
      <c r="AY32">
        <f t="shared" si="60"/>
        <v>0</v>
      </c>
      <c r="AZ32">
        <f t="shared" si="61"/>
        <v>0</v>
      </c>
      <c r="BA32">
        <f t="shared" si="62"/>
        <v>0</v>
      </c>
      <c r="BB32">
        <f t="shared" si="63"/>
        <v>0</v>
      </c>
      <c r="BG32">
        <f t="shared" si="64"/>
        <v>2042</v>
      </c>
      <c r="BH32" s="129">
        <f>IFERROR(VLOOKUP($O32,'Table 3 PNC Wind_2026'!$B$10:$L$37,11,FALSE),0)</f>
        <v>269.45</v>
      </c>
      <c r="BI32" s="129">
        <f>IFERROR(VLOOKUP($O32,'Table 3 PNC Wind_2038'!$B$10:$L$37,11,FALSE),0)</f>
        <v>272.29000000000002</v>
      </c>
      <c r="BJ32" s="129">
        <f>IFERROR(VLOOKUP($O32,'Table 3 WV Wind_2026'!$B$10:$L$37,11,FALSE),0)</f>
        <v>246.14</v>
      </c>
      <c r="BK32" s="129">
        <f>IFERROR(VLOOKUP($O32,'Table 3 WYE Wind_2029'!$B$10:$L$37,11,FALSE),0)</f>
        <v>266.29999999999995</v>
      </c>
      <c r="BL32" s="129">
        <f>IFERROR(VLOOKUP($O32,'Table 3 WYE_DJ Wind_2028'!$B$10:$L$37,11,FALSE),0)</f>
        <v>183.23</v>
      </c>
      <c r="BM32" s="129">
        <f>IFERROR(VLOOKUP($O32,'Table 3 YK WindwS_2029'!$B$10:$L$37,11,FALSE),0)</f>
        <v>247.38</v>
      </c>
      <c r="BN32" s="129">
        <f>IFERROR(VLOOKUP($O32,'Table 3 PV wS Borah_2026'!$B$10:$K$37,10,FALSE),0)</f>
        <v>258.31</v>
      </c>
      <c r="BO32" s="371"/>
      <c r="BP32" s="129">
        <f>IFERROR(VLOOKUP($O32,'Table 3 PV wS SOR_2030'!$B$10:$K$37,10,FALSE),0)</f>
        <v>283.41000000000003</v>
      </c>
      <c r="BQ32" s="129">
        <f>IFERROR(VLOOKUP($O32,'Table 3 PV wS YK_2029'!$B$10:$K$37,10,FALSE),0)</f>
        <v>248.62</v>
      </c>
      <c r="BR32" s="129">
        <f>IFERROR(VLOOKUP($O32,'Table 3 PV wS UTN_2031'!$B$15:$K$37,10,FALSE),0)</f>
        <v>240.63</v>
      </c>
      <c r="BS32" s="129">
        <f>IFERROR(VLOOKUP($O32,'Table 3 PV wS UTS_2032'!B34:K56,10,FALSE),0)</f>
        <v>237.18</v>
      </c>
      <c r="BT32" s="370"/>
      <c r="BU32" s="371"/>
      <c r="BV32" s="129">
        <f>IFERROR(VLOOKUP($O32,'Table 3 StdBat  DJ_2029'!$B$15:$K$37,10,FALSE),0)</f>
        <v>144.07999999999998</v>
      </c>
      <c r="BW32" s="129">
        <f>IFERROR(VLOOKUP($O32,'Table 3 NonE 206MW (UTN) 2031'!$B$14:$M$36,12,FALSE),0)</f>
        <v>140.84</v>
      </c>
      <c r="BX32" s="129">
        <f>IFERROR(VLOOKUP($O32,'Table 3 NonE 206MW (Hgtn)'!$B$14:$M$36,12,FALSE),0)</f>
        <v>115.6</v>
      </c>
      <c r="BY32" s="370"/>
      <c r="CD32" t="e">
        <f>SUM(AL$13:AL32)*BH32/1000</f>
        <v>#N/A</v>
      </c>
      <c r="CE32" t="e">
        <f>SUM(AM$13:AM32)*BI32/1000</f>
        <v>#N/A</v>
      </c>
      <c r="CF32" t="e">
        <f>SUM(AN$13:AN32)*BJ32/1000</f>
        <v>#N/A</v>
      </c>
      <c r="CG32" t="e">
        <f>SUM(AO$13:AO32)*BK32/1000</f>
        <v>#N/A</v>
      </c>
      <c r="CH32" t="e">
        <f>SUM(AP$13:AP32)*BL32/1000</f>
        <v>#N/A</v>
      </c>
      <c r="CI32" t="e">
        <f>SUM(AQ$13:AQ32)*BM32/1000</f>
        <v>#N/A</v>
      </c>
      <c r="CJ32" t="e">
        <f>SUM(AR$13:AR32)*BN32/1000</f>
        <v>#N/A</v>
      </c>
      <c r="CK32" t="e">
        <f>SUM(AS$13:AS32)*BO32/1000</f>
        <v>#N/A</v>
      </c>
      <c r="CL32" t="e">
        <f>SUM(AT$13:AT32)*BP32/1000</f>
        <v>#N/A</v>
      </c>
      <c r="CM32" t="e">
        <f>SUM(AU$13:AU32)*BQ32/1000</f>
        <v>#N/A</v>
      </c>
      <c r="CN32" t="e">
        <f>SUM(AV$13:AV32)*BR32/1000</f>
        <v>#N/A</v>
      </c>
      <c r="CO32" t="e">
        <f>SUM(AW$13:AW32)*BS32/1000</f>
        <v>#N/A</v>
      </c>
      <c r="CP32">
        <f>SUM(AX$13:AX32)*BT32/1000</f>
        <v>0</v>
      </c>
      <c r="CQ32">
        <f>SUM(AY$13:AY32)*BU32/1000</f>
        <v>0</v>
      </c>
      <c r="CR32" t="e">
        <f>SUM(AZ$13:AZ32)*BV32/1000</f>
        <v>#N/A</v>
      </c>
      <c r="CS32" t="e">
        <f>SUM(BA$13:BA32)*BW32/1000</f>
        <v>#N/A</v>
      </c>
      <c r="CT32" t="e">
        <f>SUM(BB$13:BB32)*BX32/1000</f>
        <v>#N/A</v>
      </c>
      <c r="CU32">
        <f>SUM(BC$13:BC32)*BY32/1000</f>
        <v>0</v>
      </c>
      <c r="CV32">
        <f>SUM(BD$13:BD32)*BZ32/1000</f>
        <v>0</v>
      </c>
      <c r="CW32">
        <f>SUM(BE$13:BE32)*CA32/1000</f>
        <v>0</v>
      </c>
      <c r="CX32">
        <f>SUM(BF$13:BF32)*CB32/1000</f>
        <v>0</v>
      </c>
      <c r="CY32" t="e">
        <f t="shared" si="65"/>
        <v>#N/A</v>
      </c>
      <c r="DA32">
        <f t="shared" si="66"/>
        <v>2042</v>
      </c>
      <c r="DB32" s="89">
        <f>IFERROR(VLOOKUP($DA32,'Table 3 TransCost'!$AA$10:$AD$32,4,FALSE),0)</f>
        <v>76.55</v>
      </c>
      <c r="DC32" s="171">
        <f t="shared" si="67"/>
        <v>0</v>
      </c>
    </row>
    <row r="33" spans="1:107" hidden="1">
      <c r="B33" s="15">
        <f t="shared" si="41"/>
        <v>2043</v>
      </c>
      <c r="C33" s="9" t="e">
        <f t="shared" si="21"/>
        <v>#N/A</v>
      </c>
      <c r="D33" s="45"/>
      <c r="E33" s="9" t="e">
        <f ca="1">SUMIF(INDIRECT("'Table 5'!$J$"&amp;$K$3&amp;":$J$"&amp;$K$4),B33,INDIRECT("'Table 5'!$c$"&amp;$K$3&amp;":$c$"&amp;$K$4))/SUMIF(INDIRECT("'Table 5'!$J$"&amp;$K$3&amp;":$J$"&amp;$K$4),B33,INDIRECT("'Table 5'!$f$"&amp;$K$3&amp;":$f$"&amp;$K$4))</f>
        <v>#DIV/0!</v>
      </c>
      <c r="F33" s="37"/>
      <c r="G33" s="14" t="e">
        <f t="shared" ca="1" si="45"/>
        <v>#DIV/0!</v>
      </c>
      <c r="H33" s="36"/>
      <c r="I33" s="171"/>
      <c r="J33" s="171"/>
      <c r="M33" s="111"/>
      <c r="O33">
        <f t="shared" ref="O33" si="68">B33</f>
        <v>2043</v>
      </c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4"/>
      <c r="AC33" s="344"/>
      <c r="AG33" s="344"/>
      <c r="AJ33">
        <v>0</v>
      </c>
      <c r="AL33">
        <f t="shared" si="23"/>
        <v>0</v>
      </c>
      <c r="AM33">
        <f t="shared" si="48"/>
        <v>0</v>
      </c>
      <c r="AN33">
        <f t="shared" si="49"/>
        <v>0</v>
      </c>
      <c r="AO33">
        <f t="shared" si="50"/>
        <v>0</v>
      </c>
      <c r="AP33">
        <f t="shared" si="51"/>
        <v>0</v>
      </c>
      <c r="AQ33">
        <f t="shared" si="52"/>
        <v>0</v>
      </c>
      <c r="AR33">
        <f t="shared" si="53"/>
        <v>0</v>
      </c>
      <c r="AS33">
        <f t="shared" si="54"/>
        <v>0</v>
      </c>
      <c r="AT33">
        <f t="shared" si="55"/>
        <v>0</v>
      </c>
      <c r="AU33">
        <f t="shared" si="56"/>
        <v>0</v>
      </c>
      <c r="AV33">
        <f t="shared" si="57"/>
        <v>0</v>
      </c>
      <c r="AW33">
        <f t="shared" si="58"/>
        <v>0</v>
      </c>
      <c r="AX33">
        <f t="shared" si="59"/>
        <v>0</v>
      </c>
      <c r="AY33">
        <f t="shared" si="60"/>
        <v>0</v>
      </c>
      <c r="AZ33">
        <f t="shared" si="61"/>
        <v>0</v>
      </c>
      <c r="BA33">
        <f t="shared" si="62"/>
        <v>0</v>
      </c>
      <c r="BB33">
        <f t="shared" si="63"/>
        <v>0</v>
      </c>
      <c r="BG33">
        <f t="shared" ref="BG33:BG34" si="69">O33</f>
        <v>2043</v>
      </c>
      <c r="BH33" s="129">
        <f>IFERROR(VLOOKUP($O33,'Table 3 PNC Wind_2026'!$B$10:$L$37,11,FALSE),0)</f>
        <v>275.26</v>
      </c>
      <c r="BI33" s="129">
        <f>IFERROR(VLOOKUP($O33,'Table 3 PNC Wind_2038'!$B$10:$L$37,11,FALSE),0)</f>
        <v>278.16000000000003</v>
      </c>
      <c r="BJ33" s="129">
        <f>IFERROR(VLOOKUP($O33,'Table 3 WV Wind_2026'!$B$10:$L$37,11,FALSE),0)</f>
        <v>251.45000000000002</v>
      </c>
      <c r="BK33" s="129">
        <f>IFERROR(VLOOKUP($O33,'Table 3 WYE Wind_2029'!$B$10:$L$37,11,FALSE),0)</f>
        <v>272.04000000000002</v>
      </c>
      <c r="BL33" s="129">
        <f>IFERROR(VLOOKUP($O33,'Table 3 WYE_DJ Wind_2028'!$B$10:$L$37,11,FALSE),0)</f>
        <v>187.18</v>
      </c>
      <c r="BM33" s="129">
        <f>IFERROR(VLOOKUP($O33,'Table 3 YK WindwS_2029'!$B$10:$L$37,11,FALSE),0)</f>
        <v>252.71</v>
      </c>
      <c r="BN33" s="129">
        <f>IFERROR(VLOOKUP($O33,'Table 3 PV wS Borah_2026'!$B$10:$K$37,10,FALSE),0)</f>
        <v>263.88</v>
      </c>
      <c r="BO33" s="371"/>
      <c r="BP33" s="129">
        <f>IFERROR(VLOOKUP($O33,'Table 3 PV wS SOR_2030'!$B$10:$K$37,10,FALSE),0)</f>
        <v>289.51</v>
      </c>
      <c r="BQ33" s="129">
        <f>IFERROR(VLOOKUP($O33,'Table 3 PV wS YK_2029'!$B$10:$K$37,10,FALSE),0)</f>
        <v>253.97</v>
      </c>
      <c r="BR33" s="129">
        <f>IFERROR(VLOOKUP($O33,'Table 3 PV wS UTN_2031'!$B$15:$K$37,10,FALSE),0)</f>
        <v>245.82</v>
      </c>
      <c r="BS33" s="129">
        <f>IFERROR(VLOOKUP($O33,'Table 3 PV wS UTS_2032'!B35:K57,10,FALSE),0)</f>
        <v>242.29</v>
      </c>
      <c r="BT33" s="370"/>
      <c r="BU33" s="371"/>
      <c r="BV33" s="129">
        <f>IFERROR(VLOOKUP($O33,'Table 3 StdBat  DJ_2029'!$B$15:$K$37,10,FALSE),0)</f>
        <v>147.18</v>
      </c>
      <c r="BW33" s="129">
        <f>IFERROR(VLOOKUP($O33,'Table 3 NonE 206MW (UTN) 2031'!$B$14:$M$36,12,FALSE),0)</f>
        <v>0</v>
      </c>
      <c r="BX33" s="129">
        <f>IFERROR(VLOOKUP($O33,'Table 3 NonE 206MW (Hgtn)'!$B$14:$M$36,12,FALSE),0)</f>
        <v>0</v>
      </c>
      <c r="BY33" s="370"/>
      <c r="CD33" t="e">
        <f>SUM(AL$13:AL33)*BH33/1000</f>
        <v>#N/A</v>
      </c>
      <c r="CE33" t="e">
        <f>SUM(AM$13:AM33)*BI33/1000</f>
        <v>#N/A</v>
      </c>
      <c r="CF33" t="e">
        <f>SUM(AN$13:AN33)*BJ33/1000</f>
        <v>#N/A</v>
      </c>
      <c r="CG33" t="e">
        <f>SUM(AO$13:AO33)*BK33/1000</f>
        <v>#N/A</v>
      </c>
      <c r="CH33" t="e">
        <f>SUM(AP$13:AP33)*BL33/1000</f>
        <v>#N/A</v>
      </c>
      <c r="CI33" t="e">
        <f>SUM(AQ$13:AQ33)*BM33/1000</f>
        <v>#N/A</v>
      </c>
      <c r="CJ33" t="e">
        <f>SUM(AR$13:AR33)*BN33/1000</f>
        <v>#N/A</v>
      </c>
      <c r="CK33" t="e">
        <f>SUM(AS$13:AS33)*BO33/1000</f>
        <v>#N/A</v>
      </c>
      <c r="CL33" t="e">
        <f>SUM(AT$13:AT33)*BP33/1000</f>
        <v>#N/A</v>
      </c>
      <c r="CM33" t="e">
        <f>SUM(AU$13:AU33)*BQ33/1000</f>
        <v>#N/A</v>
      </c>
      <c r="CN33" t="e">
        <f>SUM(AV$13:AV33)*BR33/1000</f>
        <v>#N/A</v>
      </c>
      <c r="CO33" t="e">
        <f>SUM(AW$13:AW33)*BS33/1000</f>
        <v>#N/A</v>
      </c>
      <c r="CP33">
        <f>SUM(AX$13:AX33)*BT33/1000</f>
        <v>0</v>
      </c>
      <c r="CQ33">
        <f>SUM(AY$13:AY33)*BU33/1000</f>
        <v>0</v>
      </c>
      <c r="CR33" t="e">
        <f>SUM(AZ$13:AZ33)*BV33/1000</f>
        <v>#N/A</v>
      </c>
      <c r="CS33" t="e">
        <f>SUM(BA$13:BA33)*BW33/1000</f>
        <v>#N/A</v>
      </c>
      <c r="CT33" t="e">
        <f>SUM(BB$13:BB33)*BX33/1000</f>
        <v>#N/A</v>
      </c>
      <c r="CU33">
        <f>SUM(BC$13:BC33)*BY33/1000</f>
        <v>0</v>
      </c>
      <c r="CV33">
        <f>SUM(BD$13:BD33)*BZ33/1000</f>
        <v>0</v>
      </c>
      <c r="CW33">
        <f>SUM(BE$13:BE33)*CA33/1000</f>
        <v>0</v>
      </c>
      <c r="CX33">
        <f>SUM(BF$13:BF33)*CB33/1000</f>
        <v>0</v>
      </c>
      <c r="CY33" t="e">
        <f t="shared" ref="CY33:CY34" si="70">SUM(CD33:CX33)</f>
        <v>#N/A</v>
      </c>
      <c r="DA33">
        <f t="shared" ref="DA33:DA34" si="71">O33</f>
        <v>2043</v>
      </c>
      <c r="DB33" s="89">
        <f>IFERROR(VLOOKUP($DA33,'Table 3 TransCost'!$AA$10:$AD$32,4,FALSE),0)</f>
        <v>78.2</v>
      </c>
      <c r="DC33" s="171">
        <f t="shared" ref="DC33:DC34" si="72">$DB$5*DB33/1000</f>
        <v>0</v>
      </c>
    </row>
    <row r="34" spans="1:107" hidden="1">
      <c r="B34" s="15">
        <f t="shared" si="41"/>
        <v>2044</v>
      </c>
      <c r="C34" s="9" t="e">
        <f t="shared" si="21"/>
        <v>#N/A</v>
      </c>
      <c r="D34" s="45"/>
      <c r="E34" s="9" t="e">
        <f t="shared" ref="E34" ca="1" si="73">SUMIF(INDIRECT("'Table 5'!$J$"&amp;$K$3&amp;":$J$"&amp;$K$4),B34,INDIRECT("'Table 5'!$c$"&amp;$K$3&amp;":$c$"&amp;$K$4))/SUMIF(INDIRECT("'Table 5'!$J$"&amp;$K$3&amp;":$J$"&amp;$K$4),B34,INDIRECT("'Table 5'!$f$"&amp;$K$3&amp;":$f$"&amp;$K$4))</f>
        <v>#DIV/0!</v>
      </c>
      <c r="F34" s="37"/>
      <c r="G34" s="14" t="e">
        <f t="shared" ca="1" si="45"/>
        <v>#DIV/0!</v>
      </c>
      <c r="H34" s="36"/>
      <c r="I34" s="171"/>
      <c r="J34" s="171"/>
      <c r="M34" s="111"/>
      <c r="O34">
        <f t="shared" ref="O34" si="74">B34</f>
        <v>2044</v>
      </c>
      <c r="R34" s="344"/>
      <c r="S34" s="344"/>
      <c r="T34" s="344"/>
      <c r="U34" s="344"/>
      <c r="V34" s="344"/>
      <c r="W34" s="344"/>
      <c r="X34" s="344"/>
      <c r="Y34" s="344"/>
      <c r="Z34" s="344"/>
      <c r="AA34" s="344"/>
      <c r="AB34" s="344"/>
      <c r="AC34" s="344"/>
      <c r="AG34" s="344"/>
      <c r="AL34">
        <f t="shared" ref="AL34" si="75">P34/P$5</f>
        <v>0</v>
      </c>
      <c r="AM34">
        <f t="shared" si="48"/>
        <v>0</v>
      </c>
      <c r="AN34">
        <f t="shared" si="49"/>
        <v>0</v>
      </c>
      <c r="AO34">
        <f t="shared" si="50"/>
        <v>0</v>
      </c>
      <c r="AP34">
        <f t="shared" si="51"/>
        <v>0</v>
      </c>
      <c r="AQ34">
        <f t="shared" si="52"/>
        <v>0</v>
      </c>
      <c r="AR34">
        <f t="shared" si="53"/>
        <v>0</v>
      </c>
      <c r="AS34">
        <f t="shared" si="54"/>
        <v>0</v>
      </c>
      <c r="AT34">
        <f t="shared" si="55"/>
        <v>0</v>
      </c>
      <c r="AU34">
        <f t="shared" si="56"/>
        <v>0</v>
      </c>
      <c r="AV34">
        <f t="shared" si="57"/>
        <v>0</v>
      </c>
      <c r="AW34">
        <f t="shared" si="58"/>
        <v>0</v>
      </c>
      <c r="AX34">
        <f t="shared" si="59"/>
        <v>0</v>
      </c>
      <c r="AY34">
        <f t="shared" si="60"/>
        <v>0</v>
      </c>
      <c r="AZ34">
        <f t="shared" si="61"/>
        <v>0</v>
      </c>
      <c r="BA34">
        <f t="shared" si="62"/>
        <v>0</v>
      </c>
      <c r="BB34">
        <f t="shared" si="63"/>
        <v>0</v>
      </c>
      <c r="BG34">
        <f t="shared" si="69"/>
        <v>2044</v>
      </c>
      <c r="BH34" s="129">
        <f>IFERROR(VLOOKUP($O34,'Table 3 PNC Wind_2026'!$B$10:$L$37,11,FALSE),0)</f>
        <v>0</v>
      </c>
      <c r="BI34" s="129">
        <f>IFERROR(VLOOKUP($O34,'Table 3 PNC Wind_2038'!$B$10:$L$37,11,FALSE),0)</f>
        <v>0</v>
      </c>
      <c r="BJ34" s="129">
        <f>IFERROR(VLOOKUP($O34,'Table 3 WV Wind_2026'!$B$10:$L$37,11,FALSE),0)</f>
        <v>0</v>
      </c>
      <c r="BK34" s="129">
        <f>IFERROR(VLOOKUP($O34,'Table 3 WYE Wind_2029'!$B$10:$L$37,11,FALSE),0)</f>
        <v>0</v>
      </c>
      <c r="BL34" s="129">
        <f>IFERROR(VLOOKUP($O34,'Table 3 WYE_DJ Wind_2028'!$B$10:$L$37,11,FALSE),0)</f>
        <v>0</v>
      </c>
      <c r="BM34" s="129">
        <f>IFERROR(VLOOKUP($O34,'Table 3 YK WindwS_2029'!$B$10:$L$37,11,FALSE),0)</f>
        <v>0</v>
      </c>
      <c r="BN34" s="129">
        <f>IFERROR(VLOOKUP($O34,'Table 3 PV wS Borah_2026'!$B$10:$K$37,10,FALSE),0)</f>
        <v>0</v>
      </c>
      <c r="BO34" s="371"/>
      <c r="BP34" s="129">
        <f>IFERROR(VLOOKUP($O34,'Table 3 PV wS SOR_2030'!$B$10:$K$37,10,FALSE),0)</f>
        <v>0</v>
      </c>
      <c r="BQ34" s="129">
        <f>IFERROR(VLOOKUP($O34,'Table 3 PV wS YK_2029'!$B$10:$K$37,10,FALSE),0)</f>
        <v>0</v>
      </c>
      <c r="BR34" s="129">
        <f>IFERROR(VLOOKUP($O34,'Table 3 PV wS UTN_2031'!$B$15:$K$37,10,FALSE),0)</f>
        <v>0</v>
      </c>
      <c r="BS34" s="129">
        <f>IFERROR(VLOOKUP($O34,'Table 3 PV wS UTS_2032'!B36:K58,10,FALSE),0)</f>
        <v>0</v>
      </c>
      <c r="BT34" s="370"/>
      <c r="BU34" s="371"/>
      <c r="BV34" s="129">
        <f>IFERROR(VLOOKUP($O34,'Table 3 StdBat  DJ_2029'!$B$15:$K$37,10,FALSE),0)</f>
        <v>0</v>
      </c>
      <c r="BW34" s="129">
        <f>IFERROR(VLOOKUP($O34,'Table 3 NonE 206MW (UTN) 2031'!$B$14:$M$36,12,FALSE),0)</f>
        <v>0</v>
      </c>
      <c r="BX34" s="129">
        <f>IFERROR(VLOOKUP($O34,'Table 3 NonE 206MW (Hgtn)'!$B$14:$M$36,12,FALSE),0)</f>
        <v>0</v>
      </c>
      <c r="BY34" s="370"/>
      <c r="CD34" t="e">
        <f>SUM(AL$13:AL34)*BH34/1000</f>
        <v>#N/A</v>
      </c>
      <c r="CE34" t="e">
        <f>SUM(AM$13:AM34)*BI34/1000</f>
        <v>#N/A</v>
      </c>
      <c r="CF34" t="e">
        <f>SUM(AN$13:AN34)*BJ34/1000</f>
        <v>#N/A</v>
      </c>
      <c r="CG34" t="e">
        <f>SUM(AO$13:AO34)*BK34/1000</f>
        <v>#N/A</v>
      </c>
      <c r="CH34" t="e">
        <f>SUM(AP$13:AP34)*BL34/1000</f>
        <v>#N/A</v>
      </c>
      <c r="CI34" t="e">
        <f>SUM(AQ$13:AQ34)*BM34/1000</f>
        <v>#N/A</v>
      </c>
      <c r="CJ34" t="e">
        <f>SUM(AR$13:AR34)*BN34/1000</f>
        <v>#N/A</v>
      </c>
      <c r="CK34" t="e">
        <f>SUM(AS$13:AS34)*BO34/1000</f>
        <v>#N/A</v>
      </c>
      <c r="CL34" t="e">
        <f>SUM(AT$13:AT34)*BP34/1000</f>
        <v>#N/A</v>
      </c>
      <c r="CM34" t="e">
        <f>SUM(AU$13:AU34)*BQ34/1000</f>
        <v>#N/A</v>
      </c>
      <c r="CN34" t="e">
        <f>SUM(AV$13:AV34)*BR34/1000</f>
        <v>#N/A</v>
      </c>
      <c r="CO34" t="e">
        <f>SUM(AW$13:AW34)*BS34/1000</f>
        <v>#N/A</v>
      </c>
      <c r="CP34">
        <f>SUM(AX$13:AX34)*BT34/1000</f>
        <v>0</v>
      </c>
      <c r="CQ34">
        <f>SUM(AY$13:AY34)*BU34/1000</f>
        <v>0</v>
      </c>
      <c r="CR34" t="e">
        <f>SUM(AZ$13:AZ34)*BV34/1000</f>
        <v>#N/A</v>
      </c>
      <c r="CS34" t="e">
        <f>SUM(BA$13:BA34)*BW34/1000</f>
        <v>#N/A</v>
      </c>
      <c r="CT34" t="e">
        <f>SUM(BB$13:BB34)*BX34/1000</f>
        <v>#N/A</v>
      </c>
      <c r="CU34">
        <f>SUM(BC$13:BC34)*BY34/1000</f>
        <v>0</v>
      </c>
      <c r="CV34">
        <f>SUM(BD$13:BD34)*BZ34/1000</f>
        <v>0</v>
      </c>
      <c r="CW34">
        <f>SUM(BE$13:BE34)*CA34/1000</f>
        <v>0</v>
      </c>
      <c r="CX34">
        <f>SUM(BF$13:BF34)*CB34/1000</f>
        <v>0</v>
      </c>
      <c r="CY34" t="e">
        <f t="shared" si="70"/>
        <v>#N/A</v>
      </c>
      <c r="DA34">
        <f t="shared" si="71"/>
        <v>2044</v>
      </c>
      <c r="DB34" s="89">
        <f>IFERROR(VLOOKUP($DA34,'Table 3 TransCost'!$AA$10:$AD$32,4,FALSE),0)</f>
        <v>79.89</v>
      </c>
      <c r="DC34" s="171">
        <f t="shared" si="72"/>
        <v>0</v>
      </c>
    </row>
    <row r="35" spans="1:107">
      <c r="B35" s="15"/>
      <c r="C35" s="9"/>
      <c r="D35" s="45"/>
      <c r="E35" s="9"/>
      <c r="F35" s="37"/>
      <c r="G35" s="14"/>
      <c r="H35" s="36"/>
      <c r="I35" s="171"/>
      <c r="J35" s="171"/>
      <c r="M35" s="111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BH35" s="129"/>
      <c r="BI35" s="129"/>
      <c r="BJ35" s="129"/>
      <c r="BK35" s="129"/>
      <c r="BL35" s="342"/>
      <c r="BM35" s="129"/>
      <c r="BN35" s="129"/>
      <c r="BO35" s="342"/>
      <c r="BP35" s="129"/>
      <c r="BQ35" s="342"/>
      <c r="BR35" s="129"/>
      <c r="BS35" s="129"/>
      <c r="BT35" s="129"/>
      <c r="BU35" s="342"/>
      <c r="BV35" s="129"/>
      <c r="BW35" s="129"/>
      <c r="BX35" s="341"/>
      <c r="BY35" s="129"/>
      <c r="DB35" s="89"/>
      <c r="DC35" s="171"/>
    </row>
    <row r="36" spans="1:107" hidden="1">
      <c r="B36" s="15"/>
      <c r="C36" s="9"/>
      <c r="D36" s="45"/>
      <c r="E36" s="9"/>
      <c r="F36" s="37"/>
      <c r="G36" s="14"/>
      <c r="H36" s="36"/>
      <c r="I36" s="171"/>
      <c r="J36" s="171"/>
      <c r="M36" s="111"/>
      <c r="P36" s="344"/>
      <c r="Q36" s="344"/>
      <c r="R36" s="344"/>
      <c r="S36" s="344"/>
      <c r="T36" s="344"/>
      <c r="U36" s="344"/>
      <c r="V36" s="344"/>
      <c r="W36" s="344"/>
      <c r="X36" s="344"/>
      <c r="Y36" s="344"/>
      <c r="Z36" s="344"/>
      <c r="AA36" s="344"/>
      <c r="AB36" s="344"/>
      <c r="AC36" s="344"/>
      <c r="AD36" s="344"/>
      <c r="AE36" s="344"/>
      <c r="AF36" s="344"/>
      <c r="AG36" s="344"/>
      <c r="BH36" s="129"/>
      <c r="BI36" s="129"/>
      <c r="BJ36" s="129"/>
      <c r="BK36" s="129"/>
      <c r="BL36" s="342"/>
      <c r="BM36" s="129"/>
      <c r="BN36" s="129"/>
      <c r="BO36" s="342"/>
      <c r="BP36" s="129"/>
      <c r="BQ36" s="342"/>
      <c r="BR36" s="129"/>
      <c r="BS36" s="129"/>
      <c r="BT36" s="129"/>
      <c r="BU36" s="342"/>
      <c r="BV36" s="129"/>
      <c r="BW36" s="129"/>
      <c r="BX36" s="341"/>
      <c r="BY36" s="129"/>
      <c r="DB36" s="89"/>
      <c r="DC36" s="171"/>
    </row>
    <row r="37" spans="1:107" hidden="1">
      <c r="B37" s="15"/>
      <c r="C37" s="9"/>
      <c r="D37" s="45"/>
      <c r="E37" s="9"/>
      <c r="F37" s="37"/>
      <c r="G37" s="14"/>
      <c r="H37" s="36"/>
      <c r="I37" s="171"/>
      <c r="J37" s="171"/>
      <c r="M37" s="111"/>
      <c r="P37" s="344"/>
      <c r="Q37" s="344"/>
      <c r="R37" s="344"/>
      <c r="S37" s="344"/>
      <c r="T37" s="344"/>
      <c r="U37" s="344"/>
      <c r="V37" s="344"/>
      <c r="W37" s="344"/>
      <c r="X37" s="344"/>
      <c r="Y37" s="344"/>
      <c r="Z37" s="344"/>
      <c r="AA37" s="344"/>
      <c r="AB37" s="344"/>
      <c r="AC37" s="344"/>
      <c r="AD37" s="344"/>
      <c r="AE37" s="344"/>
      <c r="AF37" s="344"/>
      <c r="AG37" s="344"/>
      <c r="BH37" s="129"/>
      <c r="BI37" s="129"/>
      <c r="BJ37" s="129"/>
      <c r="BK37" s="129"/>
      <c r="BL37" s="342"/>
      <c r="BM37" s="129"/>
      <c r="BN37" s="129"/>
      <c r="BO37" s="342"/>
      <c r="BP37" s="129"/>
      <c r="BQ37" s="342"/>
      <c r="BR37" s="129"/>
      <c r="BS37" s="129"/>
      <c r="BT37" s="129"/>
      <c r="BU37" s="342"/>
      <c r="BV37" s="129"/>
      <c r="BW37" s="129"/>
      <c r="BX37" s="341"/>
      <c r="BY37" s="129"/>
      <c r="DB37" s="89"/>
      <c r="DC37" s="171"/>
    </row>
    <row r="38" spans="1:107" hidden="1">
      <c r="B38" s="15"/>
      <c r="C38" s="9"/>
      <c r="D38" s="45"/>
      <c r="E38" s="9"/>
      <c r="F38" s="37"/>
      <c r="G38" s="14"/>
      <c r="H38" s="36"/>
      <c r="I38" s="171"/>
      <c r="J38" s="171"/>
      <c r="M38" s="111"/>
      <c r="P38" s="344"/>
      <c r="Q38" s="344"/>
      <c r="R38" s="344"/>
      <c r="S38" s="344"/>
      <c r="T38" s="344"/>
      <c r="U38" s="344"/>
      <c r="V38" s="344"/>
      <c r="W38" s="344"/>
      <c r="X38" s="344"/>
      <c r="Y38" s="344"/>
      <c r="Z38" s="344"/>
      <c r="AA38" s="344"/>
      <c r="AB38" s="344"/>
      <c r="AC38" s="344"/>
      <c r="AD38" s="344"/>
      <c r="AE38" s="344"/>
      <c r="AF38" s="344"/>
      <c r="AG38" s="344"/>
      <c r="BH38" s="129"/>
      <c r="BI38" s="129"/>
      <c r="BJ38" s="129"/>
      <c r="BK38" s="129"/>
      <c r="BL38" s="342"/>
      <c r="BM38" s="129"/>
      <c r="BN38" s="129"/>
      <c r="BO38" s="342"/>
      <c r="BP38" s="129"/>
      <c r="BQ38" s="342"/>
      <c r="BR38" s="129"/>
      <c r="BS38" s="129"/>
      <c r="BT38" s="129"/>
      <c r="BU38" s="342"/>
      <c r="BV38" s="129"/>
      <c r="BW38" s="129"/>
      <c r="BX38" s="341"/>
      <c r="BY38" s="129"/>
      <c r="DB38" s="89"/>
      <c r="DC38" s="171"/>
    </row>
    <row r="39" spans="1:107" hidden="1">
      <c r="B39" s="164"/>
      <c r="C39" s="9"/>
      <c r="D39" s="45"/>
      <c r="E39" s="9"/>
      <c r="F39" s="37"/>
      <c r="G39" s="9"/>
      <c r="H39" s="36"/>
      <c r="I39" s="49"/>
      <c r="M39" s="111"/>
      <c r="BL39" t="s">
        <v>152</v>
      </c>
      <c r="BO39" t="s">
        <v>152</v>
      </c>
      <c r="BU39" t="s">
        <v>152</v>
      </c>
      <c r="BX39" t="s">
        <v>152</v>
      </c>
      <c r="DB39" s="89"/>
      <c r="DC39" s="171"/>
    </row>
    <row r="40" spans="1:107" ht="12" customHeight="1">
      <c r="B40" s="164"/>
      <c r="C40" s="9"/>
      <c r="D40" s="45"/>
      <c r="E40" s="9"/>
      <c r="F40" s="37"/>
      <c r="G40" s="9"/>
      <c r="H40" s="36"/>
      <c r="I40" s="49"/>
      <c r="M40" s="111"/>
      <c r="N40" t="s">
        <v>92</v>
      </c>
      <c r="P40">
        <v>2026</v>
      </c>
      <c r="Q40">
        <v>2038</v>
      </c>
      <c r="R40">
        <v>2026</v>
      </c>
      <c r="S40">
        <v>2029</v>
      </c>
      <c r="T40">
        <v>2028</v>
      </c>
      <c r="U40">
        <v>2029</v>
      </c>
      <c r="V40">
        <v>2026</v>
      </c>
      <c r="W40">
        <v>2028</v>
      </c>
      <c r="X40">
        <v>2030</v>
      </c>
      <c r="Y40">
        <v>2029</v>
      </c>
      <c r="Z40">
        <v>2031</v>
      </c>
      <c r="AA40">
        <v>2032</v>
      </c>
      <c r="AD40">
        <v>2029</v>
      </c>
      <c r="AE40">
        <v>2031</v>
      </c>
      <c r="AF40">
        <v>2037</v>
      </c>
    </row>
    <row r="41" spans="1:107">
      <c r="A41" s="389"/>
      <c r="B41" s="389"/>
      <c r="D41" s="9"/>
      <c r="F41" s="37"/>
      <c r="H41" s="36"/>
      <c r="I41"/>
      <c r="N41" t="s">
        <v>153</v>
      </c>
      <c r="P41" s="194">
        <v>0</v>
      </c>
      <c r="Q41" s="194">
        <v>0</v>
      </c>
      <c r="R41" s="194">
        <v>0</v>
      </c>
      <c r="S41" s="194">
        <v>0</v>
      </c>
      <c r="T41" s="194">
        <v>0</v>
      </c>
      <c r="U41" s="194">
        <v>0</v>
      </c>
      <c r="V41" s="194">
        <v>0</v>
      </c>
      <c r="W41" s="194">
        <v>0</v>
      </c>
      <c r="X41" s="194">
        <v>0</v>
      </c>
      <c r="Y41" s="194">
        <v>0</v>
      </c>
      <c r="Z41" s="194">
        <v>0</v>
      </c>
      <c r="AA41" s="194">
        <v>0</v>
      </c>
      <c r="AB41" s="194"/>
      <c r="AC41" s="194"/>
      <c r="AD41" s="194">
        <v>0</v>
      </c>
      <c r="AE41" s="194">
        <v>0</v>
      </c>
      <c r="AF41" s="194">
        <v>0</v>
      </c>
      <c r="AG41" s="194"/>
      <c r="AH41" s="194"/>
      <c r="AI41" s="194"/>
      <c r="AJ41" s="194"/>
    </row>
    <row r="42" spans="1:107">
      <c r="A42" s="177"/>
      <c r="B42" s="55"/>
      <c r="E42" s="5"/>
      <c r="I42" s="49" t="s">
        <v>217</v>
      </c>
      <c r="P42" s="166"/>
      <c r="Q42" s="166"/>
      <c r="R42" s="166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</row>
    <row r="43" spans="1:107">
      <c r="B43" s="47"/>
      <c r="C43" s="9"/>
      <c r="D43" s="9"/>
      <c r="H43" s="36"/>
      <c r="I43" s="109">
        <v>6.88E-2</v>
      </c>
    </row>
    <row r="44" spans="1:107">
      <c r="B44" s="48"/>
      <c r="E44" s="9"/>
      <c r="G44" s="179"/>
      <c r="H44" s="36"/>
    </row>
    <row r="45" spans="1:107">
      <c r="A45" s="390"/>
      <c r="B45" s="390"/>
      <c r="E45" s="9"/>
      <c r="G45" s="179"/>
      <c r="H45" s="36"/>
    </row>
    <row r="46" spans="1:107" ht="13.7" customHeight="1">
      <c r="A46" s="55"/>
      <c r="B46" s="55"/>
      <c r="E46" s="5"/>
      <c r="H46" s="36"/>
      <c r="I46" t="s">
        <v>218</v>
      </c>
    </row>
    <row r="47" spans="1:107" ht="21" customHeight="1">
      <c r="A47" s="390" t="str">
        <f>'Table 5'!A9</f>
        <v>15 Year</v>
      </c>
      <c r="B47" s="390"/>
      <c r="E47" s="9"/>
      <c r="G47" s="108"/>
      <c r="H47" s="36"/>
      <c r="I47" t="s">
        <v>100</v>
      </c>
      <c r="K47" s="358">
        <v>2.155E-2</v>
      </c>
    </row>
    <row r="48" spans="1:107">
      <c r="B48" s="55" t="str">
        <f>" Levelized Prices (Nominal) @ "&amp;TEXT($I$43,"0.00%")&amp;" Discount Rate (1) (3) "</f>
        <v xml:space="preserve"> Levelized Prices (Nominal) @ 6.88% Discount Rate (1) (3) </v>
      </c>
      <c r="E48" s="5"/>
      <c r="H48" s="36"/>
      <c r="I48"/>
      <c r="M48" s="111"/>
    </row>
    <row r="49" spans="1:19">
      <c r="B49" s="47" t="s">
        <v>8</v>
      </c>
      <c r="C49" s="9">
        <f ca="1">'Table 5'!$D$9*(Study_CF*8.76)/'Table 5'!$F$9</f>
        <v>0</v>
      </c>
      <c r="D49" s="9"/>
      <c r="H49" s="36"/>
      <c r="I49"/>
    </row>
    <row r="50" spans="1:19">
      <c r="B50" s="48" t="s">
        <v>31</v>
      </c>
      <c r="E50" s="9">
        <f ca="1">'Table 5'!$C$9/'Table 5'!$F$9</f>
        <v>35.962869436672491</v>
      </c>
      <c r="G50" s="179">
        <f ca="1">'Table 5'!$G$9</f>
        <v>35.962869436672491</v>
      </c>
      <c r="H50" s="36"/>
      <c r="I50" s="200"/>
      <c r="K50" s="89"/>
      <c r="S50" s="171"/>
    </row>
    <row r="51" spans="1:19" ht="8.25" customHeight="1">
      <c r="A51" s="390"/>
      <c r="B51" s="390"/>
      <c r="E51" s="9"/>
      <c r="G51" s="108"/>
      <c r="H51" s="36"/>
    </row>
    <row r="52" spans="1:19">
      <c r="A52" s="390">
        <f>'Table 5'!A7</f>
        <v>0</v>
      </c>
      <c r="B52" s="390"/>
      <c r="E52" s="9"/>
      <c r="G52" s="108"/>
      <c r="H52" s="36"/>
      <c r="I52"/>
      <c r="M52" s="111"/>
    </row>
    <row r="53" spans="1:19" hidden="1">
      <c r="B53" s="47" t="s">
        <v>8</v>
      </c>
      <c r="C53" s="9" t="e">
        <f ca="1">'Table 5'!$D$7*(Study_CF*8.76)/'Table 5'!$F$7</f>
        <v>#DIV/0!</v>
      </c>
      <c r="E53" s="9" t="e">
        <f>'Table 5'!$C$7/'Table 5'!$F$7</f>
        <v>#DIV/0!</v>
      </c>
      <c r="G53" s="179">
        <f>'Table 5'!$G$7</f>
        <v>0</v>
      </c>
      <c r="H53" s="36"/>
      <c r="I53"/>
    </row>
    <row r="54" spans="1:19" hidden="1">
      <c r="B54" s="48" t="s">
        <v>31</v>
      </c>
      <c r="C54" s="9"/>
      <c r="D54" s="9"/>
      <c r="H54" s="36"/>
      <c r="I54"/>
      <c r="S54" s="171"/>
    </row>
    <row r="55" spans="1:19" hidden="1">
      <c r="B55" s="48"/>
      <c r="E55" s="9"/>
      <c r="G55" s="179"/>
      <c r="H55" s="36"/>
    </row>
    <row r="56" spans="1:19" hidden="1">
      <c r="A56" s="390">
        <f>'Table 5'!A10</f>
        <v>0</v>
      </c>
      <c r="B56" s="390"/>
      <c r="E56" s="9"/>
      <c r="G56" s="108"/>
      <c r="H56" s="36"/>
    </row>
    <row r="57" spans="1:19" hidden="1">
      <c r="B57" s="47" t="s">
        <v>8</v>
      </c>
      <c r="C57" s="9" t="e">
        <f ca="1">'Table 5'!$D$10*(Study_CF*8.76)/'Table 5'!$F$10</f>
        <v>#DIV/0!</v>
      </c>
      <c r="E57" s="9" t="e">
        <f>'Table 5'!$C$10/'Table 5'!$F$10</f>
        <v>#DIV/0!</v>
      </c>
      <c r="G57" s="179">
        <f>'Table 5'!$G$10</f>
        <v>0</v>
      </c>
      <c r="H57" s="36"/>
    </row>
    <row r="58" spans="1:19" hidden="1">
      <c r="B58" s="48" t="s">
        <v>31</v>
      </c>
      <c r="C58" s="9"/>
      <c r="D58" s="9"/>
      <c r="H58" s="36"/>
    </row>
    <row r="59" spans="1:19">
      <c r="B59" s="55"/>
      <c r="E59" s="5"/>
      <c r="H59" s="36"/>
    </row>
    <row r="60" spans="1:19">
      <c r="B60" s="47"/>
      <c r="C60" s="9"/>
      <c r="D60" s="9"/>
      <c r="H60" s="36"/>
    </row>
    <row r="61" spans="1:19">
      <c r="A61" s="390"/>
      <c r="B61" s="390"/>
      <c r="E61" s="9"/>
      <c r="G61" s="108"/>
      <c r="H61" s="36"/>
    </row>
    <row r="62" spans="1:19">
      <c r="B62" s="55"/>
      <c r="E62" s="5"/>
      <c r="H62" s="36"/>
    </row>
    <row r="63" spans="1:19">
      <c r="B63" s="47"/>
      <c r="C63" s="9"/>
      <c r="D63" s="9"/>
      <c r="H63" s="36"/>
    </row>
    <row r="64" spans="1:19">
      <c r="B64" s="48"/>
      <c r="E64" s="9"/>
      <c r="G64" s="179"/>
      <c r="H64" s="36"/>
    </row>
    <row r="65" spans="1:13">
      <c r="E65" s="38"/>
      <c r="G65" s="38"/>
      <c r="H65" s="36"/>
      <c r="I65" s="108"/>
    </row>
    <row r="66" spans="1:13">
      <c r="B66" s="50"/>
      <c r="E66" s="36"/>
      <c r="F66" s="38"/>
      <c r="G66" s="36"/>
      <c r="H66" s="36"/>
      <c r="I66" s="108"/>
    </row>
    <row r="67" spans="1:13">
      <c r="F67" s="38"/>
      <c r="H67" s="36"/>
      <c r="I67" s="108"/>
    </row>
    <row r="68" spans="1:13">
      <c r="G68" s="5"/>
    </row>
    <row r="70" spans="1:13">
      <c r="B70" s="94"/>
    </row>
    <row r="71" spans="1:13" ht="12.75" customHeight="1">
      <c r="B71" s="94"/>
    </row>
    <row r="72" spans="1:13" ht="12.75" customHeight="1">
      <c r="A72" s="3" t="b">
        <f>SUM(P13:AJ28)&gt;0</f>
        <v>0</v>
      </c>
      <c r="B72" s="94"/>
    </row>
    <row r="73" spans="1:13">
      <c r="A73" s="3" t="b">
        <f>IF(SUM(P13:P28)&gt;0,1,IF(SUM(R13:R28)&gt;0,2,IF(SUM(S13:S28)&gt;0,3,IF(SUM(T13:T28)&gt;0,4,IF(SUM(U13:U28)&gt;0,5,IF(SUM(V13:V28)&gt;0,6,IF(SUM(W13:W28)&gt;0,7,IF(SUM(X13:X28)&gt;0,8,IF(SUM(Y13:Y28)&gt;0,9,IF(SUM(AA13:AA28)&gt;0,10,IF(SUM(Z13:Z28)&gt;0,11,IF(SUM(AB13:AB28)&gt;0,12,IF(SUM(AC13:AC28)&gt;0,13,IF(SUM(AD13:AD28)&gt;0,14,IF(SUM(AE13:AE28)&gt;0,15,IF(SUM(AF13:AF28)&gt;0,16,IF(SUM(AG13:AG28)&gt;0,17,IF(SUM(AH13:AH28)&gt;0,18))))))))))))))))))</f>
        <v>0</v>
      </c>
      <c r="B73" s="10"/>
      <c r="C73" s="7"/>
      <c r="D73" s="7"/>
      <c r="E73" s="7"/>
      <c r="G73" s="7"/>
    </row>
    <row r="74" spans="1:13">
      <c r="A74" t="e">
        <f>INDEX($O$13:$AJ$33,IF(SUM($P$13:$AJ$33)&gt;0,SUM($P$13:$AJ$33),FALSE)-1,1)</f>
        <v>#N/A</v>
      </c>
      <c r="I74" t="s">
        <v>57</v>
      </c>
    </row>
    <row r="75" spans="1:13" s="53" customFormat="1">
      <c r="A75" s="54"/>
      <c r="B75" s="10"/>
      <c r="C75" s="54"/>
      <c r="D75" s="54"/>
      <c r="E75" s="54"/>
      <c r="F75" s="54"/>
      <c r="G75" s="54"/>
      <c r="I75" t="e">
        <f ca="1">"       Avoided Costs calculated annually are  "&amp;TEXT(PMT(Discount_Rate,COUNT($G$13:$G$27),-NPV(Discount_Rate,$G$13:$G$27)),"$0.00")&amp;"/MWH"</f>
        <v>#DIV/0!</v>
      </c>
      <c r="J75"/>
      <c r="K75"/>
      <c r="L75"/>
      <c r="M75"/>
    </row>
    <row r="76" spans="1:13" s="53" customFormat="1">
      <c r="A76" s="54"/>
      <c r="B76" s="10"/>
      <c r="C76" s="54"/>
      <c r="D76" s="54"/>
      <c r="E76" s="54"/>
      <c r="F76" s="54"/>
      <c r="G76" s="54"/>
      <c r="I76" s="10" t="str">
        <f>"       Avoided Costs calculated monthly are  "&amp;TEXT($G$44,"$0.00")&amp;"/MWH"</f>
        <v xml:space="preserve">       Avoided Costs calculated monthly are  $0.00/MWH</v>
      </c>
      <c r="J76"/>
      <c r="K76"/>
    </row>
    <row r="77" spans="1:13">
      <c r="A77"/>
      <c r="B77" s="51"/>
      <c r="I77" s="53"/>
      <c r="L77" s="53"/>
      <c r="M77" s="53"/>
    </row>
    <row r="78" spans="1:13">
      <c r="A78"/>
      <c r="F78" s="7"/>
    </row>
    <row r="81" spans="1:11">
      <c r="A81"/>
      <c r="J81" s="53"/>
      <c r="K81" s="53"/>
    </row>
    <row r="82" spans="1:11">
      <c r="A82"/>
      <c r="J82" s="53"/>
      <c r="K82" s="53"/>
    </row>
  </sheetData>
  <mergeCells count="7">
    <mergeCell ref="A41:B41"/>
    <mergeCell ref="A51:B51"/>
    <mergeCell ref="A61:B61"/>
    <mergeCell ref="A47:B47"/>
    <mergeCell ref="A45:B45"/>
    <mergeCell ref="A52:B52"/>
    <mergeCell ref="A56:B56"/>
  </mergeCells>
  <phoneticPr fontId="8" type="noConversion"/>
  <printOptions horizontalCentered="1"/>
  <pageMargins left="0.25" right="0.25" top="0.75" bottom="0.75" header="0.3" footer="0.3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0"/>
  <sheetViews>
    <sheetView view="pageBreakPreview" zoomScale="60" zoomScaleNormal="70" workbookViewId="0">
      <selection activeCell="D11" sqref="D11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83203125" style="116" customWidth="1"/>
    <col min="6" max="6" width="13.5" style="116" customWidth="1"/>
    <col min="7" max="7" width="9.5" style="116" bestFit="1" customWidth="1"/>
    <col min="8" max="8" width="13.1640625" style="116" customWidth="1"/>
    <col min="9" max="9" width="10.5" style="116" customWidth="1"/>
    <col min="10" max="10" width="12.6640625" style="116" customWidth="1"/>
    <col min="11" max="11" width="14" style="116" customWidth="1"/>
    <col min="12" max="12" width="13.1640625" style="116" customWidth="1"/>
    <col min="13" max="13" width="3.164062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164062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7" ht="15.75">
      <c r="B2" s="114" t="s">
        <v>221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7" ht="15.75">
      <c r="B3" s="114" t="str">
        <f>TEXT($C$63,"0%")&amp;" Capacity Factor"</f>
        <v>37% Capacity Factor</v>
      </c>
      <c r="C3" s="115"/>
      <c r="D3" s="115"/>
      <c r="E3" s="115"/>
      <c r="F3" s="115"/>
      <c r="G3" s="115"/>
      <c r="H3" s="115"/>
      <c r="I3" s="115"/>
      <c r="J3" s="115"/>
      <c r="K3" s="115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173</v>
      </c>
      <c r="J5" s="120" t="s">
        <v>73</v>
      </c>
      <c r="K5" s="17" t="s">
        <v>52</v>
      </c>
      <c r="L5" s="120" t="s">
        <v>151</v>
      </c>
      <c r="N5" s="197"/>
      <c r="O5" s="197"/>
      <c r="Q5" s="197"/>
      <c r="S5" s="259"/>
      <c r="T5" s="118"/>
      <c r="U5" s="118"/>
      <c r="V5" s="118"/>
      <c r="W5" s="118"/>
      <c r="X5" s="118"/>
      <c r="Y5" s="118"/>
      <c r="Z5" s="118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60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L8" s="118"/>
    </row>
    <row r="9" spans="2:27" ht="15.75">
      <c r="B9" s="43" t="str">
        <f>C52</f>
        <v>2021 IRP Update Portland North Coast Wind Resource - 37%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7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7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373"/>
      <c r="R14" s="374"/>
      <c r="W14" s="151"/>
    </row>
    <row r="15" spans="2:27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375"/>
      <c r="Q15" s="373"/>
      <c r="R15" s="374"/>
      <c r="W15" s="151"/>
    </row>
    <row r="16" spans="2:27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55"/>
      <c r="G18" s="129"/>
      <c r="H18" s="127"/>
      <c r="I18" s="127"/>
      <c r="J18" s="129"/>
      <c r="K18" s="129"/>
      <c r="L18" s="127"/>
      <c r="M18" s="118"/>
      <c r="O18" s="116"/>
      <c r="Q18" s="369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355"/>
      <c r="G19" s="129"/>
      <c r="H19" s="127"/>
      <c r="I19" s="127"/>
      <c r="J19" s="129"/>
      <c r="K19" s="129"/>
      <c r="L19" s="127"/>
      <c r="M19" s="118"/>
      <c r="O19" s="116"/>
      <c r="Q19" s="369"/>
      <c r="R19" s="354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135"/>
      <c r="D20" s="127"/>
      <c r="E20" s="146"/>
      <c r="F20" s="182">
        <f>$C$60</f>
        <v>24.740174248339812</v>
      </c>
      <c r="G20" s="129"/>
      <c r="H20" s="127"/>
      <c r="I20" s="127"/>
      <c r="J20" s="129"/>
      <c r="K20" s="129"/>
      <c r="L20" s="127"/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127"/>
      <c r="E21" s="146"/>
      <c r="F21" s="127">
        <f t="shared" ref="D21:F36" si="1">ROUND(F20*(1+IRP21_Infl_Rate),2)</f>
        <v>25.27</v>
      </c>
      <c r="G21" s="129"/>
      <c r="H21" s="127"/>
      <c r="I21" s="127"/>
      <c r="J21" s="129"/>
      <c r="K21" s="129"/>
      <c r="L21" s="127"/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/>
      <c r="D22" s="127"/>
      <c r="E22" s="146"/>
      <c r="F22" s="127">
        <f t="shared" si="1"/>
        <v>25.81</v>
      </c>
      <c r="G22" s="129"/>
      <c r="H22" s="127"/>
      <c r="I22" s="127"/>
      <c r="J22" s="129"/>
      <c r="K22" s="129"/>
      <c r="L22" s="127"/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/>
      <c r="D23" s="127"/>
      <c r="E23" s="146"/>
      <c r="F23" s="127">
        <f t="shared" si="1"/>
        <v>26.37</v>
      </c>
      <c r="G23" s="129"/>
      <c r="H23" s="127"/>
      <c r="I23" s="127"/>
      <c r="J23" s="129"/>
      <c r="K23" s="129"/>
      <c r="L23" s="127"/>
      <c r="M23" s="118"/>
      <c r="O23" s="116"/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135"/>
      <c r="D24" s="127"/>
      <c r="E24" s="146"/>
      <c r="F24" s="127">
        <f t="shared" si="1"/>
        <v>26.94</v>
      </c>
      <c r="G24" s="129"/>
      <c r="H24" s="127"/>
      <c r="I24" s="127"/>
      <c r="J24" s="129"/>
      <c r="K24" s="129"/>
      <c r="L24" s="127"/>
      <c r="M24" s="118"/>
      <c r="O24" s="116"/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127"/>
      <c r="E25" s="146"/>
      <c r="F25" s="127">
        <f t="shared" si="1"/>
        <v>27.52</v>
      </c>
      <c r="G25" s="129"/>
      <c r="H25" s="127"/>
      <c r="I25" s="127"/>
      <c r="J25" s="129"/>
      <c r="K25" s="129"/>
      <c r="L25" s="127"/>
      <c r="M25" s="118"/>
      <c r="O25" s="116"/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127"/>
      <c r="E26" s="146"/>
      <c r="F26" s="127">
        <f t="shared" si="1"/>
        <v>28.11</v>
      </c>
      <c r="G26" s="129"/>
      <c r="H26" s="127"/>
      <c r="I26" s="127"/>
      <c r="J26" s="129"/>
      <c r="K26" s="129"/>
      <c r="L26" s="127"/>
      <c r="M26" s="118"/>
      <c r="O26" s="116"/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127"/>
      <c r="E27" s="146"/>
      <c r="F27" s="127">
        <f t="shared" si="1"/>
        <v>28.72</v>
      </c>
      <c r="G27" s="129"/>
      <c r="H27" s="127"/>
      <c r="I27" s="127"/>
      <c r="J27" s="129"/>
      <c r="K27" s="129"/>
      <c r="L27" s="127"/>
      <c r="M27" s="118"/>
      <c r="O27" s="116"/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127"/>
      <c r="E28" s="146"/>
      <c r="F28" s="127">
        <f t="shared" si="1"/>
        <v>29.34</v>
      </c>
      <c r="G28" s="129"/>
      <c r="H28" s="127"/>
      <c r="I28" s="127"/>
      <c r="J28" s="129"/>
      <c r="K28" s="129"/>
      <c r="L28" s="127"/>
      <c r="M28" s="118"/>
      <c r="O28" s="116"/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127"/>
      <c r="E29" s="146"/>
      <c r="F29" s="127">
        <f t="shared" si="1"/>
        <v>29.97</v>
      </c>
      <c r="G29" s="129"/>
      <c r="H29" s="127"/>
      <c r="I29" s="127"/>
      <c r="J29" s="129"/>
      <c r="K29" s="129"/>
      <c r="L29" s="127"/>
      <c r="M29" s="118"/>
      <c r="O29" s="116"/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127"/>
      <c r="E30" s="146"/>
      <c r="F30" s="127">
        <f t="shared" si="1"/>
        <v>30.62</v>
      </c>
      <c r="G30" s="129"/>
      <c r="H30" s="127"/>
      <c r="I30" s="127"/>
      <c r="J30" s="129"/>
      <c r="K30" s="129"/>
      <c r="L30" s="127"/>
      <c r="M30" s="118"/>
      <c r="O30" s="116"/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127"/>
      <c r="E31" s="146"/>
      <c r="F31" s="127">
        <f t="shared" si="1"/>
        <v>31.28</v>
      </c>
      <c r="G31" s="129"/>
      <c r="H31" s="127"/>
      <c r="I31" s="127"/>
      <c r="J31" s="129"/>
      <c r="K31" s="129"/>
      <c r="L31" s="127"/>
      <c r="M31" s="118"/>
      <c r="O31" s="116"/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376">
        <f>713925.9/450</f>
        <v>1586.502</v>
      </c>
      <c r="D32" s="127">
        <f>C32*$C$62</f>
        <v>110.72639856681766</v>
      </c>
      <c r="E32" s="146">
        <f>$C$56</f>
        <v>107.36151635765734</v>
      </c>
      <c r="F32" s="127">
        <f t="shared" si="1"/>
        <v>31.95</v>
      </c>
      <c r="G32" s="129">
        <f t="shared" ref="G32:G37" si="2">(D32+E32+F32)/(8.76*$C$63)</f>
        <v>77.039516982582512</v>
      </c>
      <c r="H32" s="127">
        <v>0</v>
      </c>
      <c r="I32" s="127">
        <v>0</v>
      </c>
      <c r="J32" s="129">
        <f t="shared" ref="J32:J37" si="3">(G32+H32+I32)</f>
        <v>77.039516982582512</v>
      </c>
      <c r="K32" s="129">
        <f t="shared" ref="K32:K37" si="4">ROUND(J32*$C$63*8.76,2)</f>
        <v>250.04</v>
      </c>
      <c r="L32" s="127">
        <f t="shared" ref="L32:L37" si="5">(D32+E32+F32)</f>
        <v>250.03791492447499</v>
      </c>
      <c r="M32" s="118"/>
      <c r="O32" s="116"/>
      <c r="Q32" s="129"/>
      <c r="S32" s="151"/>
      <c r="U32" s="158"/>
      <c r="V32" s="151"/>
      <c r="W32" s="151"/>
      <c r="X32" s="151"/>
      <c r="Y32" s="151"/>
      <c r="Z32" s="151"/>
    </row>
    <row r="33" spans="2:17">
      <c r="B33" s="134">
        <f t="shared" si="0"/>
        <v>2039</v>
      </c>
      <c r="C33" s="135"/>
      <c r="D33" s="127">
        <f t="shared" si="1"/>
        <v>113.11</v>
      </c>
      <c r="E33" s="127">
        <f t="shared" si="1"/>
        <v>109.68</v>
      </c>
      <c r="F33" s="127">
        <f t="shared" si="1"/>
        <v>32.64</v>
      </c>
      <c r="G33" s="129">
        <f t="shared" si="2"/>
        <v>78.700879539828733</v>
      </c>
      <c r="H33" s="127">
        <v>0</v>
      </c>
      <c r="I33" s="127">
        <v>0</v>
      </c>
      <c r="J33" s="129">
        <f t="shared" si="3"/>
        <v>78.700879539828733</v>
      </c>
      <c r="K33" s="129">
        <f t="shared" si="4"/>
        <v>255.43</v>
      </c>
      <c r="L33" s="127">
        <f t="shared" si="5"/>
        <v>255.43</v>
      </c>
      <c r="M33" s="118"/>
      <c r="O33" s="116"/>
      <c r="Q33" s="129"/>
    </row>
    <row r="34" spans="2:17">
      <c r="B34" s="134">
        <f t="shared" si="0"/>
        <v>2040</v>
      </c>
      <c r="C34" s="135"/>
      <c r="D34" s="127">
        <f t="shared" si="1"/>
        <v>115.55</v>
      </c>
      <c r="E34" s="127">
        <f t="shared" si="1"/>
        <v>112.04</v>
      </c>
      <c r="F34" s="127">
        <f t="shared" si="1"/>
        <v>33.340000000000003</v>
      </c>
      <c r="G34" s="129">
        <f t="shared" si="2"/>
        <v>80.395491909045575</v>
      </c>
      <c r="H34" s="127">
        <v>0</v>
      </c>
      <c r="I34" s="127">
        <v>0</v>
      </c>
      <c r="J34" s="129">
        <f t="shared" si="3"/>
        <v>80.395491909045575</v>
      </c>
      <c r="K34" s="129">
        <f t="shared" si="4"/>
        <v>260.93</v>
      </c>
      <c r="L34" s="127">
        <f t="shared" si="5"/>
        <v>260.93</v>
      </c>
      <c r="M34" s="118"/>
      <c r="O34" s="116"/>
      <c r="Q34" s="129"/>
    </row>
    <row r="35" spans="2:17">
      <c r="B35" s="134">
        <f t="shared" si="0"/>
        <v>2041</v>
      </c>
      <c r="C35" s="135"/>
      <c r="D35" s="127">
        <f t="shared" si="1"/>
        <v>118.04</v>
      </c>
      <c r="E35" s="127">
        <f t="shared" si="1"/>
        <v>114.45</v>
      </c>
      <c r="F35" s="127">
        <f t="shared" si="1"/>
        <v>34.06</v>
      </c>
      <c r="G35" s="129">
        <f t="shared" si="2"/>
        <v>82.127077639045325</v>
      </c>
      <c r="H35" s="127">
        <v>0</v>
      </c>
      <c r="I35" s="127">
        <v>0</v>
      </c>
      <c r="J35" s="129">
        <f t="shared" si="3"/>
        <v>82.127077639045325</v>
      </c>
      <c r="K35" s="129">
        <f t="shared" si="4"/>
        <v>266.55</v>
      </c>
      <c r="L35" s="127">
        <f t="shared" si="5"/>
        <v>266.55</v>
      </c>
      <c r="M35" s="118"/>
      <c r="O35" s="116"/>
      <c r="Q35" s="129"/>
    </row>
    <row r="36" spans="2:17">
      <c r="B36" s="134">
        <f t="shared" si="0"/>
        <v>2042</v>
      </c>
      <c r="C36" s="135"/>
      <c r="D36" s="127">
        <f t="shared" si="1"/>
        <v>120.58</v>
      </c>
      <c r="E36" s="127">
        <f t="shared" si="1"/>
        <v>116.92</v>
      </c>
      <c r="F36" s="127">
        <f t="shared" si="1"/>
        <v>34.79</v>
      </c>
      <c r="G36" s="129">
        <f t="shared" si="2"/>
        <v>83.895636729827999</v>
      </c>
      <c r="H36" s="127">
        <v>0</v>
      </c>
      <c r="I36" s="127">
        <v>0</v>
      </c>
      <c r="J36" s="129">
        <f t="shared" si="3"/>
        <v>83.895636729827999</v>
      </c>
      <c r="K36" s="129">
        <f t="shared" si="4"/>
        <v>272.29000000000002</v>
      </c>
      <c r="L36" s="127">
        <f t="shared" si="5"/>
        <v>272.29000000000002</v>
      </c>
      <c r="M36" s="118"/>
      <c r="O36" s="116"/>
      <c r="Q36" s="129"/>
    </row>
    <row r="37" spans="2:17">
      <c r="B37" s="134">
        <f t="shared" si="0"/>
        <v>2043</v>
      </c>
      <c r="C37" s="135"/>
      <c r="D37" s="127">
        <f t="shared" ref="D37:F37" si="6">ROUND(D36*(1+IRP21_Infl_Rate),2)</f>
        <v>123.18</v>
      </c>
      <c r="E37" s="127">
        <f t="shared" si="6"/>
        <v>119.44</v>
      </c>
      <c r="F37" s="127">
        <f t="shared" si="6"/>
        <v>35.54</v>
      </c>
      <c r="G37" s="129">
        <f t="shared" si="2"/>
        <v>85.704250294792161</v>
      </c>
      <c r="H37" s="127">
        <v>0</v>
      </c>
      <c r="I37" s="127">
        <v>0</v>
      </c>
      <c r="J37" s="129">
        <f t="shared" si="3"/>
        <v>85.704250294792161</v>
      </c>
      <c r="K37" s="129">
        <f t="shared" si="4"/>
        <v>278.16000000000003</v>
      </c>
      <c r="L37" s="127">
        <f t="shared" si="5"/>
        <v>278.16000000000003</v>
      </c>
      <c r="Q37" s="129"/>
    </row>
    <row r="38" spans="2:17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</row>
    <row r="39" spans="2:17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</row>
    <row r="40" spans="2:17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</row>
    <row r="42" spans="2:17" ht="14.25">
      <c r="B42" s="137" t="s">
        <v>25</v>
      </c>
      <c r="C42" s="138"/>
      <c r="D42" s="138"/>
      <c r="E42" s="138"/>
      <c r="F42" s="138"/>
      <c r="G42" s="138"/>
      <c r="H42" s="138"/>
      <c r="I42" s="138"/>
    </row>
    <row r="44" spans="2:17">
      <c r="B44" s="116" t="s">
        <v>63</v>
      </c>
      <c r="C44" s="139" t="s">
        <v>64</v>
      </c>
      <c r="D44" s="282" t="s">
        <v>155</v>
      </c>
    </row>
    <row r="45" spans="2:17">
      <c r="C45" s="139" t="str">
        <f>C7</f>
        <v>(a)</v>
      </c>
      <c r="D45" s="116" t="s">
        <v>65</v>
      </c>
    </row>
    <row r="46" spans="2:17">
      <c r="C46" s="139" t="str">
        <f>D7</f>
        <v>(b)</v>
      </c>
      <c r="D46" s="129" t="str">
        <f>"= "&amp;C7&amp;" x "&amp;C62</f>
        <v>= (a) x 0.0697927885163824</v>
      </c>
    </row>
    <row r="47" spans="2:17">
      <c r="C47" s="139" t="str">
        <f>G7</f>
        <v>(e)</v>
      </c>
      <c r="D47" s="129" t="str">
        <f>"= ("&amp;$D$7&amp;" + "&amp;$E$7&amp;") /  (8.76 x "&amp;TEXT(C63,"0.0%")&amp;")"</f>
        <v>= ((b) + (c)) /  (8.76 x 37.0%)</v>
      </c>
    </row>
    <row r="48" spans="2:17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62"/>
    </row>
    <row r="50" spans="2:28">
      <c r="C50" s="139"/>
      <c r="D50" s="129"/>
    </row>
    <row r="51" spans="2:28" ht="13.5" thickBot="1"/>
    <row r="52" spans="2:28" ht="13.5" thickBot="1">
      <c r="C52" s="42" t="str">
        <f>B2&amp;" - "&amp;B3</f>
        <v>2021 IRP Update Portland North Coast Wind Resource - 37%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5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2038</v>
      </c>
    </row>
    <row r="55" spans="2:28">
      <c r="B55" s="343" t="s">
        <v>211</v>
      </c>
      <c r="C55" s="376">
        <f>713925.9/450</f>
        <v>1586.502</v>
      </c>
      <c r="D55" s="116" t="s">
        <v>65</v>
      </c>
      <c r="P55" s="116">
        <v>450</v>
      </c>
      <c r="Q55" s="116" t="s">
        <v>32</v>
      </c>
    </row>
    <row r="56" spans="2:28">
      <c r="B56" s="343" t="s">
        <v>211</v>
      </c>
      <c r="C56" s="146">
        <f>48312.6823609458/450</f>
        <v>107.36151635765734</v>
      </c>
      <c r="D56" s="116" t="s">
        <v>68</v>
      </c>
    </row>
    <row r="57" spans="2:28" ht="24" customHeight="1">
      <c r="B57" s="85"/>
      <c r="C57" s="151"/>
      <c r="D57" s="116" t="s">
        <v>99</v>
      </c>
      <c r="R57" s="197"/>
    </row>
    <row r="58" spans="2:28">
      <c r="B58" s="343"/>
      <c r="C58" s="146"/>
      <c r="D58" s="116" t="s">
        <v>69</v>
      </c>
      <c r="L58" s="118"/>
      <c r="M58" s="377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378" t="s">
        <v>90</v>
      </c>
      <c r="M59" s="379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43" t="str">
        <f>LEFT(RIGHT(INDEX('Table 3 TransCost'!$39:$39,1,MATCH(F60,'Table 3 TransCost'!$4:$4,0)),6),5)</f>
        <v>2026$</v>
      </c>
      <c r="C60" s="151">
        <f>INDEX('Table 3 TransCost'!$39:$39,1,MATCH(F60,'Table 3 TransCost'!$4:$4,0)+2)</f>
        <v>24.740174248339812</v>
      </c>
      <c r="D60" s="116" t="s">
        <v>150</v>
      </c>
      <c r="F60" s="116" t="s">
        <v>166</v>
      </c>
      <c r="L60" s="379"/>
      <c r="M60" s="379"/>
      <c r="N60" s="379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83"/>
      <c r="L61" s="379"/>
      <c r="M61" s="379"/>
      <c r="N61" s="379"/>
      <c r="O61" s="161"/>
      <c r="P61" s="379"/>
      <c r="S61" s="118"/>
      <c r="U61" s="118"/>
      <c r="V61" s="118"/>
      <c r="W61" s="118"/>
      <c r="X61" s="118"/>
      <c r="Y61" s="118"/>
      <c r="Z61" s="118"/>
    </row>
    <row r="62" spans="2:28">
      <c r="C62" s="380">
        <v>6.9792788516382376E-2</v>
      </c>
      <c r="D62" s="116" t="s">
        <v>36</v>
      </c>
      <c r="L62" s="272"/>
      <c r="M62" s="154"/>
      <c r="N62" s="154"/>
      <c r="P62" s="155"/>
    </row>
    <row r="63" spans="2:28">
      <c r="C63" s="381">
        <v>0.37049999910522241</v>
      </c>
      <c r="D63" s="116" t="s">
        <v>37</v>
      </c>
    </row>
    <row r="64" spans="2:28">
      <c r="D64" s="152"/>
    </row>
    <row r="81" spans="3:4">
      <c r="C81" s="148"/>
      <c r="D81" s="152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</sheetData>
  <printOptions horizontalCentered="1"/>
  <pageMargins left="0.8" right="0.3" top="0.4" bottom="0.4" header="0.5" footer="0.2"/>
  <pageSetup scale="61" orientation="landscape" r:id="rId1"/>
  <headerFooter alignWithMargins="0"/>
  <rowBreaks count="1" manualBreakCount="1">
    <brk id="51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80" workbookViewId="0">
      <selection activeCell="B2" sqref="B2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83203125" style="116" customWidth="1"/>
    <col min="6" max="6" width="13.5" style="116" customWidth="1"/>
    <col min="7" max="7" width="9.5" style="116" bestFit="1" customWidth="1"/>
    <col min="8" max="8" width="13.1640625" style="116" customWidth="1"/>
    <col min="9" max="9" width="10.5" style="116" customWidth="1"/>
    <col min="10" max="10" width="12.6640625" style="116" customWidth="1"/>
    <col min="11" max="11" width="14" style="116" customWidth="1"/>
    <col min="12" max="12" width="13.1640625" style="116" customWidth="1"/>
    <col min="13" max="13" width="3.164062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164062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5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5" ht="15.75">
      <c r="B2" s="114" t="s">
        <v>222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5" ht="15.75">
      <c r="B3" s="114" t="str">
        <f>TEXT($C$63,"0%")&amp;" Capacity Factor"</f>
        <v>37% Capacity Factor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25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</row>
    <row r="5" spans="2:25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185</v>
      </c>
      <c r="J5" s="120" t="s">
        <v>73</v>
      </c>
      <c r="K5" s="17" t="s">
        <v>52</v>
      </c>
      <c r="L5" s="120" t="s">
        <v>151</v>
      </c>
      <c r="N5" s="197"/>
      <c r="O5" s="197"/>
      <c r="Q5" s="197"/>
      <c r="S5" s="259"/>
      <c r="U5" s="256"/>
      <c r="V5" s="257"/>
      <c r="W5" s="256"/>
      <c r="X5" s="257"/>
      <c r="Y5" s="118"/>
    </row>
    <row r="6" spans="2:25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60"/>
    </row>
    <row r="7" spans="2:25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</row>
    <row r="8" spans="2:25" ht="6" customHeight="1">
      <c r="L8" s="118"/>
    </row>
    <row r="9" spans="2:25" ht="15.75">
      <c r="B9" s="43" t="str">
        <f>C52</f>
        <v>2021 IRP Update Wilamette Valley Resource - 37%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5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5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5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5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5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373"/>
      <c r="R14" s="374"/>
      <c r="W14" s="151"/>
    </row>
    <row r="15" spans="2:25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375"/>
      <c r="Q15" s="373"/>
      <c r="R15" s="374"/>
      <c r="W15" s="151"/>
    </row>
    <row r="16" spans="2:25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55"/>
      <c r="G18" s="129"/>
      <c r="H18" s="127"/>
      <c r="I18" s="127"/>
      <c r="J18" s="129"/>
      <c r="K18" s="129"/>
      <c r="L18" s="127"/>
      <c r="M18" s="118"/>
      <c r="O18" s="116"/>
      <c r="Q18" s="129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355"/>
      <c r="G19" s="129"/>
      <c r="H19" s="127"/>
      <c r="I19" s="127"/>
      <c r="J19" s="129"/>
      <c r="K19" s="129"/>
      <c r="L19" s="127"/>
      <c r="M19" s="118"/>
      <c r="O19" s="116"/>
      <c r="Q19" s="129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135">
        <v>1498.7239999999999</v>
      </c>
      <c r="D20" s="127">
        <f>C20*$C$62</f>
        <v>104.60012717642665</v>
      </c>
      <c r="E20" s="146">
        <f>41749.5488472448/615</f>
        <v>67.885445280072844</v>
      </c>
      <c r="F20" s="182">
        <f>$C$60</f>
        <v>2.5355612781817829</v>
      </c>
      <c r="G20" s="129">
        <f t="shared" ref="G20:G37" si="1">(D20+E20+F20)/(8.76*$C$63)</f>
        <v>53.92599601839018</v>
      </c>
      <c r="H20" s="127">
        <v>0</v>
      </c>
      <c r="I20" s="127">
        <v>-22.278000000000002</v>
      </c>
      <c r="J20" s="129">
        <f t="shared" ref="J20:J37" si="2">(G20+H20+I20)</f>
        <v>31.647996018390177</v>
      </c>
      <c r="K20" s="129">
        <f t="shared" ref="K20:K37" si="3">ROUND(J20*$C$63*8.76,2)</f>
        <v>102.72</v>
      </c>
      <c r="L20" s="127">
        <f t="shared" ref="L20:L37" si="4">(D20+E20+F20)</f>
        <v>175.02113373468126</v>
      </c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127">
        <f t="shared" ref="D21:D37" si="5">ROUND(D20*(1+IRP21_Infl_Rate),2)</f>
        <v>106.85</v>
      </c>
      <c r="E21" s="127">
        <f t="shared" ref="E21:E37" si="6">ROUND(E20*(1+IRP21_Infl_Rate),2)</f>
        <v>69.349999999999994</v>
      </c>
      <c r="F21" s="127">
        <f t="shared" ref="F21:F37" si="7">ROUND(F20*(1+IRP21_Infl_Rate),2)</f>
        <v>2.59</v>
      </c>
      <c r="G21" s="129">
        <f t="shared" si="1"/>
        <v>55.087226453141675</v>
      </c>
      <c r="H21" s="127">
        <v>0</v>
      </c>
      <c r="I21" s="127">
        <v>-23.07</v>
      </c>
      <c r="J21" s="129">
        <f t="shared" si="2"/>
        <v>32.017226453141674</v>
      </c>
      <c r="K21" s="129">
        <f t="shared" si="3"/>
        <v>103.91</v>
      </c>
      <c r="L21" s="127">
        <f t="shared" si="4"/>
        <v>178.79</v>
      </c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/>
      <c r="D22" s="127">
        <f t="shared" si="5"/>
        <v>109.15</v>
      </c>
      <c r="E22" s="127">
        <f t="shared" si="6"/>
        <v>70.84</v>
      </c>
      <c r="F22" s="127">
        <f t="shared" si="7"/>
        <v>2.65</v>
      </c>
      <c r="G22" s="129">
        <f t="shared" si="1"/>
        <v>56.273455111593471</v>
      </c>
      <c r="H22" s="127">
        <v>0</v>
      </c>
      <c r="I22" s="127">
        <v>-23.07</v>
      </c>
      <c r="J22" s="129">
        <f t="shared" si="2"/>
        <v>33.20345511159347</v>
      </c>
      <c r="K22" s="129">
        <f t="shared" si="3"/>
        <v>107.76</v>
      </c>
      <c r="L22" s="127">
        <f t="shared" si="4"/>
        <v>182.64000000000001</v>
      </c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/>
      <c r="D23" s="127">
        <f t="shared" si="5"/>
        <v>111.5</v>
      </c>
      <c r="E23" s="127">
        <f t="shared" si="6"/>
        <v>72.37</v>
      </c>
      <c r="F23" s="127">
        <f t="shared" si="7"/>
        <v>2.71</v>
      </c>
      <c r="G23" s="129">
        <f t="shared" si="1"/>
        <v>57.487413790632445</v>
      </c>
      <c r="H23" s="127">
        <v>0</v>
      </c>
      <c r="I23" s="127">
        <v>-23.867999999999999</v>
      </c>
      <c r="J23" s="129">
        <f t="shared" si="2"/>
        <v>33.61941379063245</v>
      </c>
      <c r="K23" s="129">
        <f t="shared" si="3"/>
        <v>109.11</v>
      </c>
      <c r="L23" s="127">
        <f t="shared" si="4"/>
        <v>186.58</v>
      </c>
      <c r="M23" s="118"/>
      <c r="O23" s="116"/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135"/>
      <c r="D24" s="127">
        <f t="shared" si="5"/>
        <v>113.9</v>
      </c>
      <c r="E24" s="127">
        <f t="shared" si="6"/>
        <v>73.930000000000007</v>
      </c>
      <c r="F24" s="127">
        <f t="shared" si="7"/>
        <v>2.77</v>
      </c>
      <c r="G24" s="129">
        <f t="shared" si="1"/>
        <v>58.726021376860032</v>
      </c>
      <c r="H24" s="127">
        <v>0</v>
      </c>
      <c r="I24" s="127">
        <v>-24.666</v>
      </c>
      <c r="J24" s="129">
        <f t="shared" si="2"/>
        <v>34.060021376860036</v>
      </c>
      <c r="K24" s="129">
        <f t="shared" si="3"/>
        <v>110.54</v>
      </c>
      <c r="L24" s="127">
        <f t="shared" si="4"/>
        <v>190.60000000000002</v>
      </c>
      <c r="M24" s="118"/>
      <c r="O24" s="116"/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127">
        <f t="shared" si="5"/>
        <v>116.35</v>
      </c>
      <c r="E25" s="127">
        <f t="shared" si="6"/>
        <v>75.52</v>
      </c>
      <c r="F25" s="127">
        <f t="shared" si="7"/>
        <v>2.83</v>
      </c>
      <c r="G25" s="129">
        <f t="shared" si="1"/>
        <v>59.989277870276219</v>
      </c>
      <c r="H25" s="127">
        <v>0</v>
      </c>
      <c r="I25" s="127">
        <v>-24.666</v>
      </c>
      <c r="J25" s="129">
        <f t="shared" si="2"/>
        <v>35.323277870276215</v>
      </c>
      <c r="K25" s="129">
        <f t="shared" si="3"/>
        <v>114.64</v>
      </c>
      <c r="L25" s="127">
        <f t="shared" si="4"/>
        <v>194.70000000000002</v>
      </c>
      <c r="M25" s="118"/>
      <c r="O25" s="116"/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127">
        <f t="shared" si="5"/>
        <v>118.86</v>
      </c>
      <c r="E26" s="127">
        <f t="shared" si="6"/>
        <v>77.150000000000006</v>
      </c>
      <c r="F26" s="127">
        <f t="shared" si="7"/>
        <v>2.89</v>
      </c>
      <c r="G26" s="129">
        <f t="shared" si="1"/>
        <v>61.283345497678155</v>
      </c>
      <c r="H26" s="127">
        <v>0</v>
      </c>
      <c r="I26" s="127">
        <v>-25.457999999999998</v>
      </c>
      <c r="J26" s="129">
        <f t="shared" si="2"/>
        <v>35.825345497678157</v>
      </c>
      <c r="K26" s="129">
        <f t="shared" si="3"/>
        <v>116.27</v>
      </c>
      <c r="L26" s="127">
        <f t="shared" si="4"/>
        <v>198.89999999999998</v>
      </c>
      <c r="M26" s="118"/>
      <c r="O26" s="116"/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127">
        <f t="shared" si="5"/>
        <v>121.42</v>
      </c>
      <c r="E27" s="127">
        <f t="shared" si="6"/>
        <v>78.81</v>
      </c>
      <c r="F27" s="127">
        <f t="shared" si="7"/>
        <v>2.95</v>
      </c>
      <c r="G27" s="129">
        <f t="shared" si="1"/>
        <v>62.602062032268726</v>
      </c>
      <c r="H27" s="127">
        <v>0</v>
      </c>
      <c r="I27" s="127">
        <v>-26.255999999999997</v>
      </c>
      <c r="J27" s="129">
        <f t="shared" si="2"/>
        <v>36.346062032268733</v>
      </c>
      <c r="K27" s="129">
        <f t="shared" si="3"/>
        <v>117.96</v>
      </c>
      <c r="L27" s="127">
        <f t="shared" si="4"/>
        <v>203.18</v>
      </c>
      <c r="M27" s="118"/>
      <c r="O27" s="116"/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127">
        <f t="shared" si="5"/>
        <v>124.04</v>
      </c>
      <c r="E28" s="127">
        <f t="shared" si="6"/>
        <v>80.510000000000005</v>
      </c>
      <c r="F28" s="127">
        <f t="shared" si="7"/>
        <v>3.01</v>
      </c>
      <c r="G28" s="129">
        <f t="shared" si="1"/>
        <v>63.951589700845048</v>
      </c>
      <c r="H28" s="127">
        <v>0</v>
      </c>
      <c r="I28" s="127">
        <v>-26.255999999999997</v>
      </c>
      <c r="J28" s="129">
        <f t="shared" si="2"/>
        <v>37.695589700845048</v>
      </c>
      <c r="K28" s="129">
        <f t="shared" si="3"/>
        <v>122.34</v>
      </c>
      <c r="L28" s="127">
        <f t="shared" si="4"/>
        <v>207.56</v>
      </c>
      <c r="M28" s="118"/>
      <c r="O28" s="116"/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127">
        <f t="shared" si="5"/>
        <v>126.71</v>
      </c>
      <c r="E29" s="127">
        <f t="shared" si="6"/>
        <v>82.24</v>
      </c>
      <c r="F29" s="127">
        <f t="shared" si="7"/>
        <v>3.07</v>
      </c>
      <c r="G29" s="129">
        <f t="shared" si="1"/>
        <v>65.325766276609968</v>
      </c>
      <c r="H29" s="127">
        <v>0</v>
      </c>
      <c r="I29" s="127">
        <v>-27.054000000000002</v>
      </c>
      <c r="J29" s="129">
        <f t="shared" si="2"/>
        <v>38.271766276609966</v>
      </c>
      <c r="K29" s="129">
        <f t="shared" si="3"/>
        <v>124.21</v>
      </c>
      <c r="L29" s="127">
        <f t="shared" si="4"/>
        <v>212.01999999999998</v>
      </c>
      <c r="M29" s="118"/>
      <c r="O29" s="116"/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127">
        <f t="shared" si="5"/>
        <v>129.44</v>
      </c>
      <c r="E30" s="127">
        <f t="shared" si="6"/>
        <v>84.01</v>
      </c>
      <c r="F30" s="127">
        <f t="shared" si="7"/>
        <v>3.14</v>
      </c>
      <c r="G30" s="129">
        <f t="shared" si="1"/>
        <v>66.733835099759233</v>
      </c>
      <c r="H30" s="127">
        <v>0</v>
      </c>
      <c r="I30" s="127">
        <v>0</v>
      </c>
      <c r="J30" s="129">
        <f t="shared" si="2"/>
        <v>66.733835099759233</v>
      </c>
      <c r="K30" s="129">
        <f t="shared" si="3"/>
        <v>216.59</v>
      </c>
      <c r="L30" s="127">
        <f t="shared" si="4"/>
        <v>216.58999999999997</v>
      </c>
      <c r="M30" s="118"/>
      <c r="O30" s="116"/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127">
        <f t="shared" si="5"/>
        <v>132.22999999999999</v>
      </c>
      <c r="E31" s="127">
        <f t="shared" si="6"/>
        <v>85.82</v>
      </c>
      <c r="F31" s="127">
        <f t="shared" si="7"/>
        <v>3.21</v>
      </c>
      <c r="G31" s="129">
        <f t="shared" si="1"/>
        <v>68.172715056894276</v>
      </c>
      <c r="H31" s="127">
        <v>0</v>
      </c>
      <c r="I31" s="127">
        <v>0</v>
      </c>
      <c r="J31" s="129">
        <f t="shared" si="2"/>
        <v>68.172715056894276</v>
      </c>
      <c r="K31" s="129">
        <f t="shared" si="3"/>
        <v>221.26</v>
      </c>
      <c r="L31" s="127">
        <f t="shared" si="4"/>
        <v>221.26</v>
      </c>
      <c r="M31" s="118"/>
      <c r="O31" s="116"/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135"/>
      <c r="D32" s="127">
        <f t="shared" si="5"/>
        <v>135.08000000000001</v>
      </c>
      <c r="E32" s="127">
        <f t="shared" si="6"/>
        <v>87.67</v>
      </c>
      <c r="F32" s="127">
        <f t="shared" si="7"/>
        <v>3.28</v>
      </c>
      <c r="G32" s="129">
        <f t="shared" si="1"/>
        <v>69.642406148015056</v>
      </c>
      <c r="H32" s="127">
        <v>0</v>
      </c>
      <c r="I32" s="127">
        <v>0</v>
      </c>
      <c r="J32" s="129">
        <f t="shared" si="2"/>
        <v>69.642406148015056</v>
      </c>
      <c r="K32" s="129">
        <f t="shared" si="3"/>
        <v>226.03</v>
      </c>
      <c r="L32" s="127">
        <f t="shared" si="4"/>
        <v>226.03</v>
      </c>
      <c r="M32" s="118"/>
      <c r="O32" s="116"/>
      <c r="Q32" s="129"/>
      <c r="S32" s="151"/>
      <c r="U32" s="158"/>
      <c r="V32" s="151"/>
      <c r="W32" s="151"/>
      <c r="X32" s="151"/>
      <c r="Y32" s="151"/>
      <c r="Z32" s="151"/>
    </row>
    <row r="33" spans="2:15">
      <c r="B33" s="134">
        <f t="shared" si="0"/>
        <v>2039</v>
      </c>
      <c r="C33" s="135"/>
      <c r="D33" s="127">
        <f t="shared" si="5"/>
        <v>137.99</v>
      </c>
      <c r="E33" s="127">
        <f t="shared" si="6"/>
        <v>89.56</v>
      </c>
      <c r="F33" s="127">
        <f t="shared" si="7"/>
        <v>3.35</v>
      </c>
      <c r="G33" s="129">
        <f t="shared" si="1"/>
        <v>71.142908373121614</v>
      </c>
      <c r="H33" s="127">
        <v>0</v>
      </c>
      <c r="I33" s="127">
        <v>0</v>
      </c>
      <c r="J33" s="129">
        <f t="shared" si="2"/>
        <v>71.142908373121614</v>
      </c>
      <c r="K33" s="129">
        <f t="shared" si="3"/>
        <v>230.9</v>
      </c>
      <c r="L33" s="127">
        <f t="shared" si="4"/>
        <v>230.9</v>
      </c>
      <c r="M33" s="118"/>
      <c r="O33" s="116"/>
    </row>
    <row r="34" spans="2:15">
      <c r="B34" s="134">
        <f t="shared" si="0"/>
        <v>2040</v>
      </c>
      <c r="C34" s="135"/>
      <c r="D34" s="127">
        <f t="shared" si="5"/>
        <v>140.96</v>
      </c>
      <c r="E34" s="127">
        <f t="shared" si="6"/>
        <v>91.49</v>
      </c>
      <c r="F34" s="127">
        <f t="shared" si="7"/>
        <v>3.42</v>
      </c>
      <c r="G34" s="129">
        <f t="shared" si="1"/>
        <v>72.674221732213908</v>
      </c>
      <c r="H34" s="127">
        <v>0</v>
      </c>
      <c r="I34" s="127">
        <v>0</v>
      </c>
      <c r="J34" s="129">
        <f t="shared" si="2"/>
        <v>72.674221732213908</v>
      </c>
      <c r="K34" s="129">
        <f t="shared" si="3"/>
        <v>235.87</v>
      </c>
      <c r="L34" s="127">
        <f t="shared" si="4"/>
        <v>235.86999999999998</v>
      </c>
      <c r="M34" s="118"/>
      <c r="O34" s="116"/>
    </row>
    <row r="35" spans="2:15">
      <c r="B35" s="134">
        <f t="shared" si="0"/>
        <v>2041</v>
      </c>
      <c r="C35" s="135"/>
      <c r="D35" s="127">
        <f t="shared" si="5"/>
        <v>144</v>
      </c>
      <c r="E35" s="127">
        <f t="shared" si="6"/>
        <v>93.46</v>
      </c>
      <c r="F35" s="127">
        <f t="shared" si="7"/>
        <v>3.49</v>
      </c>
      <c r="G35" s="129">
        <f t="shared" si="1"/>
        <v>74.239427338690561</v>
      </c>
      <c r="H35" s="127">
        <v>0</v>
      </c>
      <c r="I35" s="127">
        <v>0</v>
      </c>
      <c r="J35" s="129">
        <f t="shared" si="2"/>
        <v>74.239427338690561</v>
      </c>
      <c r="K35" s="129">
        <f t="shared" si="3"/>
        <v>240.95</v>
      </c>
      <c r="L35" s="127">
        <f t="shared" si="4"/>
        <v>240.95</v>
      </c>
      <c r="M35" s="118"/>
      <c r="O35" s="116"/>
    </row>
    <row r="36" spans="2:15">
      <c r="B36" s="134">
        <f t="shared" si="0"/>
        <v>2042</v>
      </c>
      <c r="C36" s="135"/>
      <c r="D36" s="127">
        <f t="shared" si="5"/>
        <v>147.1</v>
      </c>
      <c r="E36" s="127">
        <f t="shared" si="6"/>
        <v>95.47</v>
      </c>
      <c r="F36" s="127">
        <f t="shared" si="7"/>
        <v>3.57</v>
      </c>
      <c r="G36" s="129">
        <f t="shared" si="1"/>
        <v>75.838525192551543</v>
      </c>
      <c r="H36" s="127">
        <v>0</v>
      </c>
      <c r="I36" s="127">
        <v>0</v>
      </c>
      <c r="J36" s="129">
        <f t="shared" si="2"/>
        <v>75.838525192551543</v>
      </c>
      <c r="K36" s="129">
        <f t="shared" si="3"/>
        <v>246.14</v>
      </c>
      <c r="L36" s="127">
        <f t="shared" si="4"/>
        <v>246.14</v>
      </c>
      <c r="M36" s="118"/>
      <c r="O36" s="116"/>
    </row>
    <row r="37" spans="2:15">
      <c r="B37" s="134">
        <f t="shared" si="0"/>
        <v>2043</v>
      </c>
      <c r="C37" s="135"/>
      <c r="D37" s="127">
        <f t="shared" si="5"/>
        <v>150.27000000000001</v>
      </c>
      <c r="E37" s="127">
        <f t="shared" si="6"/>
        <v>97.53</v>
      </c>
      <c r="F37" s="127">
        <f t="shared" si="7"/>
        <v>3.65</v>
      </c>
      <c r="G37" s="129">
        <f t="shared" si="1"/>
        <v>77.474596407195449</v>
      </c>
      <c r="H37" s="127">
        <v>0</v>
      </c>
      <c r="I37" s="127">
        <v>0</v>
      </c>
      <c r="J37" s="129">
        <f t="shared" si="2"/>
        <v>77.474596407195449</v>
      </c>
      <c r="K37" s="129">
        <f t="shared" si="3"/>
        <v>251.45</v>
      </c>
      <c r="L37" s="127">
        <f t="shared" si="4"/>
        <v>251.45000000000002</v>
      </c>
    </row>
    <row r="38" spans="2:15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</row>
    <row r="39" spans="2:15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</row>
    <row r="40" spans="2:15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</row>
    <row r="42" spans="2:15" ht="14.25">
      <c r="B42" s="137" t="s">
        <v>25</v>
      </c>
      <c r="C42" s="138"/>
      <c r="D42" s="138"/>
      <c r="E42" s="138"/>
      <c r="F42" s="138"/>
      <c r="G42" s="138"/>
      <c r="H42" s="138"/>
      <c r="I42" s="138"/>
    </row>
    <row r="44" spans="2:15">
      <c r="B44" s="116" t="s">
        <v>63</v>
      </c>
      <c r="C44" s="139" t="s">
        <v>64</v>
      </c>
      <c r="D44" s="282" t="s">
        <v>155</v>
      </c>
    </row>
    <row r="45" spans="2:15">
      <c r="C45" s="139" t="str">
        <f>C7</f>
        <v>(a)</v>
      </c>
      <c r="D45" s="116" t="s">
        <v>65</v>
      </c>
    </row>
    <row r="46" spans="2:15">
      <c r="C46" s="139" t="str">
        <f>D7</f>
        <v>(b)</v>
      </c>
      <c r="D46" s="129" t="str">
        <f>"= "&amp;C7&amp;" x "&amp;C62</f>
        <v>= (a) x 0.0697927885163824</v>
      </c>
    </row>
    <row r="47" spans="2:15">
      <c r="C47" s="139" t="str">
        <f>G7</f>
        <v>(e)</v>
      </c>
      <c r="D47" s="129" t="str">
        <f>"= ("&amp;$D$7&amp;" + "&amp;$E$7&amp;") /  (8.76 x "&amp;TEXT(C63,"0.0%")&amp;")"</f>
        <v>= ((b) + (c)) /  (8.76 x 37.0%)</v>
      </c>
    </row>
    <row r="48" spans="2:15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62"/>
    </row>
    <row r="50" spans="2:28">
      <c r="C50" s="139"/>
      <c r="D50" s="129"/>
    </row>
    <row r="51" spans="2:28" ht="13.5" thickBot="1"/>
    <row r="52" spans="2:28" ht="13.5" thickBot="1">
      <c r="C52" s="42" t="str">
        <f>B2&amp;" - "&amp;B3</f>
        <v>2021 IRP Update Wilamette Valley Resource - 37%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5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2026</v>
      </c>
    </row>
    <row r="55" spans="2:28">
      <c r="B55" s="343" t="s">
        <v>177</v>
      </c>
      <c r="C55" s="376">
        <f>621970.46/415</f>
        <v>1498.7239999999999</v>
      </c>
      <c r="D55" s="116" t="s">
        <v>65</v>
      </c>
      <c r="P55" s="116">
        <v>415</v>
      </c>
      <c r="Q55" s="116" t="s">
        <v>32</v>
      </c>
    </row>
    <row r="56" spans="2:28">
      <c r="B56" s="343" t="s">
        <v>177</v>
      </c>
      <c r="C56" s="146">
        <f>28172.4597912315/415</f>
        <v>67.885445280075899</v>
      </c>
      <c r="D56" s="116" t="s">
        <v>68</v>
      </c>
    </row>
    <row r="57" spans="2:28" ht="24" customHeight="1">
      <c r="B57" s="85"/>
      <c r="C57" s="151"/>
      <c r="D57" s="116" t="s">
        <v>99</v>
      </c>
      <c r="R57" s="197"/>
    </row>
    <row r="58" spans="2:28">
      <c r="B58" s="343"/>
      <c r="C58" s="146"/>
      <c r="D58" s="116" t="s">
        <v>69</v>
      </c>
      <c r="L58" s="118"/>
      <c r="M58" s="377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378" t="s">
        <v>90</v>
      </c>
      <c r="M59" s="379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43" t="str">
        <f>LEFT(RIGHT(INDEX('Table 3 TransCost'!$39:$39,1,MATCH(F60,'Table 3 TransCost'!$4:$4,0)),6),5)</f>
        <v>2026$</v>
      </c>
      <c r="C60" s="151">
        <f>INDEX('Table 3 TransCost'!$39:$39,1,MATCH(F60,'Table 3 TransCost'!$4:$4,0)+2)</f>
        <v>2.5355612781817829</v>
      </c>
      <c r="D60" s="116" t="s">
        <v>150</v>
      </c>
      <c r="F60" s="116" t="s">
        <v>172</v>
      </c>
      <c r="L60" s="379"/>
      <c r="M60" s="379"/>
      <c r="N60" s="379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83"/>
      <c r="L61" s="379"/>
      <c r="M61" s="379"/>
      <c r="N61" s="379"/>
      <c r="O61" s="161"/>
      <c r="P61" s="379"/>
      <c r="S61" s="118"/>
      <c r="U61" s="118"/>
      <c r="V61" s="118"/>
      <c r="W61" s="118"/>
      <c r="X61" s="118"/>
      <c r="Y61" s="118"/>
      <c r="Z61" s="118"/>
    </row>
    <row r="62" spans="2:28">
      <c r="C62" s="380">
        <v>6.9792788516382376E-2</v>
      </c>
      <c r="D62" s="116" t="s">
        <v>36</v>
      </c>
      <c r="L62" s="272"/>
      <c r="M62" s="154"/>
      <c r="N62" s="154"/>
      <c r="P62" s="155"/>
    </row>
    <row r="63" spans="2:28">
      <c r="C63" s="381">
        <v>0.37049999910522241</v>
      </c>
      <c r="D63" s="116" t="s">
        <v>37</v>
      </c>
    </row>
    <row r="64" spans="2:28">
      <c r="D64" s="152"/>
    </row>
    <row r="65" spans="15:15" s="118" customFormat="1">
      <c r="O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1" orientation="landscape" r:id="rId1"/>
  <headerFooter alignWithMargins="0"/>
  <rowBreaks count="1" manualBreakCount="1">
    <brk id="51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80" workbookViewId="0">
      <selection activeCell="A14" sqref="A14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83203125" style="116" customWidth="1"/>
    <col min="6" max="6" width="13.5" style="116" customWidth="1"/>
    <col min="7" max="7" width="9.5" style="116" bestFit="1" customWidth="1"/>
    <col min="8" max="8" width="13.1640625" style="116" customWidth="1"/>
    <col min="9" max="9" width="10.5" style="116" customWidth="1"/>
    <col min="10" max="10" width="12.6640625" style="116" customWidth="1"/>
    <col min="11" max="11" width="14" style="116" customWidth="1"/>
    <col min="12" max="12" width="13.1640625" style="116" customWidth="1"/>
    <col min="13" max="13" width="3.164062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164062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5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5" ht="15.75">
      <c r="B2" s="114" t="s">
        <v>222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5" ht="15.75">
      <c r="B3" s="114" t="str">
        <f>TEXT($C$63,"0%")&amp;" Capacity Factor"</f>
        <v>37% Capacity Factor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25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</row>
    <row r="5" spans="2:25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173</v>
      </c>
      <c r="J5" s="120" t="s">
        <v>73</v>
      </c>
      <c r="K5" s="17" t="s">
        <v>52</v>
      </c>
      <c r="L5" s="120" t="s">
        <v>151</v>
      </c>
      <c r="N5" s="197"/>
      <c r="O5" s="197"/>
      <c r="Q5" s="197"/>
      <c r="S5" s="259"/>
      <c r="U5" s="256"/>
      <c r="V5" s="257"/>
      <c r="W5" s="256"/>
      <c r="X5" s="257"/>
      <c r="Y5" s="118"/>
    </row>
    <row r="6" spans="2:25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60"/>
    </row>
    <row r="7" spans="2:25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</row>
    <row r="8" spans="2:25" ht="6" customHeight="1">
      <c r="L8" s="118"/>
    </row>
    <row r="9" spans="2:25" ht="15.75">
      <c r="B9" s="43" t="str">
        <f>C52</f>
        <v>2021 IRP Update Wilamette Valley Resource - 37%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5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5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5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5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5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373"/>
      <c r="R14" s="374"/>
      <c r="W14" s="151"/>
    </row>
    <row r="15" spans="2:25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375"/>
      <c r="Q15" s="373"/>
      <c r="R15" s="374"/>
      <c r="W15" s="151"/>
    </row>
    <row r="16" spans="2:25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55"/>
      <c r="G18" s="129"/>
      <c r="H18" s="127"/>
      <c r="I18" s="127"/>
      <c r="J18" s="129"/>
      <c r="K18" s="129"/>
      <c r="L18" s="127"/>
      <c r="M18" s="118"/>
      <c r="O18" s="116"/>
      <c r="Q18" s="129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355"/>
      <c r="G19" s="129"/>
      <c r="H19" s="127"/>
      <c r="I19" s="127"/>
      <c r="J19" s="129"/>
      <c r="K19" s="129"/>
      <c r="L19" s="127"/>
      <c r="M19" s="118"/>
      <c r="O19" s="116"/>
      <c r="Q19" s="129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135"/>
      <c r="D20" s="127"/>
      <c r="E20" s="146"/>
      <c r="F20" s="355"/>
      <c r="G20" s="129"/>
      <c r="H20" s="127"/>
      <c r="I20" s="127"/>
      <c r="J20" s="129"/>
      <c r="K20" s="129"/>
      <c r="L20" s="127"/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127"/>
      <c r="E21" s="146"/>
      <c r="F21" s="355"/>
      <c r="G21" s="129"/>
      <c r="H21" s="127"/>
      <c r="I21" s="127"/>
      <c r="J21" s="129"/>
      <c r="K21" s="129"/>
      <c r="L21" s="127"/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/>
      <c r="D22" s="127"/>
      <c r="E22" s="146"/>
      <c r="F22" s="355"/>
      <c r="G22" s="129"/>
      <c r="H22" s="127"/>
      <c r="I22" s="127"/>
      <c r="J22" s="129"/>
      <c r="K22" s="129"/>
      <c r="L22" s="127"/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>
        <v>1568.354</v>
      </c>
      <c r="D23" s="127">
        <f>C23*$C$62</f>
        <v>109.45979904082236</v>
      </c>
      <c r="E23" s="146">
        <f>$C$56</f>
        <v>72.369493474950005</v>
      </c>
      <c r="F23" s="182">
        <f>$C$60</f>
        <v>5.6747035126682794</v>
      </c>
      <c r="G23" s="129">
        <f t="shared" ref="G23" si="1">(D23+E23+F23)/(8.76*$C$63)</f>
        <v>57.772107308597036</v>
      </c>
      <c r="H23" s="127">
        <v>0</v>
      </c>
      <c r="I23" s="127"/>
      <c r="J23" s="129">
        <f t="shared" ref="J23" si="2">(G23+H23+I23)</f>
        <v>57.772107308597036</v>
      </c>
      <c r="K23" s="129">
        <f t="shared" ref="K23" si="3">ROUND(J23*$C$63*8.76,2)</f>
        <v>187.5</v>
      </c>
      <c r="L23" s="127">
        <f t="shared" ref="L23" si="4">(D23+E23+F23)</f>
        <v>187.50399602844064</v>
      </c>
      <c r="M23" s="118"/>
      <c r="O23" s="116"/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135"/>
      <c r="D24" s="127">
        <f t="shared" ref="D24:F36" si="5">ROUND(D23*(1+IRP21_Infl_Rate),2)</f>
        <v>111.82</v>
      </c>
      <c r="E24" s="127">
        <f t="shared" si="5"/>
        <v>73.930000000000007</v>
      </c>
      <c r="F24" s="127">
        <f t="shared" si="5"/>
        <v>5.8</v>
      </c>
      <c r="G24" s="129">
        <f t="shared" ref="G24" si="6">(D24+E24+F24)/(8.76*$C$63)</f>
        <v>59.018727010400532</v>
      </c>
      <c r="H24" s="127">
        <v>0</v>
      </c>
      <c r="I24" s="127"/>
      <c r="J24" s="129">
        <f t="shared" ref="J24" si="7">(G24+H24+I24)</f>
        <v>59.018727010400532</v>
      </c>
      <c r="K24" s="129">
        <f t="shared" ref="K24" si="8">ROUND(J24*$C$63*8.76,2)</f>
        <v>191.55</v>
      </c>
      <c r="L24" s="127">
        <f t="shared" ref="L24" si="9">(D24+E24+F24)</f>
        <v>191.55</v>
      </c>
      <c r="M24" s="118"/>
      <c r="O24" s="116"/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127">
        <f t="shared" si="5"/>
        <v>114.23</v>
      </c>
      <c r="E25" s="127">
        <f t="shared" si="5"/>
        <v>75.52</v>
      </c>
      <c r="F25" s="127">
        <f t="shared" si="5"/>
        <v>5.92</v>
      </c>
      <c r="G25" s="129">
        <f t="shared" ref="G25:G37" si="10">(D25+E25+F25)/(8.76*$C$63)</f>
        <v>60.288145727617177</v>
      </c>
      <c r="H25" s="127">
        <v>0</v>
      </c>
      <c r="I25" s="127"/>
      <c r="J25" s="129">
        <f t="shared" ref="J25:J37" si="11">(G25+H25+I25)</f>
        <v>60.288145727617177</v>
      </c>
      <c r="K25" s="129">
        <f t="shared" ref="K25:K37" si="12">ROUND(J25*$C$63*8.76,2)</f>
        <v>195.67</v>
      </c>
      <c r="L25" s="127">
        <f t="shared" ref="L25:L37" si="13">(D25+E25+F25)</f>
        <v>195.67</v>
      </c>
      <c r="M25" s="118"/>
      <c r="O25" s="116"/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127">
        <f t="shared" si="5"/>
        <v>116.69</v>
      </c>
      <c r="E26" s="127">
        <f t="shared" si="5"/>
        <v>77.150000000000006</v>
      </c>
      <c r="F26" s="127">
        <f t="shared" si="5"/>
        <v>6.05</v>
      </c>
      <c r="G26" s="129">
        <f t="shared" si="10"/>
        <v>61.58837557874687</v>
      </c>
      <c r="H26" s="127">
        <v>0</v>
      </c>
      <c r="I26" s="127"/>
      <c r="J26" s="129">
        <f t="shared" si="11"/>
        <v>61.58837557874687</v>
      </c>
      <c r="K26" s="129">
        <f t="shared" si="12"/>
        <v>199.89</v>
      </c>
      <c r="L26" s="127">
        <f t="shared" si="13"/>
        <v>199.89000000000001</v>
      </c>
      <c r="M26" s="118"/>
      <c r="O26" s="116"/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127">
        <f t="shared" si="5"/>
        <v>119.2</v>
      </c>
      <c r="E27" s="127">
        <f t="shared" si="5"/>
        <v>78.81</v>
      </c>
      <c r="F27" s="127">
        <f t="shared" si="5"/>
        <v>6.18</v>
      </c>
      <c r="G27" s="129">
        <f t="shared" si="10"/>
        <v>62.913254337006961</v>
      </c>
      <c r="H27" s="127">
        <v>0</v>
      </c>
      <c r="I27" s="127"/>
      <c r="J27" s="129">
        <f t="shared" si="11"/>
        <v>62.913254337006961</v>
      </c>
      <c r="K27" s="129">
        <f t="shared" si="12"/>
        <v>204.19</v>
      </c>
      <c r="L27" s="127">
        <f t="shared" si="13"/>
        <v>204.19</v>
      </c>
      <c r="M27" s="118"/>
      <c r="O27" s="116"/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127">
        <f t="shared" si="5"/>
        <v>121.77</v>
      </c>
      <c r="E28" s="127">
        <f t="shared" si="5"/>
        <v>80.510000000000005</v>
      </c>
      <c r="F28" s="127">
        <f t="shared" si="5"/>
        <v>6.31</v>
      </c>
      <c r="G28" s="129">
        <f t="shared" si="10"/>
        <v>64.268944229180093</v>
      </c>
      <c r="H28" s="127">
        <v>0</v>
      </c>
      <c r="I28" s="127"/>
      <c r="J28" s="129">
        <f t="shared" si="11"/>
        <v>64.268944229180093</v>
      </c>
      <c r="K28" s="129">
        <f t="shared" si="12"/>
        <v>208.59</v>
      </c>
      <c r="L28" s="127">
        <f t="shared" si="13"/>
        <v>208.59</v>
      </c>
      <c r="M28" s="118"/>
      <c r="O28" s="116"/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127">
        <f t="shared" si="5"/>
        <v>124.39</v>
      </c>
      <c r="E29" s="127">
        <f t="shared" si="5"/>
        <v>82.24</v>
      </c>
      <c r="F29" s="127">
        <f t="shared" si="5"/>
        <v>6.45</v>
      </c>
      <c r="G29" s="129">
        <f t="shared" si="10"/>
        <v>65.652364141874926</v>
      </c>
      <c r="H29" s="127">
        <v>0</v>
      </c>
      <c r="I29" s="127"/>
      <c r="J29" s="129">
        <f t="shared" si="11"/>
        <v>65.652364141874926</v>
      </c>
      <c r="K29" s="129">
        <f t="shared" si="12"/>
        <v>213.08</v>
      </c>
      <c r="L29" s="127">
        <f t="shared" si="13"/>
        <v>213.07999999999998</v>
      </c>
      <c r="M29" s="118"/>
      <c r="O29" s="116"/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127">
        <f t="shared" si="5"/>
        <v>127.07</v>
      </c>
      <c r="E30" s="127">
        <f t="shared" si="5"/>
        <v>84.01</v>
      </c>
      <c r="F30" s="127">
        <f t="shared" si="5"/>
        <v>6.59</v>
      </c>
      <c r="G30" s="129">
        <f t="shared" si="10"/>
        <v>67.066595188482808</v>
      </c>
      <c r="H30" s="127">
        <v>0</v>
      </c>
      <c r="I30" s="127"/>
      <c r="J30" s="129">
        <f t="shared" si="11"/>
        <v>67.066595188482808</v>
      </c>
      <c r="K30" s="129">
        <f t="shared" si="12"/>
        <v>217.67</v>
      </c>
      <c r="L30" s="127">
        <f t="shared" si="13"/>
        <v>217.67</v>
      </c>
      <c r="M30" s="118"/>
      <c r="O30" s="116"/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127">
        <f t="shared" si="5"/>
        <v>129.81</v>
      </c>
      <c r="E31" s="127">
        <f t="shared" si="5"/>
        <v>85.82</v>
      </c>
      <c r="F31" s="127">
        <f t="shared" si="5"/>
        <v>6.73</v>
      </c>
      <c r="G31" s="129">
        <f t="shared" si="10"/>
        <v>68.511637369003708</v>
      </c>
      <c r="H31" s="127">
        <v>0</v>
      </c>
      <c r="I31" s="127"/>
      <c r="J31" s="129">
        <f t="shared" si="11"/>
        <v>68.511637369003708</v>
      </c>
      <c r="K31" s="129">
        <f t="shared" si="12"/>
        <v>222.36</v>
      </c>
      <c r="L31" s="127">
        <f t="shared" si="13"/>
        <v>222.35999999999999</v>
      </c>
      <c r="M31" s="118"/>
      <c r="O31" s="116"/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135"/>
      <c r="D32" s="127">
        <f t="shared" si="5"/>
        <v>132.61000000000001</v>
      </c>
      <c r="E32" s="127">
        <f t="shared" si="5"/>
        <v>87.67</v>
      </c>
      <c r="F32" s="127">
        <f t="shared" si="5"/>
        <v>6.88</v>
      </c>
      <c r="G32" s="129">
        <f t="shared" si="10"/>
        <v>69.990571796828945</v>
      </c>
      <c r="H32" s="127">
        <v>0</v>
      </c>
      <c r="I32" s="127"/>
      <c r="J32" s="129">
        <f t="shared" si="11"/>
        <v>69.990571796828945</v>
      </c>
      <c r="K32" s="129">
        <f t="shared" si="12"/>
        <v>227.16</v>
      </c>
      <c r="L32" s="127">
        <f t="shared" si="13"/>
        <v>227.16000000000003</v>
      </c>
      <c r="M32" s="118"/>
      <c r="O32" s="116"/>
      <c r="Q32" s="129"/>
      <c r="S32" s="151"/>
      <c r="U32" s="158"/>
      <c r="V32" s="151"/>
      <c r="W32" s="151"/>
      <c r="X32" s="151"/>
      <c r="Y32" s="151"/>
      <c r="Z32" s="151"/>
    </row>
    <row r="33" spans="2:15">
      <c r="B33" s="134">
        <f t="shared" si="0"/>
        <v>2039</v>
      </c>
      <c r="C33" s="135"/>
      <c r="D33" s="127">
        <f t="shared" si="5"/>
        <v>135.47</v>
      </c>
      <c r="E33" s="127">
        <f t="shared" si="5"/>
        <v>89.56</v>
      </c>
      <c r="F33" s="127">
        <f t="shared" si="5"/>
        <v>7.03</v>
      </c>
      <c r="G33" s="129">
        <f t="shared" si="10"/>
        <v>71.500317358567202</v>
      </c>
      <c r="H33" s="127">
        <v>0</v>
      </c>
      <c r="I33" s="127"/>
      <c r="J33" s="129">
        <f t="shared" si="11"/>
        <v>71.500317358567202</v>
      </c>
      <c r="K33" s="129">
        <f t="shared" si="12"/>
        <v>232.06</v>
      </c>
      <c r="L33" s="127">
        <f t="shared" si="13"/>
        <v>232.06</v>
      </c>
      <c r="M33" s="118"/>
      <c r="O33" s="116"/>
    </row>
    <row r="34" spans="2:15">
      <c r="B34" s="134">
        <f t="shared" si="0"/>
        <v>2040</v>
      </c>
      <c r="C34" s="135"/>
      <c r="D34" s="127">
        <f t="shared" si="5"/>
        <v>138.38999999999999</v>
      </c>
      <c r="E34" s="127">
        <f t="shared" si="5"/>
        <v>91.49</v>
      </c>
      <c r="F34" s="127">
        <f t="shared" si="5"/>
        <v>7.18</v>
      </c>
      <c r="G34" s="129">
        <f t="shared" si="10"/>
        <v>73.040874054218477</v>
      </c>
      <c r="H34" s="127">
        <v>0</v>
      </c>
      <c r="I34" s="127"/>
      <c r="J34" s="129">
        <f t="shared" si="11"/>
        <v>73.040874054218477</v>
      </c>
      <c r="K34" s="129">
        <f t="shared" si="12"/>
        <v>237.06</v>
      </c>
      <c r="L34" s="127">
        <f t="shared" si="13"/>
        <v>237.06</v>
      </c>
      <c r="M34" s="118"/>
      <c r="O34" s="116"/>
    </row>
    <row r="35" spans="2:15">
      <c r="B35" s="134">
        <f t="shared" si="0"/>
        <v>2041</v>
      </c>
      <c r="C35" s="135"/>
      <c r="D35" s="127">
        <f t="shared" si="5"/>
        <v>141.37</v>
      </c>
      <c r="E35" s="127">
        <f t="shared" si="5"/>
        <v>93.46</v>
      </c>
      <c r="F35" s="127">
        <f t="shared" si="5"/>
        <v>7.33</v>
      </c>
      <c r="G35" s="129">
        <f t="shared" si="10"/>
        <v>74.612241883782787</v>
      </c>
      <c r="H35" s="127">
        <v>0</v>
      </c>
      <c r="I35" s="127"/>
      <c r="J35" s="129">
        <f t="shared" si="11"/>
        <v>74.612241883782787</v>
      </c>
      <c r="K35" s="129">
        <f t="shared" si="12"/>
        <v>242.16</v>
      </c>
      <c r="L35" s="127">
        <f t="shared" si="13"/>
        <v>242.16</v>
      </c>
      <c r="M35" s="118"/>
      <c r="O35" s="116"/>
    </row>
    <row r="36" spans="2:15">
      <c r="B36" s="134">
        <f t="shared" si="0"/>
        <v>2042</v>
      </c>
      <c r="C36" s="135"/>
      <c r="D36" s="127">
        <f t="shared" si="5"/>
        <v>144.41999999999999</v>
      </c>
      <c r="E36" s="127">
        <f t="shared" si="5"/>
        <v>95.47</v>
      </c>
      <c r="F36" s="127">
        <f t="shared" si="5"/>
        <v>7.49</v>
      </c>
      <c r="G36" s="129">
        <f t="shared" si="10"/>
        <v>76.220583074042722</v>
      </c>
      <c r="H36" s="127">
        <v>0</v>
      </c>
      <c r="I36" s="127"/>
      <c r="J36" s="129">
        <f t="shared" si="11"/>
        <v>76.220583074042722</v>
      </c>
      <c r="K36" s="129">
        <f t="shared" si="12"/>
        <v>247.38</v>
      </c>
      <c r="L36" s="127">
        <f t="shared" si="13"/>
        <v>247.38</v>
      </c>
      <c r="M36" s="118"/>
      <c r="O36" s="116"/>
    </row>
    <row r="37" spans="2:15">
      <c r="B37" s="134">
        <f t="shared" si="0"/>
        <v>2043</v>
      </c>
      <c r="C37" s="135"/>
      <c r="D37" s="127">
        <f t="shared" ref="D37:F37" si="14">ROUND(D36*(1+IRP21_Infl_Rate),2)</f>
        <v>147.53</v>
      </c>
      <c r="E37" s="127">
        <f t="shared" si="14"/>
        <v>97.53</v>
      </c>
      <c r="F37" s="127">
        <f t="shared" si="14"/>
        <v>7.65</v>
      </c>
      <c r="G37" s="129">
        <f t="shared" si="10"/>
        <v>77.862816511606979</v>
      </c>
      <c r="H37" s="127">
        <v>0</v>
      </c>
      <c r="I37" s="127"/>
      <c r="J37" s="129">
        <f t="shared" si="11"/>
        <v>77.862816511606979</v>
      </c>
      <c r="K37" s="129">
        <f t="shared" si="12"/>
        <v>252.71</v>
      </c>
      <c r="L37" s="127">
        <f t="shared" si="13"/>
        <v>252.71</v>
      </c>
    </row>
    <row r="38" spans="2:15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</row>
    <row r="39" spans="2:15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</row>
    <row r="40" spans="2:15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</row>
    <row r="42" spans="2:15" ht="14.25">
      <c r="B42" s="137" t="s">
        <v>25</v>
      </c>
      <c r="C42" s="138"/>
      <c r="D42" s="138"/>
      <c r="E42" s="138"/>
      <c r="F42" s="138"/>
      <c r="G42" s="138"/>
      <c r="H42" s="138"/>
      <c r="I42" s="138"/>
    </row>
    <row r="44" spans="2:15">
      <c r="B44" s="116" t="s">
        <v>63</v>
      </c>
      <c r="C44" s="139" t="s">
        <v>64</v>
      </c>
      <c r="D44" s="282" t="s">
        <v>155</v>
      </c>
    </row>
    <row r="45" spans="2:15">
      <c r="C45" s="139" t="str">
        <f>C7</f>
        <v>(a)</v>
      </c>
      <c r="D45" s="116" t="s">
        <v>65</v>
      </c>
    </row>
    <row r="46" spans="2:15">
      <c r="C46" s="139" t="str">
        <f>D7</f>
        <v>(b)</v>
      </c>
      <c r="D46" s="129" t="str">
        <f>"= "&amp;C7&amp;" x "&amp;C62</f>
        <v>= (a) x 0.0697927885163824</v>
      </c>
    </row>
    <row r="47" spans="2:15">
      <c r="C47" s="139" t="str">
        <f>G7</f>
        <v>(e)</v>
      </c>
      <c r="D47" s="129" t="str">
        <f>"= ("&amp;$D$7&amp;" + "&amp;$E$7&amp;") /  (8.76 x "&amp;TEXT(C63,"0.0%")&amp;")"</f>
        <v>= ((b) + (c)) /  (8.76 x 37.0%)</v>
      </c>
    </row>
    <row r="48" spans="2:15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62"/>
    </row>
    <row r="50" spans="2:28">
      <c r="C50" s="139"/>
      <c r="D50" s="129"/>
    </row>
    <row r="51" spans="2:28" ht="13.5" thickBot="1"/>
    <row r="52" spans="2:28" ht="13.5" thickBot="1">
      <c r="C52" s="42" t="str">
        <f>B2&amp;" - "&amp;B3</f>
        <v>2021 IRP Update Wilamette Valley Resource - 37%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5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2029</v>
      </c>
    </row>
    <row r="55" spans="2:28">
      <c r="B55" s="343" t="s">
        <v>212</v>
      </c>
      <c r="C55" s="376">
        <f>250936.64/160</f>
        <v>1568.354</v>
      </c>
      <c r="D55" s="116" t="s">
        <v>65</v>
      </c>
      <c r="P55" s="116">
        <v>160</v>
      </c>
      <c r="Q55" s="116" t="s">
        <v>32</v>
      </c>
    </row>
    <row r="56" spans="2:28">
      <c r="B56" s="343" t="s">
        <v>212</v>
      </c>
      <c r="C56" s="146">
        <f>11579.118955992/160</f>
        <v>72.369493474950005</v>
      </c>
      <c r="D56" s="116" t="s">
        <v>68</v>
      </c>
    </row>
    <row r="57" spans="2:28" ht="24" customHeight="1">
      <c r="B57" s="85"/>
      <c r="C57" s="151"/>
      <c r="D57" s="116" t="s">
        <v>99</v>
      </c>
      <c r="R57" s="197"/>
    </row>
    <row r="58" spans="2:28">
      <c r="B58" s="343"/>
      <c r="C58" s="146"/>
      <c r="D58" s="116" t="s">
        <v>69</v>
      </c>
      <c r="L58" s="118"/>
      <c r="M58" s="377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378" t="s">
        <v>90</v>
      </c>
      <c r="M59" s="379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43" t="str">
        <f>LEFT(RIGHT(INDEX('Table 3 TransCost'!$39:$39,1,MATCH(F60,'Table 3 TransCost'!$4:$4,0)),6),5)</f>
        <v>2029$</v>
      </c>
      <c r="C60" s="151">
        <f>INDEX('Table 3 TransCost'!$39:$39,1,MATCH(F60,'Table 3 TransCost'!$4:$4,0)+2)</f>
        <v>5.6747035126682794</v>
      </c>
      <c r="D60" s="116" t="s">
        <v>150</v>
      </c>
      <c r="F60" s="116" t="s">
        <v>147</v>
      </c>
      <c r="L60" s="379"/>
      <c r="M60" s="379"/>
      <c r="N60" s="379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83"/>
      <c r="L61" s="379"/>
      <c r="M61" s="379"/>
      <c r="N61" s="379"/>
      <c r="O61" s="161"/>
      <c r="P61" s="379"/>
      <c r="S61" s="118"/>
      <c r="U61" s="118"/>
      <c r="V61" s="118"/>
      <c r="W61" s="118"/>
      <c r="X61" s="118"/>
      <c r="Y61" s="118"/>
      <c r="Z61" s="118"/>
    </row>
    <row r="62" spans="2:28">
      <c r="C62" s="380">
        <v>6.9792788516382376E-2</v>
      </c>
      <c r="D62" s="116" t="s">
        <v>36</v>
      </c>
      <c r="L62" s="272"/>
      <c r="M62" s="154"/>
      <c r="N62" s="154"/>
      <c r="P62" s="155"/>
    </row>
    <row r="63" spans="2:28">
      <c r="C63" s="381">
        <v>0.37049999997985367</v>
      </c>
      <c r="D63" s="116" t="s">
        <v>37</v>
      </c>
    </row>
    <row r="64" spans="2:28">
      <c r="D64" s="152"/>
    </row>
    <row r="65" spans="15:15" s="118" customFormat="1">
      <c r="O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1" orientation="landscape" r:id="rId1"/>
  <headerFooter alignWithMargins="0"/>
  <rowBreaks count="1" manualBreakCount="1">
    <brk id="51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  <pageSetUpPr fitToPage="1"/>
  </sheetPr>
  <dimension ref="B1:AB92"/>
  <sheetViews>
    <sheetView view="pageBreakPreview" zoomScale="60" zoomScaleNormal="70" workbookViewId="0">
      <selection activeCell="B18" sqref="B18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83203125" style="116" customWidth="1"/>
    <col min="6" max="6" width="13.5" style="116" customWidth="1"/>
    <col min="7" max="7" width="9.5" style="116" bestFit="1" customWidth="1"/>
    <col min="8" max="8" width="13.1640625" style="116" customWidth="1"/>
    <col min="9" max="9" width="10.5" style="116" customWidth="1"/>
    <col min="10" max="10" width="12.6640625" style="116" customWidth="1"/>
    <col min="11" max="11" width="14" style="116" customWidth="1"/>
    <col min="12" max="12" width="13.1640625" style="116" customWidth="1"/>
    <col min="13" max="13" width="3.164062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164062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5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5" ht="15.75">
      <c r="B2" s="114" t="s">
        <v>223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5" ht="15.75">
      <c r="B3" s="114" t="str">
        <f>TEXT($C$63,"0%")&amp;" Capacity Factor"</f>
        <v>44% Capacity Factor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25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</row>
    <row r="5" spans="2:25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173</v>
      </c>
      <c r="J5" s="120" t="s">
        <v>73</v>
      </c>
      <c r="K5" s="17" t="s">
        <v>52</v>
      </c>
      <c r="L5" s="120" t="s">
        <v>151</v>
      </c>
      <c r="N5" s="197"/>
      <c r="O5" s="197"/>
      <c r="Q5" s="197"/>
      <c r="S5" s="259"/>
      <c r="U5" s="256"/>
      <c r="V5" s="257"/>
      <c r="W5" s="256"/>
      <c r="X5" s="257"/>
      <c r="Y5" s="118"/>
    </row>
    <row r="6" spans="2:25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60"/>
    </row>
    <row r="7" spans="2:25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</row>
    <row r="8" spans="2:25" ht="6" customHeight="1">
      <c r="L8" s="118"/>
    </row>
    <row r="9" spans="2:25" ht="15.75">
      <c r="B9" s="43" t="str">
        <f>C52</f>
        <v>2021 IRP Update Wyoming Wind Resource - 44%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5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5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5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5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5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373"/>
      <c r="R14" s="374"/>
      <c r="W14" s="151"/>
    </row>
    <row r="15" spans="2:25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375"/>
      <c r="Q15" s="373"/>
      <c r="R15" s="374"/>
      <c r="W15" s="151"/>
    </row>
    <row r="16" spans="2:25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55"/>
      <c r="G18" s="129"/>
      <c r="H18" s="127"/>
      <c r="I18" s="127"/>
      <c r="J18" s="129"/>
      <c r="K18" s="129"/>
      <c r="L18" s="127"/>
      <c r="M18" s="118"/>
      <c r="O18" s="116"/>
      <c r="Q18" s="129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182">
        <f>$C$60</f>
        <v>58.544856686682266</v>
      </c>
      <c r="G19" s="129"/>
      <c r="H19" s="127"/>
      <c r="I19" s="127"/>
      <c r="J19" s="129"/>
      <c r="K19" s="129"/>
      <c r="L19" s="127"/>
      <c r="M19" s="118"/>
      <c r="O19" s="116"/>
      <c r="Q19" s="129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135"/>
      <c r="D20" s="127"/>
      <c r="E20" s="146"/>
      <c r="F20" s="127">
        <f t="shared" ref="F20:F37" si="1">ROUND(F19*(1+IRP21_Infl_Rate),2)</f>
        <v>59.81</v>
      </c>
      <c r="G20" s="129"/>
      <c r="H20" s="127"/>
      <c r="I20" s="127"/>
      <c r="J20" s="129"/>
      <c r="K20" s="129"/>
      <c r="L20" s="127"/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127"/>
      <c r="E21" s="146"/>
      <c r="F21" s="127">
        <f t="shared" si="1"/>
        <v>61.1</v>
      </c>
      <c r="G21" s="129"/>
      <c r="H21" s="182"/>
      <c r="I21" s="127"/>
      <c r="J21" s="129"/>
      <c r="K21" s="129"/>
      <c r="L21" s="127"/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/>
      <c r="D22" s="127"/>
      <c r="E22" s="146"/>
      <c r="F22" s="127">
        <f t="shared" si="1"/>
        <v>62.42</v>
      </c>
      <c r="G22" s="129"/>
      <c r="H22" s="182"/>
      <c r="I22" s="127"/>
      <c r="J22" s="129"/>
      <c r="K22" s="129"/>
      <c r="L22" s="127"/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>
        <v>1530.337</v>
      </c>
      <c r="D23" s="127">
        <f>C23*$C$62</f>
        <v>106.80648659979505</v>
      </c>
      <c r="E23" s="146">
        <f>$C$56</f>
        <v>31.279197564107822</v>
      </c>
      <c r="F23" s="127">
        <f t="shared" si="1"/>
        <v>63.77</v>
      </c>
      <c r="G23" s="129">
        <f t="shared" ref="G23" si="2">(D23+E23+F23)/(8.76*$C$63)</f>
        <v>52.826424392634316</v>
      </c>
      <c r="H23" s="382">
        <v>0.80400000000000005</v>
      </c>
      <c r="I23" s="127"/>
      <c r="J23" s="129">
        <f t="shared" ref="J23" si="3">(G23+H23+I23)</f>
        <v>53.630424392634318</v>
      </c>
      <c r="K23" s="129">
        <f t="shared" ref="K23" si="4">ROUND(J23*$C$63*8.76,2)</f>
        <v>204.93</v>
      </c>
      <c r="L23" s="127">
        <f t="shared" ref="L23" si="5">(D23+E23+F23)</f>
        <v>201.85568416390288</v>
      </c>
      <c r="M23" s="118"/>
      <c r="O23" s="116"/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135"/>
      <c r="D24" s="127">
        <f t="shared" ref="D24:D37" si="6">ROUND(D23*(1+IRP21_Infl_Rate),2)</f>
        <v>109.11</v>
      </c>
      <c r="E24" s="127">
        <f t="shared" ref="E24:E37" si="7">ROUND(E23*(1+IRP21_Infl_Rate),2)</f>
        <v>31.95</v>
      </c>
      <c r="F24" s="127">
        <f t="shared" si="1"/>
        <v>65.14</v>
      </c>
      <c r="G24" s="129">
        <f t="shared" ref="G24:G37" si="8">(D24+E24+F24)/(8.76*$C$63)</f>
        <v>53.96334888898371</v>
      </c>
      <c r="H24" s="127">
        <f t="shared" ref="H24:H37" si="9">ROUND(H23*(1+IRP21_Infl_Rate),2)</f>
        <v>0.82</v>
      </c>
      <c r="I24" s="127"/>
      <c r="J24" s="129">
        <f t="shared" ref="J24:J37" si="10">(G24+H24+I24)</f>
        <v>54.78334888898371</v>
      </c>
      <c r="K24" s="129">
        <f t="shared" ref="K24:K32" si="11">ROUND(J24*$C$63*8.76,2)</f>
        <v>209.33</v>
      </c>
      <c r="L24" s="127">
        <f t="shared" ref="L24:L37" si="12">(D24+E24+F24)</f>
        <v>206.2</v>
      </c>
      <c r="M24" s="118"/>
      <c r="O24" s="116"/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127">
        <f t="shared" si="6"/>
        <v>111.46</v>
      </c>
      <c r="E25" s="127">
        <f t="shared" si="7"/>
        <v>32.64</v>
      </c>
      <c r="F25" s="127">
        <f t="shared" si="1"/>
        <v>66.540000000000006</v>
      </c>
      <c r="G25" s="129">
        <f t="shared" si="8"/>
        <v>55.12531430637987</v>
      </c>
      <c r="H25" s="127">
        <f t="shared" si="9"/>
        <v>0.84</v>
      </c>
      <c r="I25" s="127"/>
      <c r="J25" s="129">
        <f t="shared" si="10"/>
        <v>55.965314306379874</v>
      </c>
      <c r="K25" s="129">
        <f t="shared" si="11"/>
        <v>213.85</v>
      </c>
      <c r="L25" s="127">
        <f t="shared" si="12"/>
        <v>210.64</v>
      </c>
      <c r="M25" s="118"/>
      <c r="O25" s="116"/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127">
        <f t="shared" si="6"/>
        <v>113.86</v>
      </c>
      <c r="E26" s="127">
        <f t="shared" si="7"/>
        <v>33.340000000000003</v>
      </c>
      <c r="F26" s="127">
        <f t="shared" si="1"/>
        <v>67.97</v>
      </c>
      <c r="G26" s="129">
        <f t="shared" si="8"/>
        <v>56.310833076831358</v>
      </c>
      <c r="H26" s="127">
        <f t="shared" si="9"/>
        <v>0.86</v>
      </c>
      <c r="I26" s="127"/>
      <c r="J26" s="129">
        <f t="shared" si="10"/>
        <v>57.170833076831357</v>
      </c>
      <c r="K26" s="129">
        <f t="shared" si="11"/>
        <v>218.46</v>
      </c>
      <c r="L26" s="127">
        <f t="shared" si="12"/>
        <v>215.17</v>
      </c>
      <c r="M26" s="118"/>
      <c r="O26" s="116"/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127">
        <f t="shared" si="6"/>
        <v>116.31</v>
      </c>
      <c r="E27" s="127">
        <f t="shared" si="7"/>
        <v>34.06</v>
      </c>
      <c r="F27" s="127">
        <f t="shared" si="1"/>
        <v>69.430000000000007</v>
      </c>
      <c r="G27" s="129">
        <f t="shared" si="8"/>
        <v>57.522522239566541</v>
      </c>
      <c r="H27" s="127">
        <f t="shared" si="9"/>
        <v>0.88</v>
      </c>
      <c r="I27" s="127"/>
      <c r="J27" s="129">
        <f t="shared" si="10"/>
        <v>58.402522239566544</v>
      </c>
      <c r="K27" s="129">
        <f t="shared" si="11"/>
        <v>223.16</v>
      </c>
      <c r="L27" s="127">
        <f t="shared" si="12"/>
        <v>219.8</v>
      </c>
      <c r="M27" s="118"/>
      <c r="O27" s="116"/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127">
        <f t="shared" si="6"/>
        <v>118.82</v>
      </c>
      <c r="E28" s="127">
        <f t="shared" si="7"/>
        <v>34.79</v>
      </c>
      <c r="F28" s="127">
        <f t="shared" si="1"/>
        <v>70.930000000000007</v>
      </c>
      <c r="G28" s="129">
        <f t="shared" si="8"/>
        <v>58.762998833813789</v>
      </c>
      <c r="H28" s="127">
        <f t="shared" si="9"/>
        <v>0.9</v>
      </c>
      <c r="I28" s="127"/>
      <c r="J28" s="129">
        <f t="shared" si="10"/>
        <v>59.662998833813788</v>
      </c>
      <c r="K28" s="129">
        <f t="shared" si="11"/>
        <v>227.98</v>
      </c>
      <c r="L28" s="127">
        <f t="shared" si="12"/>
        <v>224.54</v>
      </c>
      <c r="M28" s="118"/>
      <c r="O28" s="116"/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127">
        <f t="shared" si="6"/>
        <v>121.38</v>
      </c>
      <c r="E29" s="127">
        <f t="shared" si="7"/>
        <v>35.54</v>
      </c>
      <c r="F29" s="127">
        <f t="shared" si="1"/>
        <v>72.459999999999994</v>
      </c>
      <c r="G29" s="129">
        <f t="shared" si="8"/>
        <v>60.029645820344733</v>
      </c>
      <c r="H29" s="127">
        <f t="shared" si="9"/>
        <v>0.92</v>
      </c>
      <c r="I29" s="127"/>
      <c r="J29" s="129">
        <f t="shared" si="10"/>
        <v>60.949645820344735</v>
      </c>
      <c r="K29" s="129">
        <f t="shared" si="11"/>
        <v>232.9</v>
      </c>
      <c r="L29" s="127">
        <f t="shared" si="12"/>
        <v>229.38</v>
      </c>
      <c r="M29" s="118"/>
      <c r="O29" s="116"/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127">
        <f t="shared" si="6"/>
        <v>124</v>
      </c>
      <c r="E30" s="127">
        <f t="shared" si="7"/>
        <v>36.31</v>
      </c>
      <c r="F30" s="127">
        <f t="shared" si="1"/>
        <v>74.02</v>
      </c>
      <c r="G30" s="129">
        <f t="shared" si="8"/>
        <v>61.325080238387748</v>
      </c>
      <c r="H30" s="127">
        <f t="shared" si="9"/>
        <v>0.94</v>
      </c>
      <c r="I30" s="127"/>
      <c r="J30" s="129">
        <f t="shared" si="10"/>
        <v>62.265080238387746</v>
      </c>
      <c r="K30" s="129">
        <f t="shared" si="11"/>
        <v>237.92</v>
      </c>
      <c r="L30" s="127">
        <f t="shared" si="12"/>
        <v>234.32999999999998</v>
      </c>
      <c r="M30" s="118"/>
      <c r="O30" s="116"/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127">
        <f t="shared" si="6"/>
        <v>126.67</v>
      </c>
      <c r="E31" s="127">
        <f t="shared" si="7"/>
        <v>37.090000000000003</v>
      </c>
      <c r="F31" s="127">
        <f t="shared" si="1"/>
        <v>75.62</v>
      </c>
      <c r="G31" s="129">
        <f t="shared" si="8"/>
        <v>62.64668504871446</v>
      </c>
      <c r="H31" s="127">
        <f t="shared" si="9"/>
        <v>0.96</v>
      </c>
      <c r="I31" s="127"/>
      <c r="J31" s="129">
        <f t="shared" si="10"/>
        <v>63.606685048714461</v>
      </c>
      <c r="K31" s="129">
        <f t="shared" si="11"/>
        <v>243.05</v>
      </c>
      <c r="L31" s="127">
        <f t="shared" si="12"/>
        <v>239.38</v>
      </c>
      <c r="M31" s="118"/>
      <c r="O31" s="116"/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135"/>
      <c r="D32" s="127">
        <f t="shared" si="6"/>
        <v>129.4</v>
      </c>
      <c r="E32" s="127">
        <f t="shared" si="7"/>
        <v>37.89</v>
      </c>
      <c r="F32" s="127">
        <f t="shared" si="1"/>
        <v>77.25</v>
      </c>
      <c r="G32" s="129">
        <f t="shared" si="8"/>
        <v>63.997077290553243</v>
      </c>
      <c r="H32" s="127">
        <f t="shared" si="9"/>
        <v>0.98</v>
      </c>
      <c r="I32" s="127"/>
      <c r="J32" s="129">
        <f t="shared" si="10"/>
        <v>64.97707729055324</v>
      </c>
      <c r="K32" s="129">
        <f t="shared" si="11"/>
        <v>248.28</v>
      </c>
      <c r="L32" s="127">
        <f t="shared" si="12"/>
        <v>244.54000000000002</v>
      </c>
      <c r="M32" s="118"/>
      <c r="O32" s="116"/>
      <c r="Q32" s="129"/>
      <c r="S32" s="151"/>
      <c r="U32" s="158"/>
      <c r="V32" s="151"/>
      <c r="W32" s="151"/>
      <c r="X32" s="151"/>
      <c r="Y32" s="151"/>
      <c r="Z32" s="151"/>
    </row>
    <row r="33" spans="2:15">
      <c r="B33" s="134">
        <f t="shared" si="0"/>
        <v>2039</v>
      </c>
      <c r="C33" s="135"/>
      <c r="D33" s="127">
        <f t="shared" si="6"/>
        <v>132.19</v>
      </c>
      <c r="E33" s="127">
        <f t="shared" si="7"/>
        <v>38.71</v>
      </c>
      <c r="F33" s="127">
        <f t="shared" si="1"/>
        <v>78.91</v>
      </c>
      <c r="G33" s="129">
        <f t="shared" si="8"/>
        <v>65.376256963904083</v>
      </c>
      <c r="H33" s="127">
        <f t="shared" si="9"/>
        <v>1</v>
      </c>
      <c r="I33" s="127"/>
      <c r="J33" s="129">
        <f t="shared" si="10"/>
        <v>66.376256963904083</v>
      </c>
      <c r="K33" s="129">
        <f t="shared" ref="K33:K37" si="13">ROUND(J33*$C$63*8.76,2)</f>
        <v>253.63</v>
      </c>
      <c r="L33" s="127">
        <f t="shared" si="12"/>
        <v>249.81</v>
      </c>
      <c r="M33" s="118"/>
      <c r="O33" s="116"/>
    </row>
    <row r="34" spans="2:15">
      <c r="B34" s="134">
        <f t="shared" si="0"/>
        <v>2040</v>
      </c>
      <c r="C34" s="135"/>
      <c r="D34" s="127">
        <f t="shared" si="6"/>
        <v>135.04</v>
      </c>
      <c r="E34" s="127">
        <f t="shared" si="7"/>
        <v>39.54</v>
      </c>
      <c r="F34" s="127">
        <f t="shared" si="1"/>
        <v>80.61</v>
      </c>
      <c r="G34" s="129">
        <f t="shared" si="8"/>
        <v>66.784224068766989</v>
      </c>
      <c r="H34" s="127">
        <f t="shared" si="9"/>
        <v>1.02</v>
      </c>
      <c r="I34" s="127"/>
      <c r="J34" s="129">
        <f t="shared" si="10"/>
        <v>67.804224068766985</v>
      </c>
      <c r="K34" s="129">
        <f t="shared" si="13"/>
        <v>259.08999999999997</v>
      </c>
      <c r="L34" s="127">
        <f t="shared" si="12"/>
        <v>255.19</v>
      </c>
      <c r="M34" s="118"/>
      <c r="O34" s="116"/>
    </row>
    <row r="35" spans="2:15">
      <c r="B35" s="134">
        <f t="shared" si="0"/>
        <v>2041</v>
      </c>
      <c r="C35" s="135"/>
      <c r="D35" s="127">
        <f t="shared" si="6"/>
        <v>137.94999999999999</v>
      </c>
      <c r="E35" s="127">
        <f t="shared" si="7"/>
        <v>40.39</v>
      </c>
      <c r="F35" s="127">
        <f t="shared" si="1"/>
        <v>82.35</v>
      </c>
      <c r="G35" s="129">
        <f t="shared" si="8"/>
        <v>68.223595644370334</v>
      </c>
      <c r="H35" s="127">
        <f t="shared" si="9"/>
        <v>1.04</v>
      </c>
      <c r="I35" s="127"/>
      <c r="J35" s="129">
        <f t="shared" si="10"/>
        <v>69.263595644370341</v>
      </c>
      <c r="K35" s="129">
        <f t="shared" si="13"/>
        <v>264.66000000000003</v>
      </c>
      <c r="L35" s="127">
        <f t="shared" si="12"/>
        <v>260.68999999999994</v>
      </c>
      <c r="M35" s="118"/>
      <c r="O35" s="116"/>
    </row>
    <row r="36" spans="2:15">
      <c r="B36" s="134">
        <f t="shared" si="0"/>
        <v>2042</v>
      </c>
      <c r="C36" s="135"/>
      <c r="D36" s="127">
        <f t="shared" si="6"/>
        <v>140.91999999999999</v>
      </c>
      <c r="E36" s="127">
        <f t="shared" si="7"/>
        <v>41.26</v>
      </c>
      <c r="F36" s="127">
        <f t="shared" si="1"/>
        <v>84.12</v>
      </c>
      <c r="G36" s="129">
        <f t="shared" si="8"/>
        <v>69.691754651485752</v>
      </c>
      <c r="H36" s="127">
        <f t="shared" si="9"/>
        <v>1.06</v>
      </c>
      <c r="I36" s="127"/>
      <c r="J36" s="129">
        <f t="shared" si="10"/>
        <v>70.751754651485754</v>
      </c>
      <c r="K36" s="129">
        <f t="shared" si="13"/>
        <v>270.35000000000002</v>
      </c>
      <c r="L36" s="127">
        <f t="shared" si="12"/>
        <v>266.29999999999995</v>
      </c>
      <c r="M36" s="118"/>
      <c r="O36" s="116"/>
    </row>
    <row r="37" spans="2:15">
      <c r="B37" s="134">
        <f t="shared" si="0"/>
        <v>2043</v>
      </c>
      <c r="C37" s="135"/>
      <c r="D37" s="127">
        <f t="shared" si="6"/>
        <v>143.96</v>
      </c>
      <c r="E37" s="127">
        <f t="shared" si="7"/>
        <v>42.15</v>
      </c>
      <c r="F37" s="127">
        <f t="shared" si="1"/>
        <v>85.93</v>
      </c>
      <c r="G37" s="129">
        <f t="shared" si="8"/>
        <v>71.193935168569979</v>
      </c>
      <c r="H37" s="127">
        <f t="shared" si="9"/>
        <v>1.08</v>
      </c>
      <c r="I37" s="127"/>
      <c r="J37" s="129">
        <f t="shared" si="10"/>
        <v>72.273935168569977</v>
      </c>
      <c r="K37" s="129">
        <f t="shared" si="13"/>
        <v>276.17</v>
      </c>
      <c r="L37" s="127">
        <f t="shared" si="12"/>
        <v>272.04000000000002</v>
      </c>
    </row>
    <row r="38" spans="2:15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</row>
    <row r="39" spans="2:15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</row>
    <row r="40" spans="2:15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</row>
    <row r="42" spans="2:15" ht="14.25">
      <c r="B42" s="137" t="s">
        <v>25</v>
      </c>
      <c r="C42" s="138"/>
      <c r="D42" s="138"/>
      <c r="E42" s="138"/>
      <c r="F42" s="138"/>
      <c r="G42" s="138"/>
      <c r="H42" s="138"/>
      <c r="I42" s="138"/>
    </row>
    <row r="44" spans="2:15">
      <c r="B44" s="116" t="s">
        <v>63</v>
      </c>
      <c r="C44" s="139" t="s">
        <v>64</v>
      </c>
      <c r="D44" s="282" t="s">
        <v>155</v>
      </c>
    </row>
    <row r="45" spans="2:15">
      <c r="C45" s="139" t="str">
        <f>C7</f>
        <v>(a)</v>
      </c>
      <c r="D45" s="116" t="s">
        <v>65</v>
      </c>
    </row>
    <row r="46" spans="2:15">
      <c r="C46" s="139" t="str">
        <f>D7</f>
        <v>(b)</v>
      </c>
      <c r="D46" s="129" t="str">
        <f>"= "&amp;C7&amp;" x "&amp;C62</f>
        <v>= (a) x 0.0697927885163824</v>
      </c>
    </row>
    <row r="47" spans="2:15">
      <c r="C47" s="139" t="str">
        <f>G7</f>
        <v>(e)</v>
      </c>
      <c r="D47" s="129" t="str">
        <f>"= ("&amp;$D$7&amp;" + "&amp;$E$7&amp;") /  (8.76 x "&amp;TEXT(C63,"0.0%")&amp;")"</f>
        <v>= ((b) + (c)) /  (8.76 x 43.6%)</v>
      </c>
    </row>
    <row r="48" spans="2:15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62"/>
    </row>
    <row r="50" spans="2:28">
      <c r="C50" s="139"/>
      <c r="D50" s="129"/>
    </row>
    <row r="51" spans="2:28" ht="13.5" thickBot="1"/>
    <row r="52" spans="2:28" ht="13.5" thickBot="1">
      <c r="C52" s="42" t="str">
        <f>B2&amp;" - "&amp;B3</f>
        <v>2021 IRP Update Wyoming Wind Resource - 44%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5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2029</v>
      </c>
    </row>
    <row r="55" spans="2:28">
      <c r="B55" s="343" t="s">
        <v>212</v>
      </c>
      <c r="C55" s="376">
        <f>124858.71752446/81.589034</f>
        <v>1530.3370000000245</v>
      </c>
      <c r="D55" s="116" t="s">
        <v>65</v>
      </c>
      <c r="P55" s="116">
        <v>81.589033999999998</v>
      </c>
      <c r="Q55" s="116" t="s">
        <v>32</v>
      </c>
    </row>
    <row r="56" spans="2:28">
      <c r="B56" s="343" t="s">
        <v>212</v>
      </c>
      <c r="C56" s="146">
        <f>2552.03951355071/81.589034</f>
        <v>31.279197564107822</v>
      </c>
      <c r="D56" s="116" t="s">
        <v>68</v>
      </c>
    </row>
    <row r="57" spans="2:28" ht="24" customHeight="1">
      <c r="B57" s="85"/>
      <c r="C57" s="151"/>
      <c r="D57" s="116" t="s">
        <v>99</v>
      </c>
      <c r="R57" s="197"/>
    </row>
    <row r="58" spans="2:28">
      <c r="B58" s="343" t="s">
        <v>212</v>
      </c>
      <c r="C58" s="146">
        <v>0.78700000000000003</v>
      </c>
      <c r="D58" s="116" t="s">
        <v>69</v>
      </c>
      <c r="F58" s="116" t="s">
        <v>128</v>
      </c>
      <c r="L58" s="118"/>
      <c r="M58" s="377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378"/>
      <c r="M59" s="379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43" t="str">
        <f>LEFT(RIGHT(INDEX('Table 3 TransCost'!$39:$39,1,MATCH(F60,'Table 3 TransCost'!$4:$4,0)),6),5)</f>
        <v>2025$</v>
      </c>
      <c r="C60" s="151">
        <f>INDEX('Table 3 TransCost'!$39:$39,1,MATCH(F60,'Table 3 TransCost'!$4:$4,0)+2)</f>
        <v>58.544856686682266</v>
      </c>
      <c r="D60" s="116" t="s">
        <v>150</v>
      </c>
      <c r="F60" s="116" t="s">
        <v>145</v>
      </c>
      <c r="L60" s="379"/>
      <c r="M60" s="379"/>
      <c r="N60" s="379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83"/>
      <c r="L61" s="379"/>
      <c r="M61" s="379"/>
      <c r="N61" s="379"/>
      <c r="O61" s="161"/>
      <c r="P61" s="379"/>
      <c r="S61" s="118"/>
      <c r="U61" s="118"/>
      <c r="V61" s="118"/>
      <c r="W61" s="118"/>
      <c r="X61" s="118"/>
      <c r="Y61" s="118"/>
      <c r="Z61" s="118"/>
    </row>
    <row r="62" spans="2:28">
      <c r="C62" s="380">
        <v>6.9792788516382376E-2</v>
      </c>
      <c r="D62" s="116" t="s">
        <v>36</v>
      </c>
      <c r="L62" s="272"/>
      <c r="M62" s="154"/>
      <c r="N62" s="154"/>
      <c r="P62" s="155"/>
    </row>
    <row r="63" spans="2:28">
      <c r="C63" s="381">
        <v>0.43620000000024889</v>
      </c>
      <c r="D63" s="116" t="s">
        <v>37</v>
      </c>
    </row>
    <row r="64" spans="2:28">
      <c r="D64" s="152"/>
    </row>
    <row r="65" spans="15:15" s="118" customFormat="1">
      <c r="O65" s="161"/>
    </row>
    <row r="66" spans="15:15" s="118" customFormat="1">
      <c r="O66" s="161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  <row r="92" spans="3:4">
      <c r="C92" s="148"/>
      <c r="D92" s="152"/>
    </row>
  </sheetData>
  <printOptions horizontalCentered="1"/>
  <pageMargins left="0.8" right="0.3" top="0.4" bottom="0.4" header="0.5" footer="0.2"/>
  <pageSetup scale="61" orientation="landscape" r:id="rId1"/>
  <headerFooter alignWithMargins="0"/>
  <rowBreaks count="1" manualBreakCount="1">
    <brk id="51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89"/>
  <sheetViews>
    <sheetView view="pageBreakPreview" zoomScale="60" zoomScaleNormal="70" workbookViewId="0">
      <selection activeCell="B6" sqref="B6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83203125" style="116" customWidth="1"/>
    <col min="6" max="6" width="13.5" style="116" customWidth="1"/>
    <col min="7" max="7" width="9.5" style="116" bestFit="1" customWidth="1"/>
    <col min="8" max="8" width="13.1640625" style="116" customWidth="1"/>
    <col min="9" max="9" width="10.5" style="116" customWidth="1"/>
    <col min="10" max="10" width="12.6640625" style="116" customWidth="1"/>
    <col min="11" max="11" width="14" style="116" customWidth="1"/>
    <col min="12" max="12" width="13.1640625" style="116" customWidth="1"/>
    <col min="13" max="13" width="3.164062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164062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5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5" ht="15.75">
      <c r="B2" s="114" t="s">
        <v>224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5" ht="15.75">
      <c r="B3" s="114" t="str">
        <f>TEXT($C$63,"0%")&amp;" Capacity Factor"</f>
        <v>44% Capacity Factor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25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</row>
    <row r="5" spans="2:25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173</v>
      </c>
      <c r="J5" s="120" t="s">
        <v>73</v>
      </c>
      <c r="K5" s="17" t="s">
        <v>52</v>
      </c>
      <c r="L5" s="120" t="s">
        <v>151</v>
      </c>
      <c r="N5" s="197"/>
      <c r="O5" s="197"/>
      <c r="Q5" s="197"/>
      <c r="S5" s="259"/>
      <c r="U5" s="256"/>
      <c r="V5" s="257"/>
      <c r="W5" s="256"/>
      <c r="X5" s="257"/>
      <c r="Y5" s="118"/>
    </row>
    <row r="6" spans="2:25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60"/>
    </row>
    <row r="7" spans="2:25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</row>
    <row r="8" spans="2:25" ht="6" customHeight="1">
      <c r="L8" s="118"/>
    </row>
    <row r="9" spans="2:25" ht="15.75">
      <c r="B9" s="43" t="str">
        <f>C52</f>
        <v>2021 IRP Update Wyoming DJ Wind Resource - 44%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5" hidden="1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5" hidden="1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5" hidden="1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5" hidden="1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5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373"/>
      <c r="R14" s="374"/>
      <c r="W14" s="151"/>
    </row>
    <row r="15" spans="2:25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375"/>
      <c r="Q15" s="373"/>
      <c r="R15" s="374"/>
      <c r="W15" s="151"/>
    </row>
    <row r="16" spans="2:25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55"/>
      <c r="G18" s="129"/>
      <c r="H18" s="127"/>
      <c r="I18" s="127"/>
      <c r="J18" s="129"/>
      <c r="K18" s="129"/>
      <c r="L18" s="127"/>
      <c r="M18" s="118"/>
      <c r="O18" s="116"/>
      <c r="Q18" s="129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355"/>
      <c r="G19" s="129"/>
      <c r="H19" s="127"/>
      <c r="I19" s="127"/>
      <c r="J19" s="129"/>
      <c r="K19" s="129"/>
      <c r="L19" s="127"/>
      <c r="M19" s="118"/>
      <c r="O19" s="116"/>
      <c r="Q19" s="129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135"/>
      <c r="D20" s="127"/>
      <c r="E20" s="146"/>
      <c r="F20" s="127"/>
      <c r="G20" s="129"/>
      <c r="H20" s="127"/>
      <c r="I20" s="127"/>
      <c r="J20" s="129"/>
      <c r="K20" s="129"/>
      <c r="L20" s="127"/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127"/>
      <c r="E21" s="146"/>
      <c r="F21" s="127"/>
      <c r="G21" s="129"/>
      <c r="H21" s="182"/>
      <c r="I21" s="127"/>
      <c r="J21" s="129"/>
      <c r="K21" s="129"/>
      <c r="L21" s="127"/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>
        <v>1507.771</v>
      </c>
      <c r="D22" s="127">
        <f>C22*$C$62</f>
        <v>105.23154253413436</v>
      </c>
      <c r="E22" s="127">
        <f>$C$56</f>
        <v>30.703238469381766</v>
      </c>
      <c r="F22" s="127"/>
      <c r="G22" s="129">
        <f t="shared" ref="G22:G23" si="1">(D22+E22+F22)/(8.76*$C$63)</f>
        <v>35.574665438604931</v>
      </c>
      <c r="H22" s="382">
        <f>C58</f>
        <v>0.77100000000000002</v>
      </c>
      <c r="I22" s="127"/>
      <c r="J22" s="129">
        <f t="shared" ref="J22:J23" si="2">(G22+H22+I22)</f>
        <v>36.345665438604932</v>
      </c>
      <c r="K22" s="129">
        <f t="shared" ref="K22:K23" si="3">ROUND(J22*$C$63*8.76,2)</f>
        <v>138.88</v>
      </c>
      <c r="L22" s="127">
        <f t="shared" ref="L22:L23" si="4">(D22+E22+F22)</f>
        <v>135.93478100351612</v>
      </c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/>
      <c r="D23" s="127">
        <f t="shared" ref="D23:D37" si="5">ROUND(D22*(1+IRP21_Infl_Rate),2)</f>
        <v>107.5</v>
      </c>
      <c r="E23" s="127">
        <f t="shared" ref="E23:E37" si="6">ROUND(E22*(1+IRP21_Infl_Rate),2)</f>
        <v>31.36</v>
      </c>
      <c r="F23" s="127"/>
      <c r="G23" s="129">
        <f t="shared" si="1"/>
        <v>36.340206725141996</v>
      </c>
      <c r="H23" s="127">
        <f t="shared" ref="H23:H37" si="7">ROUND(H22*(1+IRP21_Infl_Rate),2)</f>
        <v>0.79</v>
      </c>
      <c r="I23" s="127"/>
      <c r="J23" s="129">
        <f t="shared" si="2"/>
        <v>37.130206725141996</v>
      </c>
      <c r="K23" s="129">
        <f t="shared" si="3"/>
        <v>141.88</v>
      </c>
      <c r="L23" s="127">
        <f t="shared" si="4"/>
        <v>138.86000000000001</v>
      </c>
      <c r="M23" s="118"/>
      <c r="O23" s="116"/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135"/>
      <c r="D24" s="127">
        <f t="shared" si="5"/>
        <v>109.82</v>
      </c>
      <c r="E24" s="127">
        <f t="shared" si="6"/>
        <v>32.04</v>
      </c>
      <c r="F24" s="127"/>
      <c r="G24" s="129">
        <f t="shared" ref="G24" si="8">(D24+E24+F24)/(8.76*$C$63)</f>
        <v>37.125318493652905</v>
      </c>
      <c r="H24" s="127">
        <f t="shared" si="7"/>
        <v>0.81</v>
      </c>
      <c r="I24" s="127"/>
      <c r="J24" s="129">
        <f t="shared" ref="J24" si="9">(G24+H24+I24)</f>
        <v>37.935318493652908</v>
      </c>
      <c r="K24" s="129">
        <f t="shared" ref="K24" si="10">ROUND(J24*$C$63*8.76,2)</f>
        <v>144.96</v>
      </c>
      <c r="L24" s="127">
        <f t="shared" ref="L24" si="11">(D24+E24+F24)</f>
        <v>141.85999999999999</v>
      </c>
      <c r="M24" s="118"/>
      <c r="O24" s="116"/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127">
        <f t="shared" si="5"/>
        <v>112.19</v>
      </c>
      <c r="E25" s="127">
        <f t="shared" si="6"/>
        <v>32.729999999999997</v>
      </c>
      <c r="F25" s="127"/>
      <c r="G25" s="129">
        <f t="shared" ref="G25:G37" si="12">(D25+E25+F25)/(8.76*$C$63)</f>
        <v>37.926132497534041</v>
      </c>
      <c r="H25" s="127">
        <f t="shared" si="7"/>
        <v>0.83</v>
      </c>
      <c r="I25" s="127"/>
      <c r="J25" s="129">
        <f t="shared" ref="J25:J37" si="13">(G25+H25+I25)</f>
        <v>38.75613249753404</v>
      </c>
      <c r="K25" s="129">
        <f t="shared" ref="K25:K37" si="14">ROUND(J25*$C$63*8.76,2)</f>
        <v>148.09</v>
      </c>
      <c r="L25" s="127">
        <f t="shared" ref="L25:L37" si="15">(D25+E25+F25)</f>
        <v>144.91999999999999</v>
      </c>
      <c r="M25" s="118"/>
      <c r="O25" s="116"/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127">
        <f t="shared" si="5"/>
        <v>114.61</v>
      </c>
      <c r="E26" s="127">
        <f t="shared" si="6"/>
        <v>33.44</v>
      </c>
      <c r="F26" s="127"/>
      <c r="G26" s="129">
        <f t="shared" si="12"/>
        <v>38.745265776013774</v>
      </c>
      <c r="H26" s="127">
        <f t="shared" si="7"/>
        <v>0.85</v>
      </c>
      <c r="I26" s="127"/>
      <c r="J26" s="129">
        <f t="shared" si="13"/>
        <v>39.595265776013775</v>
      </c>
      <c r="K26" s="129">
        <f t="shared" si="14"/>
        <v>151.30000000000001</v>
      </c>
      <c r="L26" s="127">
        <f t="shared" si="15"/>
        <v>148.05000000000001</v>
      </c>
      <c r="M26" s="118"/>
      <c r="O26" s="116"/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127">
        <f t="shared" si="5"/>
        <v>117.08</v>
      </c>
      <c r="E27" s="127">
        <f t="shared" si="6"/>
        <v>34.159999999999997</v>
      </c>
      <c r="F27" s="127"/>
      <c r="G27" s="129">
        <f t="shared" si="12"/>
        <v>39.580101289863713</v>
      </c>
      <c r="H27" s="127">
        <f t="shared" si="7"/>
        <v>0.87</v>
      </c>
      <c r="I27" s="127"/>
      <c r="J27" s="129">
        <f t="shared" si="13"/>
        <v>40.45010128986371</v>
      </c>
      <c r="K27" s="129">
        <f t="shared" si="14"/>
        <v>154.56</v>
      </c>
      <c r="L27" s="127">
        <f t="shared" si="15"/>
        <v>151.24</v>
      </c>
      <c r="M27" s="118"/>
      <c r="O27" s="116"/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127">
        <f t="shared" si="5"/>
        <v>119.6</v>
      </c>
      <c r="E28" s="127">
        <f t="shared" si="6"/>
        <v>34.9</v>
      </c>
      <c r="F28" s="127"/>
      <c r="G28" s="129">
        <f t="shared" si="12"/>
        <v>40.43325607831224</v>
      </c>
      <c r="H28" s="127">
        <f t="shared" si="7"/>
        <v>0.89</v>
      </c>
      <c r="I28" s="127"/>
      <c r="J28" s="129">
        <f t="shared" si="13"/>
        <v>41.323256078312241</v>
      </c>
      <c r="K28" s="129">
        <f t="shared" si="14"/>
        <v>157.9</v>
      </c>
      <c r="L28" s="127">
        <f t="shared" si="15"/>
        <v>154.5</v>
      </c>
      <c r="M28" s="118"/>
      <c r="O28" s="116"/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127">
        <f t="shared" si="5"/>
        <v>122.18</v>
      </c>
      <c r="E29" s="127">
        <f t="shared" si="6"/>
        <v>35.65</v>
      </c>
      <c r="F29" s="127"/>
      <c r="G29" s="129">
        <f t="shared" si="12"/>
        <v>41.304730141359364</v>
      </c>
      <c r="H29" s="127">
        <f t="shared" si="7"/>
        <v>0.91</v>
      </c>
      <c r="I29" s="127"/>
      <c r="J29" s="129">
        <f t="shared" si="13"/>
        <v>42.214730141359361</v>
      </c>
      <c r="K29" s="129">
        <f t="shared" si="14"/>
        <v>161.31</v>
      </c>
      <c r="L29" s="127">
        <f t="shared" si="15"/>
        <v>157.83000000000001</v>
      </c>
      <c r="M29" s="118"/>
      <c r="O29" s="116"/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127">
        <f t="shared" si="5"/>
        <v>124.81</v>
      </c>
      <c r="E30" s="127">
        <f t="shared" si="6"/>
        <v>36.42</v>
      </c>
      <c r="F30" s="127"/>
      <c r="G30" s="129">
        <f t="shared" si="12"/>
        <v>42.19452347900507</v>
      </c>
      <c r="H30" s="127">
        <f t="shared" si="7"/>
        <v>0.93</v>
      </c>
      <c r="I30" s="127"/>
      <c r="J30" s="129">
        <f t="shared" si="13"/>
        <v>43.12452347900507</v>
      </c>
      <c r="K30" s="129">
        <f t="shared" si="14"/>
        <v>164.78</v>
      </c>
      <c r="L30" s="127">
        <f t="shared" si="15"/>
        <v>161.23000000000002</v>
      </c>
      <c r="M30" s="118"/>
      <c r="O30" s="116"/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127">
        <f t="shared" si="5"/>
        <v>127.5</v>
      </c>
      <c r="E31" s="127">
        <f t="shared" si="6"/>
        <v>37.200000000000003</v>
      </c>
      <c r="F31" s="127"/>
      <c r="G31" s="129">
        <f t="shared" si="12"/>
        <v>43.102636091249359</v>
      </c>
      <c r="H31" s="127">
        <f t="shared" si="7"/>
        <v>0.95</v>
      </c>
      <c r="I31" s="127"/>
      <c r="J31" s="129">
        <f t="shared" si="13"/>
        <v>44.052636091249362</v>
      </c>
      <c r="K31" s="129">
        <f t="shared" si="14"/>
        <v>168.33</v>
      </c>
      <c r="L31" s="127">
        <f t="shared" si="15"/>
        <v>164.7</v>
      </c>
      <c r="M31" s="118"/>
      <c r="O31" s="116"/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135"/>
      <c r="D32" s="127">
        <f t="shared" si="5"/>
        <v>130.25</v>
      </c>
      <c r="E32" s="127">
        <f t="shared" si="6"/>
        <v>38</v>
      </c>
      <c r="F32" s="127"/>
      <c r="G32" s="129">
        <f t="shared" si="12"/>
        <v>44.031685017320612</v>
      </c>
      <c r="H32" s="127">
        <f t="shared" si="7"/>
        <v>0.97</v>
      </c>
      <c r="I32" s="127"/>
      <c r="J32" s="129">
        <f t="shared" si="13"/>
        <v>45.001685017320611</v>
      </c>
      <c r="K32" s="129">
        <f t="shared" si="14"/>
        <v>171.96</v>
      </c>
      <c r="L32" s="127">
        <f t="shared" si="15"/>
        <v>168.25</v>
      </c>
      <c r="M32" s="118"/>
      <c r="O32" s="116"/>
      <c r="Q32" s="129"/>
      <c r="S32" s="151"/>
      <c r="U32" s="158"/>
      <c r="V32" s="151"/>
      <c r="W32" s="151"/>
      <c r="X32" s="151"/>
      <c r="Y32" s="151"/>
      <c r="Z32" s="151"/>
    </row>
    <row r="33" spans="2:15">
      <c r="B33" s="134">
        <f t="shared" si="0"/>
        <v>2039</v>
      </c>
      <c r="C33" s="135"/>
      <c r="D33" s="127">
        <f t="shared" si="5"/>
        <v>133.06</v>
      </c>
      <c r="E33" s="127">
        <f t="shared" si="6"/>
        <v>38.82</v>
      </c>
      <c r="F33" s="127"/>
      <c r="G33" s="129">
        <f t="shared" si="12"/>
        <v>44.981670257218823</v>
      </c>
      <c r="H33" s="127">
        <f t="shared" si="7"/>
        <v>0.99</v>
      </c>
      <c r="I33" s="127"/>
      <c r="J33" s="129">
        <f t="shared" si="13"/>
        <v>45.971670257218825</v>
      </c>
      <c r="K33" s="129">
        <f t="shared" si="14"/>
        <v>175.66</v>
      </c>
      <c r="L33" s="127">
        <f t="shared" si="15"/>
        <v>171.88</v>
      </c>
      <c r="M33" s="118"/>
      <c r="O33" s="116"/>
    </row>
    <row r="34" spans="2:15">
      <c r="B34" s="134">
        <f t="shared" si="0"/>
        <v>2040</v>
      </c>
      <c r="C34" s="135"/>
      <c r="D34" s="127">
        <f t="shared" si="5"/>
        <v>135.93</v>
      </c>
      <c r="E34" s="127">
        <f t="shared" si="6"/>
        <v>39.659999999999997</v>
      </c>
      <c r="F34" s="127"/>
      <c r="G34" s="129">
        <f t="shared" si="12"/>
        <v>45.952591810943993</v>
      </c>
      <c r="H34" s="127">
        <f t="shared" si="7"/>
        <v>1.01</v>
      </c>
      <c r="I34" s="127"/>
      <c r="J34" s="129">
        <f t="shared" si="13"/>
        <v>46.962591810943991</v>
      </c>
      <c r="K34" s="129">
        <f t="shared" si="14"/>
        <v>179.45</v>
      </c>
      <c r="L34" s="127">
        <f t="shared" si="15"/>
        <v>175.59</v>
      </c>
      <c r="M34" s="118"/>
      <c r="O34" s="116"/>
    </row>
    <row r="35" spans="2:15">
      <c r="B35" s="134">
        <f t="shared" si="0"/>
        <v>2041</v>
      </c>
      <c r="C35" s="135"/>
      <c r="D35" s="127">
        <f t="shared" si="5"/>
        <v>138.86000000000001</v>
      </c>
      <c r="E35" s="127">
        <f t="shared" si="6"/>
        <v>40.51</v>
      </c>
      <c r="F35" s="127"/>
      <c r="G35" s="129">
        <f t="shared" si="12"/>
        <v>46.941832639267744</v>
      </c>
      <c r="H35" s="127">
        <f t="shared" si="7"/>
        <v>1.03</v>
      </c>
      <c r="I35" s="127"/>
      <c r="J35" s="129">
        <f t="shared" si="13"/>
        <v>47.971832639267745</v>
      </c>
      <c r="K35" s="129">
        <f t="shared" si="14"/>
        <v>183.31</v>
      </c>
      <c r="L35" s="127">
        <f t="shared" si="15"/>
        <v>179.37</v>
      </c>
      <c r="M35" s="118"/>
      <c r="O35" s="116"/>
    </row>
    <row r="36" spans="2:15">
      <c r="B36" s="134">
        <f t="shared" si="0"/>
        <v>2042</v>
      </c>
      <c r="C36" s="135"/>
      <c r="D36" s="127">
        <f t="shared" si="5"/>
        <v>141.85</v>
      </c>
      <c r="E36" s="127">
        <f t="shared" si="6"/>
        <v>41.38</v>
      </c>
      <c r="F36" s="127"/>
      <c r="G36" s="129">
        <f t="shared" si="12"/>
        <v>47.952009781418454</v>
      </c>
      <c r="H36" s="127">
        <f t="shared" si="7"/>
        <v>1.05</v>
      </c>
      <c r="I36" s="127"/>
      <c r="J36" s="129">
        <f t="shared" si="13"/>
        <v>49.002009781418451</v>
      </c>
      <c r="K36" s="129">
        <f t="shared" si="14"/>
        <v>187.24</v>
      </c>
      <c r="L36" s="127">
        <f t="shared" si="15"/>
        <v>183.23</v>
      </c>
      <c r="M36" s="118"/>
      <c r="O36" s="116"/>
    </row>
    <row r="37" spans="2:15">
      <c r="B37" s="134">
        <f t="shared" si="0"/>
        <v>2043</v>
      </c>
      <c r="C37" s="135"/>
      <c r="D37" s="127">
        <f t="shared" si="5"/>
        <v>144.91</v>
      </c>
      <c r="E37" s="127">
        <f t="shared" si="6"/>
        <v>42.27</v>
      </c>
      <c r="F37" s="127"/>
      <c r="G37" s="129">
        <f t="shared" si="12"/>
        <v>48.985740276624504</v>
      </c>
      <c r="H37" s="127">
        <f t="shared" si="7"/>
        <v>1.07</v>
      </c>
      <c r="I37" s="127"/>
      <c r="J37" s="129">
        <f t="shared" si="13"/>
        <v>50.055740276624505</v>
      </c>
      <c r="K37" s="129">
        <f t="shared" si="14"/>
        <v>191.27</v>
      </c>
      <c r="L37" s="127">
        <f t="shared" si="15"/>
        <v>187.18</v>
      </c>
    </row>
    <row r="38" spans="2:15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</row>
    <row r="39" spans="2:15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</row>
    <row r="40" spans="2:15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</row>
    <row r="42" spans="2:15" ht="14.25">
      <c r="B42" s="137" t="s">
        <v>25</v>
      </c>
      <c r="C42" s="138"/>
      <c r="D42" s="138"/>
      <c r="E42" s="138"/>
      <c r="F42" s="138"/>
      <c r="G42" s="138"/>
      <c r="H42" s="138"/>
      <c r="I42" s="138"/>
    </row>
    <row r="44" spans="2:15">
      <c r="B44" s="116" t="s">
        <v>63</v>
      </c>
      <c r="C44" s="139" t="s">
        <v>64</v>
      </c>
      <c r="D44" s="282" t="s">
        <v>155</v>
      </c>
    </row>
    <row r="45" spans="2:15">
      <c r="C45" s="139" t="str">
        <f>C7</f>
        <v>(a)</v>
      </c>
      <c r="D45" s="116" t="s">
        <v>65</v>
      </c>
    </row>
    <row r="46" spans="2:15">
      <c r="C46" s="139" t="str">
        <f>D7</f>
        <v>(b)</v>
      </c>
      <c r="D46" s="129" t="str">
        <f>"= "&amp;C7&amp;" x "&amp;C62</f>
        <v>= (a) x 0.0697927885163824</v>
      </c>
    </row>
    <row r="47" spans="2:15">
      <c r="C47" s="139" t="str">
        <f>G7</f>
        <v>(e)</v>
      </c>
      <c r="D47" s="129" t="str">
        <f>"= ("&amp;$D$7&amp;" + "&amp;$E$7&amp;") /  (8.76 x "&amp;TEXT(C63,"0.0%")&amp;")"</f>
        <v>= ((b) + (c)) /  (8.76 x 43.6%)</v>
      </c>
    </row>
    <row r="48" spans="2:15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62"/>
    </row>
    <row r="50" spans="2:28">
      <c r="C50" s="139"/>
      <c r="D50" s="129"/>
    </row>
    <row r="51" spans="2:28" ht="13.5" thickBot="1"/>
    <row r="52" spans="2:28" ht="13.5" thickBot="1">
      <c r="C52" s="42" t="str">
        <f>B2&amp;" - "&amp;B3</f>
        <v>2021 IRP Update Wyoming DJ Wind Resource - 44%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5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2028</v>
      </c>
    </row>
    <row r="55" spans="2:28">
      <c r="B55" s="343" t="s">
        <v>214</v>
      </c>
      <c r="C55" s="376">
        <f>384481.605/255</f>
        <v>1507.771</v>
      </c>
      <c r="D55" s="116" t="s">
        <v>65</v>
      </c>
      <c r="P55" s="116">
        <v>255</v>
      </c>
      <c r="Q55" s="116" t="s">
        <v>32</v>
      </c>
    </row>
    <row r="56" spans="2:28">
      <c r="B56" s="343" t="s">
        <v>214</v>
      </c>
      <c r="C56" s="146">
        <f>7829.32580969235/255</f>
        <v>30.703238469381766</v>
      </c>
      <c r="D56" s="116" t="s">
        <v>68</v>
      </c>
    </row>
    <row r="57" spans="2:28" ht="24" customHeight="1">
      <c r="B57" s="85"/>
      <c r="C57" s="151"/>
      <c r="D57" s="116" t="s">
        <v>99</v>
      </c>
      <c r="R57" s="197"/>
    </row>
    <row r="58" spans="2:28">
      <c r="B58" s="343" t="s">
        <v>214</v>
      </c>
      <c r="C58" s="146">
        <v>0.77100000000000002</v>
      </c>
      <c r="D58" s="116" t="s">
        <v>69</v>
      </c>
      <c r="F58" s="116" t="s">
        <v>128</v>
      </c>
      <c r="L58" s="118"/>
      <c r="M58" s="377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378" t="s">
        <v>90</v>
      </c>
      <c r="M59" s="379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43"/>
      <c r="C60" s="151">
        <v>0</v>
      </c>
      <c r="D60" s="116" t="s">
        <v>150</v>
      </c>
      <c r="L60" s="379"/>
      <c r="M60" s="379"/>
      <c r="N60" s="379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83"/>
      <c r="L61" s="379"/>
      <c r="M61" s="379"/>
      <c r="N61" s="379"/>
      <c r="O61" s="161"/>
      <c r="P61" s="379"/>
      <c r="S61" s="118"/>
      <c r="U61" s="118"/>
      <c r="V61" s="118"/>
      <c r="W61" s="118"/>
      <c r="X61" s="118"/>
      <c r="Y61" s="118"/>
      <c r="Z61" s="118"/>
    </row>
    <row r="62" spans="2:28">
      <c r="C62" s="380">
        <v>6.9792788516382376E-2</v>
      </c>
      <c r="D62" s="116" t="s">
        <v>36</v>
      </c>
      <c r="L62" s="272"/>
      <c r="M62" s="154"/>
      <c r="N62" s="154"/>
      <c r="P62" s="155"/>
    </row>
    <row r="63" spans="2:28">
      <c r="C63" s="381">
        <v>0.43620000000024889</v>
      </c>
      <c r="D63" s="116" t="s">
        <v>37</v>
      </c>
    </row>
    <row r="64" spans="2:28">
      <c r="D64" s="152"/>
    </row>
    <row r="80" spans="3:4">
      <c r="C80" s="148"/>
      <c r="D80" s="152"/>
    </row>
    <row r="81" spans="3:4">
      <c r="C81" s="148"/>
      <c r="D81" s="152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</sheetData>
  <printOptions horizontalCentered="1"/>
  <pageMargins left="0.8" right="0.3" top="0.4" bottom="0.4" header="0.5" footer="0.2"/>
  <pageSetup scale="66" orientation="landscape" r:id="rId1"/>
  <headerFooter alignWithMargins="0"/>
  <rowBreaks count="1" manualBreakCount="1">
    <brk id="51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D102"/>
  <sheetViews>
    <sheetView topLeftCell="A3" zoomScale="70" zoomScaleNormal="70" workbookViewId="0">
      <selection activeCell="C24" sqref="C24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8.832031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184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29%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197"/>
      <c r="N5" s="197"/>
      <c r="P5" s="197"/>
      <c r="R5" s="259"/>
      <c r="S5" s="118"/>
      <c r="T5" s="118"/>
      <c r="U5" s="118"/>
      <c r="V5" s="118"/>
      <c r="W5" s="118"/>
      <c r="X5" s="118"/>
      <c r="Y5" s="345"/>
      <c r="Z5" s="345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60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Southern Oregon Solar with Storage - 29%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132"/>
      <c r="Q14" s="133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255"/>
      <c r="P15" s="132"/>
      <c r="Q15" s="133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64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49"/>
      <c r="AB18" s="263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327">
        <f>221123.288/83</f>
        <v>2664.136</v>
      </c>
      <c r="D22" s="127">
        <f>C22*$C$62</f>
        <v>144.36368381336902</v>
      </c>
      <c r="E22" s="353">
        <f>5722.71583561707/83</f>
        <v>68.948383561651454</v>
      </c>
      <c r="F22" s="356">
        <f>$C$60</f>
        <v>9.0939944302083777</v>
      </c>
      <c r="G22" s="129">
        <f t="shared" ref="G22:G37" si="1">(D22+E22+F22)/(8.76*$C$63)</f>
        <v>86.651262255220317</v>
      </c>
      <c r="H22" s="127"/>
      <c r="I22" s="129">
        <f t="shared" ref="I22:I37" si="2">(G22+H22)</f>
        <v>86.651262255220317</v>
      </c>
      <c r="J22" s="129">
        <f t="shared" ref="J22:J37" si="3">ROUND(I22*$C$63*8.76,2)</f>
        <v>222.41</v>
      </c>
      <c r="K22" s="127">
        <f t="shared" ref="K22:K37" si="4">(D22+E22+F22)</f>
        <v>222.40606180522886</v>
      </c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/>
      <c r="D23" s="367">
        <f t="shared" ref="D23:F37" si="5">ROUND(D22*(1+IRP21_Infl_Rate),2)</f>
        <v>147.47</v>
      </c>
      <c r="E23" s="367">
        <f t="shared" si="5"/>
        <v>70.430000000000007</v>
      </c>
      <c r="F23" s="367">
        <f t="shared" si="5"/>
        <v>9.2899999999999991</v>
      </c>
      <c r="G23" s="129">
        <f t="shared" si="1"/>
        <v>88.515124596755342</v>
      </c>
      <c r="H23" s="127"/>
      <c r="I23" s="129">
        <f t="shared" si="2"/>
        <v>88.515124596755342</v>
      </c>
      <c r="J23" s="129">
        <f t="shared" si="3"/>
        <v>227.19</v>
      </c>
      <c r="K23" s="127">
        <f t="shared" si="4"/>
        <v>227.19</v>
      </c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367">
        <f t="shared" si="5"/>
        <v>150.65</v>
      </c>
      <c r="E24" s="367">
        <f t="shared" si="5"/>
        <v>71.95</v>
      </c>
      <c r="F24" s="367">
        <f t="shared" si="5"/>
        <v>9.49</v>
      </c>
      <c r="G24" s="129">
        <f t="shared" si="1"/>
        <v>90.424205588542421</v>
      </c>
      <c r="H24" s="127"/>
      <c r="I24" s="129">
        <f t="shared" si="2"/>
        <v>90.424205588542421</v>
      </c>
      <c r="J24" s="129">
        <f t="shared" si="3"/>
        <v>232.09</v>
      </c>
      <c r="K24" s="127">
        <f t="shared" si="4"/>
        <v>232.09000000000003</v>
      </c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367">
        <f t="shared" si="5"/>
        <v>153.9</v>
      </c>
      <c r="E25" s="367">
        <f t="shared" si="5"/>
        <v>73.5</v>
      </c>
      <c r="F25" s="367">
        <f t="shared" si="5"/>
        <v>9.69</v>
      </c>
      <c r="G25" s="129">
        <f t="shared" si="1"/>
        <v>92.372247416896542</v>
      </c>
      <c r="H25" s="127"/>
      <c r="I25" s="129">
        <f t="shared" si="2"/>
        <v>92.372247416896542</v>
      </c>
      <c r="J25" s="129">
        <f t="shared" si="3"/>
        <v>237.09</v>
      </c>
      <c r="K25" s="127">
        <f t="shared" si="4"/>
        <v>237.09</v>
      </c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367">
        <f t="shared" si="5"/>
        <v>157.22</v>
      </c>
      <c r="E26" s="367">
        <f t="shared" si="5"/>
        <v>75.08</v>
      </c>
      <c r="F26" s="367">
        <f t="shared" si="5"/>
        <v>9.9</v>
      </c>
      <c r="G26" s="129">
        <f t="shared" si="1"/>
        <v>94.363146165474475</v>
      </c>
      <c r="H26" s="127"/>
      <c r="I26" s="129">
        <f t="shared" si="2"/>
        <v>94.363146165474475</v>
      </c>
      <c r="J26" s="129">
        <f t="shared" si="3"/>
        <v>242.2</v>
      </c>
      <c r="K26" s="127">
        <f t="shared" si="4"/>
        <v>242.20000000000002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367">
        <f t="shared" si="5"/>
        <v>160.61000000000001</v>
      </c>
      <c r="E27" s="367">
        <f t="shared" si="5"/>
        <v>76.7</v>
      </c>
      <c r="F27" s="367">
        <f t="shared" si="5"/>
        <v>10.11</v>
      </c>
      <c r="G27" s="129">
        <f t="shared" si="1"/>
        <v>96.396901834276193</v>
      </c>
      <c r="H27" s="127"/>
      <c r="I27" s="129">
        <f t="shared" si="2"/>
        <v>96.396901834276193</v>
      </c>
      <c r="J27" s="129">
        <f t="shared" si="3"/>
        <v>247.42</v>
      </c>
      <c r="K27" s="127">
        <f t="shared" si="4"/>
        <v>247.42000000000002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367">
        <f t="shared" si="5"/>
        <v>164.07</v>
      </c>
      <c r="E28" s="367">
        <f t="shared" si="5"/>
        <v>78.349999999999994</v>
      </c>
      <c r="F28" s="367">
        <f t="shared" si="5"/>
        <v>10.33</v>
      </c>
      <c r="G28" s="129">
        <f t="shared" si="1"/>
        <v>98.473514423301708</v>
      </c>
      <c r="H28" s="127"/>
      <c r="I28" s="129">
        <f t="shared" si="2"/>
        <v>98.473514423301708</v>
      </c>
      <c r="J28" s="129">
        <f t="shared" si="3"/>
        <v>252.75</v>
      </c>
      <c r="K28" s="127">
        <f t="shared" si="4"/>
        <v>252.75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367">
        <f t="shared" si="5"/>
        <v>167.61</v>
      </c>
      <c r="E29" s="367">
        <f t="shared" si="5"/>
        <v>80.040000000000006</v>
      </c>
      <c r="F29" s="367">
        <f t="shared" si="5"/>
        <v>10.55</v>
      </c>
      <c r="G29" s="129">
        <f t="shared" si="1"/>
        <v>100.59688001620773</v>
      </c>
      <c r="H29" s="127"/>
      <c r="I29" s="129">
        <f t="shared" si="2"/>
        <v>100.59688001620773</v>
      </c>
      <c r="J29" s="129">
        <f t="shared" si="3"/>
        <v>258.2</v>
      </c>
      <c r="K29" s="127">
        <f t="shared" si="4"/>
        <v>258.20000000000005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367">
        <f t="shared" si="5"/>
        <v>171.22</v>
      </c>
      <c r="E30" s="367">
        <f t="shared" si="5"/>
        <v>81.760000000000005</v>
      </c>
      <c r="F30" s="367">
        <f t="shared" si="5"/>
        <v>10.78</v>
      </c>
      <c r="G30" s="129">
        <f t="shared" si="1"/>
        <v>102.76310252933752</v>
      </c>
      <c r="H30" s="127"/>
      <c r="I30" s="129">
        <f t="shared" si="2"/>
        <v>102.76310252933752</v>
      </c>
      <c r="J30" s="129">
        <f t="shared" si="3"/>
        <v>263.76</v>
      </c>
      <c r="K30" s="127">
        <f t="shared" si="4"/>
        <v>263.76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367">
        <f t="shared" si="5"/>
        <v>174.91</v>
      </c>
      <c r="E31" s="367">
        <f t="shared" si="5"/>
        <v>83.52</v>
      </c>
      <c r="F31" s="367">
        <f t="shared" si="5"/>
        <v>11.01</v>
      </c>
      <c r="G31" s="129">
        <f t="shared" si="1"/>
        <v>104.97607804634782</v>
      </c>
      <c r="H31" s="127"/>
      <c r="I31" s="129">
        <f t="shared" si="2"/>
        <v>104.97607804634782</v>
      </c>
      <c r="J31" s="129">
        <f t="shared" si="3"/>
        <v>269.44</v>
      </c>
      <c r="K31" s="127">
        <f t="shared" si="4"/>
        <v>269.44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367">
        <f t="shared" si="5"/>
        <v>178.68</v>
      </c>
      <c r="E32" s="367">
        <f t="shared" si="5"/>
        <v>85.32</v>
      </c>
      <c r="F32" s="367">
        <f t="shared" si="5"/>
        <v>11.25</v>
      </c>
      <c r="G32" s="129">
        <f t="shared" si="1"/>
        <v>107.23970265089532</v>
      </c>
      <c r="H32" s="127"/>
      <c r="I32" s="129">
        <f t="shared" si="2"/>
        <v>107.23970265089532</v>
      </c>
      <c r="J32" s="129">
        <f t="shared" si="3"/>
        <v>275.25</v>
      </c>
      <c r="K32" s="127">
        <f t="shared" si="4"/>
        <v>275.25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30">
      <c r="B33" s="134">
        <f t="shared" si="0"/>
        <v>2039</v>
      </c>
      <c r="C33" s="135"/>
      <c r="D33" s="367">
        <f t="shared" si="5"/>
        <v>182.53</v>
      </c>
      <c r="E33" s="367">
        <f t="shared" si="5"/>
        <v>87.16</v>
      </c>
      <c r="F33" s="367">
        <f t="shared" si="5"/>
        <v>11.49</v>
      </c>
      <c r="G33" s="129">
        <f t="shared" si="1"/>
        <v>109.55008025932334</v>
      </c>
      <c r="H33" s="127"/>
      <c r="I33" s="129">
        <f t="shared" si="2"/>
        <v>109.55008025932334</v>
      </c>
      <c r="J33" s="129">
        <f t="shared" si="3"/>
        <v>281.18</v>
      </c>
      <c r="K33" s="127">
        <f t="shared" si="4"/>
        <v>281.18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C33" s="261"/>
    </row>
    <row r="34" spans="2:30">
      <c r="B34" s="134">
        <f t="shared" si="0"/>
        <v>2040</v>
      </c>
      <c r="C34" s="135"/>
      <c r="D34" s="367">
        <f t="shared" si="5"/>
        <v>186.46</v>
      </c>
      <c r="E34" s="367">
        <f t="shared" si="5"/>
        <v>89.04</v>
      </c>
      <c r="F34" s="367">
        <f t="shared" si="5"/>
        <v>11.74</v>
      </c>
      <c r="G34" s="129">
        <f t="shared" si="1"/>
        <v>111.91110695528856</v>
      </c>
      <c r="H34" s="127"/>
      <c r="I34" s="129">
        <f t="shared" si="2"/>
        <v>111.91110695528856</v>
      </c>
      <c r="J34" s="129">
        <f t="shared" si="3"/>
        <v>287.24</v>
      </c>
      <c r="K34" s="127">
        <f t="shared" si="4"/>
        <v>287.24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C34" s="261"/>
    </row>
    <row r="35" spans="2:30">
      <c r="B35" s="134">
        <f t="shared" si="0"/>
        <v>2041</v>
      </c>
      <c r="C35" s="135"/>
      <c r="D35" s="367">
        <f t="shared" si="5"/>
        <v>190.48</v>
      </c>
      <c r="E35" s="367">
        <f t="shared" si="5"/>
        <v>90.96</v>
      </c>
      <c r="F35" s="367">
        <f t="shared" si="5"/>
        <v>11.99</v>
      </c>
      <c r="G35" s="129">
        <f t="shared" si="1"/>
        <v>114.32278273879098</v>
      </c>
      <c r="H35" s="127"/>
      <c r="I35" s="129">
        <f t="shared" si="2"/>
        <v>114.32278273879098</v>
      </c>
      <c r="J35" s="129">
        <f t="shared" si="3"/>
        <v>293.43</v>
      </c>
      <c r="K35" s="127">
        <f t="shared" si="4"/>
        <v>293.43</v>
      </c>
      <c r="L35" s="118"/>
      <c r="N35" s="116"/>
      <c r="R35" s="118"/>
      <c r="AC35" s="261"/>
    </row>
    <row r="36" spans="2:30">
      <c r="B36" s="134">
        <f t="shared" si="0"/>
        <v>2042</v>
      </c>
      <c r="C36" s="135"/>
      <c r="D36" s="367">
        <f t="shared" si="5"/>
        <v>194.58</v>
      </c>
      <c r="E36" s="367">
        <f t="shared" si="5"/>
        <v>92.92</v>
      </c>
      <c r="F36" s="367">
        <f t="shared" si="5"/>
        <v>12.25</v>
      </c>
      <c r="G36" s="129">
        <f t="shared" si="1"/>
        <v>116.7851076098306</v>
      </c>
      <c r="H36" s="127"/>
      <c r="I36" s="129">
        <f t="shared" si="2"/>
        <v>116.7851076098306</v>
      </c>
      <c r="J36" s="129">
        <f t="shared" si="3"/>
        <v>299.75</v>
      </c>
      <c r="K36" s="127">
        <f t="shared" si="4"/>
        <v>299.75</v>
      </c>
      <c r="L36" s="118"/>
      <c r="N36" s="116"/>
      <c r="R36" s="118"/>
      <c r="AC36" s="261"/>
    </row>
    <row r="37" spans="2:30">
      <c r="B37" s="134">
        <f t="shared" si="0"/>
        <v>2043</v>
      </c>
      <c r="C37" s="135"/>
      <c r="D37" s="367">
        <f t="shared" si="5"/>
        <v>198.77</v>
      </c>
      <c r="E37" s="367">
        <f t="shared" si="5"/>
        <v>94.92</v>
      </c>
      <c r="F37" s="367">
        <f t="shared" si="5"/>
        <v>12.51</v>
      </c>
      <c r="G37" s="129">
        <f t="shared" si="1"/>
        <v>119.29808156840744</v>
      </c>
      <c r="H37" s="127"/>
      <c r="I37" s="129">
        <f t="shared" si="2"/>
        <v>119.29808156840744</v>
      </c>
      <c r="J37" s="129">
        <f t="shared" si="3"/>
        <v>306.2</v>
      </c>
      <c r="K37" s="127">
        <f t="shared" si="4"/>
        <v>306.2</v>
      </c>
      <c r="R37" s="118"/>
      <c r="AC37" s="261"/>
    </row>
    <row r="38" spans="2:30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  <c r="AC38" s="261"/>
    </row>
    <row r="39" spans="2:30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  <c r="AC39" s="261"/>
    </row>
    <row r="40" spans="2:30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  <c r="AD40" s="261"/>
    </row>
    <row r="41" spans="2:30">
      <c r="N41" s="116"/>
      <c r="O41" s="158"/>
      <c r="S41" s="118"/>
      <c r="AD41" s="261"/>
    </row>
    <row r="42" spans="2:30" ht="14.25">
      <c r="B42" s="137" t="s">
        <v>25</v>
      </c>
      <c r="C42" s="138"/>
      <c r="D42" s="138"/>
      <c r="E42" s="138"/>
      <c r="F42" s="138"/>
      <c r="G42" s="138"/>
      <c r="H42" s="138"/>
      <c r="R42" s="118"/>
      <c r="AC42" s="261"/>
    </row>
    <row r="43" spans="2:30">
      <c r="AC43" s="261"/>
    </row>
    <row r="44" spans="2:30">
      <c r="B44" s="116" t="s">
        <v>63</v>
      </c>
      <c r="C44" s="139" t="s">
        <v>64</v>
      </c>
      <c r="D44" s="282" t="s">
        <v>155</v>
      </c>
      <c r="AC44" s="261"/>
    </row>
    <row r="45" spans="2:30">
      <c r="C45" s="139" t="str">
        <f>C7</f>
        <v>(a)</v>
      </c>
      <c r="D45" s="116" t="s">
        <v>65</v>
      </c>
      <c r="AC45" s="261"/>
    </row>
    <row r="46" spans="2:30">
      <c r="C46" s="139" t="str">
        <f>D7</f>
        <v>(b)</v>
      </c>
      <c r="D46" s="129" t="str">
        <f>"= "&amp;C7&amp;" x "&amp;C62</f>
        <v>= (a) x 0.0541878056575824</v>
      </c>
      <c r="AC46" s="261"/>
    </row>
    <row r="47" spans="2:30">
      <c r="C47" s="139" t="str">
        <f>F7</f>
        <v>(d)</v>
      </c>
      <c r="D47" s="129" t="str">
        <f>"= ("&amp;$D$7&amp;" + "&amp;$E$7&amp;") /  (8.76 x "&amp;TEXT(C63,"0.0%")&amp;")"</f>
        <v>= ((b) + (c)) /  (8.76 x 29.3%)</v>
      </c>
      <c r="AC47" s="261"/>
    </row>
    <row r="48" spans="2:30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5" thickBot="1"/>
    <row r="52" spans="2:25" ht="13.5" thickBot="1">
      <c r="C52" s="42" t="str">
        <f>B2&amp;" - "&amp;B3</f>
        <v>2021 IRP Southern Oregon Solar with Storage - 29%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5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258">
        <v>2028</v>
      </c>
    </row>
    <row r="55" spans="2:25">
      <c r="B55" s="85" t="s">
        <v>156</v>
      </c>
      <c r="C55" s="167"/>
      <c r="D55" s="116" t="s">
        <v>65</v>
      </c>
      <c r="O55" s="262">
        <v>83</v>
      </c>
      <c r="P55" s="116" t="s">
        <v>32</v>
      </c>
    </row>
    <row r="56" spans="2:25">
      <c r="B56" s="85" t="s">
        <v>156</v>
      </c>
      <c r="C56" s="252"/>
      <c r="D56" s="116" t="s">
        <v>68</v>
      </c>
      <c r="R56" s="118"/>
    </row>
    <row r="57" spans="2:25" ht="24" customHeight="1">
      <c r="B57" s="85"/>
      <c r="C57" s="254"/>
      <c r="D57" s="116" t="s">
        <v>99</v>
      </c>
      <c r="Q57" s="197"/>
    </row>
    <row r="58" spans="2:25">
      <c r="B58" s="85" t="s">
        <v>156</v>
      </c>
      <c r="C58" s="252"/>
      <c r="D58" s="116" t="s">
        <v>69</v>
      </c>
      <c r="K58" s="118"/>
      <c r="L58" s="147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181" t="s">
        <v>90</v>
      </c>
      <c r="L59" s="149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43" t="str">
        <f>LEFT(RIGHT(INDEX('Table 3 TransCost'!$39:$39,1,MATCH(F60,'Table 3 TransCost'!$4:$4,0)),6),5)</f>
        <v>2028$</v>
      </c>
      <c r="C60" s="254">
        <f>INDEX('Table 3 TransCost'!$39:$39,1,MATCH(F60,'Table 3 TransCost'!$4:$4,0)+2)</f>
        <v>9.0939944302083777</v>
      </c>
      <c r="D60" s="116" t="s">
        <v>150</v>
      </c>
      <c r="F60" s="258" t="s">
        <v>168</v>
      </c>
      <c r="K60" s="149"/>
      <c r="L60" s="149"/>
      <c r="M60" s="149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83"/>
      <c r="K61" s="149"/>
      <c r="L61" s="149"/>
      <c r="M61" s="149"/>
      <c r="N61" s="161"/>
      <c r="O61" s="149"/>
      <c r="R61" s="118"/>
      <c r="T61" s="118"/>
      <c r="U61" s="118"/>
      <c r="V61" s="118"/>
      <c r="W61" s="118"/>
      <c r="X61" s="118"/>
      <c r="Y61" s="118"/>
    </row>
    <row r="62" spans="2:25">
      <c r="C62" s="253">
        <v>5.4187805657582425E-2</v>
      </c>
      <c r="D62" s="116" t="s">
        <v>36</v>
      </c>
      <c r="E62" s="354"/>
      <c r="K62" s="153"/>
      <c r="L62" s="154"/>
      <c r="M62" s="154"/>
      <c r="O62" s="155"/>
    </row>
    <row r="63" spans="2:25">
      <c r="C63" s="191">
        <v>0.29299999999999998</v>
      </c>
      <c r="D63" s="116" t="s">
        <v>37</v>
      </c>
    </row>
    <row r="64" spans="2:25" ht="13.5" thickBot="1">
      <c r="D64" s="152"/>
    </row>
    <row r="65" spans="3:14" ht="13.5" thickBot="1">
      <c r="C65" s="40" t="str">
        <f>"Company Official Inflation Forecast Dated "&amp;TEXT('Table 4'!$H$5,"mmmm dd, yyyy")</f>
        <v>Company Official Inflation Forecast Dated June 30, 2022</v>
      </c>
      <c r="D65" s="140"/>
      <c r="E65" s="140"/>
      <c r="F65" s="140"/>
      <c r="G65" s="140"/>
      <c r="H65" s="140"/>
      <c r="I65" s="140"/>
      <c r="J65" s="140"/>
      <c r="K65" s="142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41"/>
      <c r="I66" s="87">
        <f>F74+1</f>
        <v>2035</v>
      </c>
      <c r="J66" s="41">
        <v>2.1999999999999999E-2</v>
      </c>
    </row>
    <row r="67" spans="3:14">
      <c r="C67" s="87">
        <f t="shared" ref="C67:C74" si="6">C66+1</f>
        <v>2018</v>
      </c>
      <c r="D67" s="41">
        <v>2.4E-2</v>
      </c>
      <c r="E67" s="85"/>
      <c r="F67" s="87">
        <f t="shared" ref="F67:F74" si="7">F66+1</f>
        <v>2027</v>
      </c>
      <c r="G67" s="41">
        <v>2.1999999999999999E-2</v>
      </c>
      <c r="H67" s="41"/>
      <c r="I67" s="87">
        <f>I66+1</f>
        <v>2036</v>
      </c>
      <c r="J67" s="41">
        <v>2.1999999999999999E-2</v>
      </c>
    </row>
    <row r="68" spans="3:14">
      <c r="C68" s="87">
        <f t="shared" si="6"/>
        <v>2019</v>
      </c>
      <c r="D68" s="41">
        <v>1.7999999999999999E-2</v>
      </c>
      <c r="E68" s="85"/>
      <c r="F68" s="87">
        <f t="shared" si="7"/>
        <v>2028</v>
      </c>
      <c r="G68" s="41">
        <v>2.1999999999999999E-2</v>
      </c>
      <c r="H68" s="41"/>
      <c r="I68" s="87">
        <f t="shared" ref="I68:I74" si="8">I67+1</f>
        <v>2037</v>
      </c>
      <c r="J68" s="41">
        <v>2.1999999999999999E-2</v>
      </c>
    </row>
    <row r="69" spans="3:14">
      <c r="C69" s="87">
        <f t="shared" si="6"/>
        <v>2020</v>
      </c>
      <c r="D69" s="41">
        <v>1.2999999999999999E-2</v>
      </c>
      <c r="E69" s="85"/>
      <c r="F69" s="87">
        <f t="shared" si="7"/>
        <v>2029</v>
      </c>
      <c r="G69" s="41">
        <v>2.3E-2</v>
      </c>
      <c r="H69" s="41"/>
      <c r="I69" s="87">
        <f t="shared" si="8"/>
        <v>2038</v>
      </c>
      <c r="J69" s="41">
        <v>2.1999999999999999E-2</v>
      </c>
    </row>
    <row r="70" spans="3:14">
      <c r="C70" s="87">
        <f t="shared" si="6"/>
        <v>2021</v>
      </c>
      <c r="D70" s="41">
        <v>4.3999999999999997E-2</v>
      </c>
      <c r="E70" s="85"/>
      <c r="F70" s="87">
        <f t="shared" si="7"/>
        <v>2030</v>
      </c>
      <c r="G70" s="41">
        <v>2.3E-2</v>
      </c>
      <c r="H70" s="41"/>
      <c r="I70" s="87">
        <f t="shared" si="8"/>
        <v>2039</v>
      </c>
      <c r="J70" s="41">
        <v>2.1999999999999999E-2</v>
      </c>
    </row>
    <row r="71" spans="3:14">
      <c r="C71" s="87">
        <f t="shared" si="6"/>
        <v>2022</v>
      </c>
      <c r="D71" s="41">
        <v>7.0999999999999994E-2</v>
      </c>
      <c r="E71" s="85"/>
      <c r="F71" s="87">
        <f t="shared" si="7"/>
        <v>2031</v>
      </c>
      <c r="G71" s="41">
        <v>2.3E-2</v>
      </c>
      <c r="H71" s="41"/>
      <c r="I71" s="87">
        <f t="shared" si="8"/>
        <v>2040</v>
      </c>
      <c r="J71" s="41">
        <v>2.1999999999999999E-2</v>
      </c>
    </row>
    <row r="72" spans="3:14" s="118" customFormat="1">
      <c r="C72" s="87">
        <f t="shared" si="6"/>
        <v>2023</v>
      </c>
      <c r="D72" s="41">
        <v>3.5000000000000003E-2</v>
      </c>
      <c r="E72" s="86"/>
      <c r="F72" s="87">
        <f t="shared" si="7"/>
        <v>2032</v>
      </c>
      <c r="G72" s="41">
        <v>2.3E-2</v>
      </c>
      <c r="H72" s="41"/>
      <c r="I72" s="87">
        <f t="shared" si="8"/>
        <v>2041</v>
      </c>
      <c r="J72" s="41">
        <v>2.1999999999999999E-2</v>
      </c>
      <c r="N72" s="161"/>
    </row>
    <row r="73" spans="3:14" s="118" customFormat="1">
      <c r="C73" s="87">
        <f t="shared" si="6"/>
        <v>2024</v>
      </c>
      <c r="D73" s="41">
        <v>0.02</v>
      </c>
      <c r="E73" s="86"/>
      <c r="F73" s="87">
        <f t="shared" si="7"/>
        <v>2033</v>
      </c>
      <c r="G73" s="41">
        <v>2.1999999999999999E-2</v>
      </c>
      <c r="H73" s="41"/>
      <c r="I73" s="87">
        <f t="shared" si="8"/>
        <v>2042</v>
      </c>
      <c r="J73" s="41">
        <v>2.1999999999999999E-2</v>
      </c>
      <c r="N73" s="161"/>
    </row>
    <row r="74" spans="3:14" s="118" customFormat="1">
      <c r="C74" s="87">
        <f t="shared" si="6"/>
        <v>2025</v>
      </c>
      <c r="D74" s="41">
        <v>2.1000000000000001E-2</v>
      </c>
      <c r="E74" s="86"/>
      <c r="F74" s="87">
        <f t="shared" si="7"/>
        <v>2034</v>
      </c>
      <c r="G74" s="41">
        <v>2.1999999999999999E-2</v>
      </c>
      <c r="H74" s="41"/>
      <c r="I74" s="87">
        <f t="shared" si="8"/>
        <v>2043</v>
      </c>
      <c r="J74" s="41">
        <v>2.1999999999999999E-2</v>
      </c>
      <c r="N74" s="161"/>
    </row>
    <row r="75" spans="3:14" s="118" customFormat="1">
      <c r="N75" s="161"/>
    </row>
    <row r="76" spans="3:14" s="118" customFormat="1">
      <c r="N76" s="161"/>
    </row>
    <row r="93" spans="3:4">
      <c r="C93" s="148"/>
      <c r="D93" s="152"/>
    </row>
    <row r="94" spans="3:4">
      <c r="C94" s="148"/>
      <c r="D94" s="152"/>
    </row>
    <row r="95" spans="3:4">
      <c r="C95" s="148"/>
      <c r="D95" s="152"/>
    </row>
    <row r="96" spans="3:4">
      <c r="C96" s="148"/>
      <c r="D96" s="152"/>
    </row>
    <row r="97" spans="3:4">
      <c r="C97" s="148"/>
      <c r="D97" s="152"/>
    </row>
    <row r="98" spans="3:4">
      <c r="C98" s="148"/>
      <c r="D98" s="152"/>
    </row>
    <row r="99" spans="3:4">
      <c r="C99" s="148"/>
      <c r="D99" s="152"/>
    </row>
    <row r="100" spans="3:4">
      <c r="C100" s="148"/>
      <c r="D100" s="152"/>
    </row>
    <row r="101" spans="3:4">
      <c r="C101" s="148"/>
      <c r="D101" s="152"/>
    </row>
    <row r="102" spans="3:4">
      <c r="C102" s="148"/>
      <c r="D102" s="152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70" workbookViewId="0">
      <selection activeCell="B2" sqref="B2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8.832031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225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29%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197"/>
      <c r="N5" s="197"/>
      <c r="P5" s="197"/>
      <c r="R5" s="259"/>
      <c r="S5" s="118"/>
      <c r="T5" s="118"/>
      <c r="U5" s="118"/>
      <c r="V5" s="118"/>
      <c r="W5" s="118"/>
      <c r="X5" s="118"/>
      <c r="Y5" s="345"/>
      <c r="Z5" s="345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60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Update Southern Oregon Solar with Storage - 29%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373"/>
      <c r="Q14" s="374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375"/>
      <c r="P15" s="373"/>
      <c r="Q15" s="374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64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49"/>
      <c r="AB18" s="263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/>
      <c r="E22" s="127"/>
      <c r="F22" s="182">
        <f>$C$60</f>
        <v>9.0939944302083777</v>
      </c>
      <c r="G22" s="129"/>
      <c r="H22" s="127"/>
      <c r="I22" s="129"/>
      <c r="J22" s="129"/>
      <c r="K22" s="127"/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/>
      <c r="D23" s="127"/>
      <c r="E23" s="127"/>
      <c r="F23" s="127">
        <f t="shared" ref="D23:F37" si="1">ROUND(F22*(1+IRP21_Infl_Rate),2)</f>
        <v>9.2899999999999991</v>
      </c>
      <c r="G23" s="129"/>
      <c r="H23" s="127"/>
      <c r="I23" s="129"/>
      <c r="J23" s="129"/>
      <c r="K23" s="127"/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>
        <f>967346.939/377</f>
        <v>2565.9070000000002</v>
      </c>
      <c r="D24" s="127">
        <f>C24*$C$62</f>
        <v>139.04086985143036</v>
      </c>
      <c r="E24" s="127">
        <f>26737.970999999/377</f>
        <v>70.922999999997344</v>
      </c>
      <c r="F24" s="127">
        <f t="shared" si="1"/>
        <v>9.49</v>
      </c>
      <c r="G24" s="129">
        <f t="shared" ref="G24:G37" si="2">(D24+E24+F24)/(8.76*$C$63)</f>
        <v>85.516752036034163</v>
      </c>
      <c r="H24" s="127"/>
      <c r="I24" s="129">
        <f t="shared" ref="I24:I37" si="3">(G24+H24)</f>
        <v>85.516752036034163</v>
      </c>
      <c r="J24" s="129">
        <f t="shared" ref="J24:J37" si="4">ROUND(I24*$C$63*8.76,2)</f>
        <v>219.45</v>
      </c>
      <c r="K24" s="127">
        <f t="shared" ref="K24:K37" si="5">(D24+E24+F24)</f>
        <v>219.45386985142773</v>
      </c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127">
        <f t="shared" si="1"/>
        <v>142.04</v>
      </c>
      <c r="E25" s="127">
        <f t="shared" si="1"/>
        <v>72.45</v>
      </c>
      <c r="F25" s="127">
        <f t="shared" si="1"/>
        <v>9.69</v>
      </c>
      <c r="G25" s="129">
        <f t="shared" si="2"/>
        <v>87.358429743878204</v>
      </c>
      <c r="H25" s="127"/>
      <c r="I25" s="129">
        <f t="shared" si="3"/>
        <v>87.358429743878204</v>
      </c>
      <c r="J25" s="129">
        <f t="shared" si="4"/>
        <v>224.18</v>
      </c>
      <c r="K25" s="127">
        <f t="shared" si="5"/>
        <v>224.18</v>
      </c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127">
        <f t="shared" si="1"/>
        <v>145.1</v>
      </c>
      <c r="E26" s="127">
        <f t="shared" si="1"/>
        <v>74.010000000000005</v>
      </c>
      <c r="F26" s="127">
        <f t="shared" si="1"/>
        <v>9.9</v>
      </c>
      <c r="G26" s="129">
        <f t="shared" si="2"/>
        <v>89.240583440295964</v>
      </c>
      <c r="H26" s="127"/>
      <c r="I26" s="129">
        <f t="shared" si="3"/>
        <v>89.240583440295964</v>
      </c>
      <c r="J26" s="129">
        <f t="shared" si="4"/>
        <v>229.01</v>
      </c>
      <c r="K26" s="127">
        <f t="shared" si="5"/>
        <v>229.01000000000002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127">
        <f t="shared" si="1"/>
        <v>148.22999999999999</v>
      </c>
      <c r="E27" s="127">
        <f t="shared" si="1"/>
        <v>75.599999999999994</v>
      </c>
      <c r="F27" s="127">
        <f t="shared" si="1"/>
        <v>10.11</v>
      </c>
      <c r="G27" s="129">
        <f t="shared" si="2"/>
        <v>91.161705122146785</v>
      </c>
      <c r="H27" s="127"/>
      <c r="I27" s="129">
        <f t="shared" si="3"/>
        <v>91.161705122146785</v>
      </c>
      <c r="J27" s="129">
        <f t="shared" si="4"/>
        <v>233.94</v>
      </c>
      <c r="K27" s="127">
        <f t="shared" si="5"/>
        <v>233.94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127">
        <f t="shared" si="1"/>
        <v>151.41999999999999</v>
      </c>
      <c r="E28" s="127">
        <f t="shared" si="1"/>
        <v>77.23</v>
      </c>
      <c r="F28" s="127">
        <f t="shared" si="1"/>
        <v>10.33</v>
      </c>
      <c r="G28" s="129">
        <f t="shared" si="2"/>
        <v>93.125691587974003</v>
      </c>
      <c r="H28" s="127"/>
      <c r="I28" s="129">
        <f t="shared" si="3"/>
        <v>93.125691587974003</v>
      </c>
      <c r="J28" s="129">
        <f t="shared" si="4"/>
        <v>238.98</v>
      </c>
      <c r="K28" s="127">
        <f t="shared" si="5"/>
        <v>238.98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127">
        <f t="shared" si="1"/>
        <v>154.68</v>
      </c>
      <c r="E29" s="127">
        <f t="shared" si="1"/>
        <v>78.89</v>
      </c>
      <c r="F29" s="127">
        <f t="shared" si="1"/>
        <v>10.55</v>
      </c>
      <c r="G29" s="129">
        <f t="shared" si="2"/>
        <v>95.128646039234312</v>
      </c>
      <c r="H29" s="127"/>
      <c r="I29" s="129">
        <f t="shared" si="3"/>
        <v>95.128646039234312</v>
      </c>
      <c r="J29" s="129">
        <f t="shared" si="4"/>
        <v>244.12</v>
      </c>
      <c r="K29" s="127">
        <f t="shared" si="5"/>
        <v>244.12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127">
        <f t="shared" si="1"/>
        <v>158.01</v>
      </c>
      <c r="E30" s="127">
        <f t="shared" si="1"/>
        <v>80.59</v>
      </c>
      <c r="F30" s="127">
        <f t="shared" si="1"/>
        <v>10.78</v>
      </c>
      <c r="G30" s="129">
        <f t="shared" si="2"/>
        <v>97.178362073014299</v>
      </c>
      <c r="H30" s="127"/>
      <c r="I30" s="129">
        <f t="shared" si="3"/>
        <v>97.178362073014299</v>
      </c>
      <c r="J30" s="129">
        <f t="shared" si="4"/>
        <v>249.38</v>
      </c>
      <c r="K30" s="127">
        <f t="shared" si="5"/>
        <v>249.38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127">
        <f t="shared" si="1"/>
        <v>161.41999999999999</v>
      </c>
      <c r="E31" s="127">
        <f t="shared" si="1"/>
        <v>82.33</v>
      </c>
      <c r="F31" s="127">
        <f t="shared" si="1"/>
        <v>11.01</v>
      </c>
      <c r="G31" s="129">
        <f t="shared" si="2"/>
        <v>99.274839689313993</v>
      </c>
      <c r="H31" s="127"/>
      <c r="I31" s="129">
        <f t="shared" si="3"/>
        <v>99.274839689313993</v>
      </c>
      <c r="J31" s="129">
        <f t="shared" si="4"/>
        <v>254.76</v>
      </c>
      <c r="K31" s="127">
        <f t="shared" si="5"/>
        <v>254.76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127">
        <f t="shared" si="1"/>
        <v>164.9</v>
      </c>
      <c r="E32" s="127">
        <f t="shared" si="1"/>
        <v>84.1</v>
      </c>
      <c r="F32" s="127">
        <f t="shared" si="1"/>
        <v>11.25</v>
      </c>
      <c r="G32" s="129">
        <f t="shared" si="2"/>
        <v>101.41418208959007</v>
      </c>
      <c r="H32" s="127"/>
      <c r="I32" s="129">
        <f t="shared" si="3"/>
        <v>101.41418208959007</v>
      </c>
      <c r="J32" s="129">
        <f t="shared" si="4"/>
        <v>260.25</v>
      </c>
      <c r="K32" s="127">
        <f t="shared" si="5"/>
        <v>260.25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27">
      <c r="B33" s="134">
        <f t="shared" si="0"/>
        <v>2039</v>
      </c>
      <c r="C33" s="135"/>
      <c r="D33" s="127">
        <f t="shared" si="1"/>
        <v>168.45</v>
      </c>
      <c r="E33" s="127">
        <f t="shared" si="1"/>
        <v>85.91</v>
      </c>
      <c r="F33" s="127">
        <f t="shared" si="1"/>
        <v>11.49</v>
      </c>
      <c r="G33" s="129">
        <f t="shared" si="2"/>
        <v>103.59638927384252</v>
      </c>
      <c r="H33" s="127"/>
      <c r="I33" s="129">
        <f t="shared" si="3"/>
        <v>103.59638927384252</v>
      </c>
      <c r="J33" s="129">
        <f t="shared" si="4"/>
        <v>265.85000000000002</v>
      </c>
      <c r="K33" s="127">
        <f t="shared" si="5"/>
        <v>265.84999999999997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4">
        <f t="shared" si="0"/>
        <v>2040</v>
      </c>
      <c r="C34" s="135"/>
      <c r="D34" s="127">
        <f t="shared" si="1"/>
        <v>172.08</v>
      </c>
      <c r="E34" s="127">
        <f t="shared" si="1"/>
        <v>87.76</v>
      </c>
      <c r="F34" s="127">
        <f t="shared" si="1"/>
        <v>11.74</v>
      </c>
      <c r="G34" s="129">
        <f t="shared" si="2"/>
        <v>105.82925483915803</v>
      </c>
      <c r="H34" s="127"/>
      <c r="I34" s="129">
        <f t="shared" si="3"/>
        <v>105.82925483915803</v>
      </c>
      <c r="J34" s="129">
        <f t="shared" si="4"/>
        <v>271.58</v>
      </c>
      <c r="K34" s="127">
        <f t="shared" si="5"/>
        <v>271.58000000000004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4">
        <f t="shared" si="0"/>
        <v>2041</v>
      </c>
      <c r="C35" s="135"/>
      <c r="D35" s="127">
        <f t="shared" si="1"/>
        <v>175.79</v>
      </c>
      <c r="E35" s="127">
        <f t="shared" si="1"/>
        <v>89.65</v>
      </c>
      <c r="F35" s="127">
        <f t="shared" si="1"/>
        <v>11.99</v>
      </c>
      <c r="G35" s="129">
        <f t="shared" si="2"/>
        <v>108.10888198699318</v>
      </c>
      <c r="H35" s="127"/>
      <c r="I35" s="129">
        <f t="shared" si="3"/>
        <v>108.10888198699318</v>
      </c>
      <c r="J35" s="129">
        <f t="shared" si="4"/>
        <v>277.43</v>
      </c>
      <c r="K35" s="127">
        <f t="shared" si="5"/>
        <v>277.43</v>
      </c>
      <c r="L35" s="118"/>
      <c r="N35" s="116"/>
      <c r="R35" s="118"/>
    </row>
    <row r="36" spans="2:27">
      <c r="B36" s="134">
        <f t="shared" si="0"/>
        <v>2042</v>
      </c>
      <c r="C36" s="135"/>
      <c r="D36" s="127">
        <f t="shared" si="1"/>
        <v>179.58</v>
      </c>
      <c r="E36" s="127">
        <f t="shared" si="1"/>
        <v>91.58</v>
      </c>
      <c r="F36" s="127">
        <f t="shared" si="1"/>
        <v>12.25</v>
      </c>
      <c r="G36" s="129">
        <f t="shared" si="2"/>
        <v>110.43916751589136</v>
      </c>
      <c r="H36" s="127"/>
      <c r="I36" s="129">
        <f t="shared" si="3"/>
        <v>110.43916751589136</v>
      </c>
      <c r="J36" s="129">
        <f t="shared" si="4"/>
        <v>283.41000000000003</v>
      </c>
      <c r="K36" s="127">
        <f t="shared" si="5"/>
        <v>283.41000000000003</v>
      </c>
      <c r="L36" s="118"/>
      <c r="N36" s="116"/>
      <c r="R36" s="118"/>
    </row>
    <row r="37" spans="2:27">
      <c r="B37" s="134">
        <f t="shared" si="0"/>
        <v>2043</v>
      </c>
      <c r="C37" s="135"/>
      <c r="D37" s="127">
        <f t="shared" si="1"/>
        <v>183.45</v>
      </c>
      <c r="E37" s="127">
        <f t="shared" si="1"/>
        <v>93.55</v>
      </c>
      <c r="F37" s="127">
        <f t="shared" si="1"/>
        <v>12.51</v>
      </c>
      <c r="G37" s="129">
        <f t="shared" si="2"/>
        <v>112.81621462730921</v>
      </c>
      <c r="H37" s="127"/>
      <c r="I37" s="129">
        <f t="shared" si="3"/>
        <v>112.81621462730921</v>
      </c>
      <c r="J37" s="129">
        <f t="shared" si="4"/>
        <v>289.51</v>
      </c>
      <c r="K37" s="127">
        <f t="shared" si="5"/>
        <v>289.51</v>
      </c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</row>
    <row r="41" spans="2:27">
      <c r="N41" s="116"/>
      <c r="O41" s="158"/>
      <c r="S41" s="118"/>
    </row>
    <row r="42" spans="2:27" ht="14.25">
      <c r="B42" s="137" t="s">
        <v>25</v>
      </c>
      <c r="C42" s="138"/>
      <c r="D42" s="138"/>
      <c r="E42" s="138"/>
      <c r="F42" s="138"/>
      <c r="G42" s="138"/>
      <c r="H42" s="138"/>
      <c r="R42" s="118"/>
    </row>
    <row r="44" spans="2:27">
      <c r="B44" s="116" t="s">
        <v>63</v>
      </c>
      <c r="C44" s="139" t="s">
        <v>64</v>
      </c>
      <c r="D44" s="282" t="s">
        <v>155</v>
      </c>
    </row>
    <row r="45" spans="2:27">
      <c r="C45" s="139" t="str">
        <f>C7</f>
        <v>(a)</v>
      </c>
      <c r="D45" s="116" t="s">
        <v>65</v>
      </c>
    </row>
    <row r="46" spans="2:27">
      <c r="C46" s="139" t="str">
        <f>D7</f>
        <v>(b)</v>
      </c>
      <c r="D46" s="129" t="str">
        <f>"= "&amp;C7&amp;" x "&amp;C62</f>
        <v>= (a) x 0.0541878056575824</v>
      </c>
    </row>
    <row r="47" spans="2:27">
      <c r="C47" s="139" t="str">
        <f>F7</f>
        <v>(d)</v>
      </c>
      <c r="D47" s="129" t="str">
        <f>"= ("&amp;$D$7&amp;" + "&amp;$E$7&amp;") /  (8.76 x "&amp;TEXT(C63,"0.0%")&amp;")"</f>
        <v>= ((b) + (c)) /  (8.76 x 29.3%)</v>
      </c>
    </row>
    <row r="48" spans="2:27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5" thickBot="1"/>
    <row r="52" spans="2:25" ht="13.5" thickBot="1">
      <c r="C52" s="42" t="str">
        <f>B2&amp;" - "&amp;B3</f>
        <v>2021 IRP Update Southern Oregon Solar with Storage - 29%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5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116">
        <v>2030</v>
      </c>
    </row>
    <row r="55" spans="2:25">
      <c r="B55" s="85" t="s">
        <v>198</v>
      </c>
      <c r="C55" s="376">
        <f>967346.939/377</f>
        <v>2565.9070000000002</v>
      </c>
      <c r="D55" s="116" t="s">
        <v>65</v>
      </c>
      <c r="O55" s="262">
        <v>377</v>
      </c>
      <c r="P55" s="116" t="s">
        <v>32</v>
      </c>
    </row>
    <row r="56" spans="2:25">
      <c r="B56" s="85" t="s">
        <v>198</v>
      </c>
      <c r="C56" s="146">
        <f>26737.970999999/377</f>
        <v>70.922999999997344</v>
      </c>
      <c r="D56" s="116" t="s">
        <v>68</v>
      </c>
      <c r="R56" s="118"/>
    </row>
    <row r="57" spans="2:25" ht="24" customHeight="1">
      <c r="B57" s="85"/>
      <c r="C57" s="151"/>
      <c r="D57" s="116" t="s">
        <v>99</v>
      </c>
      <c r="Q57" s="197"/>
    </row>
    <row r="58" spans="2:25">
      <c r="B58" s="85" t="s">
        <v>198</v>
      </c>
      <c r="C58" s="146"/>
      <c r="D58" s="116" t="s">
        <v>69</v>
      </c>
      <c r="K58" s="118"/>
      <c r="L58" s="377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378" t="s">
        <v>90</v>
      </c>
      <c r="L59" s="379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43" t="str">
        <f>LEFT(RIGHT(INDEX('Table 3 TransCost'!$39:$39,1,MATCH(F60,'Table 3 TransCost'!$4:$4,0)),6),5)</f>
        <v>2028$</v>
      </c>
      <c r="C60" s="151">
        <f>INDEX('Table 3 TransCost'!$39:$39,1,MATCH(F60,'Table 3 TransCost'!$4:$4,0)+2)</f>
        <v>9.0939944302083777</v>
      </c>
      <c r="D60" s="116" t="s">
        <v>150</v>
      </c>
      <c r="F60" s="116" t="s">
        <v>168</v>
      </c>
      <c r="K60" s="379"/>
      <c r="L60" s="379"/>
      <c r="M60" s="379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83"/>
      <c r="K61" s="379"/>
      <c r="L61" s="379"/>
      <c r="M61" s="379"/>
      <c r="N61" s="161"/>
      <c r="O61" s="379"/>
      <c r="R61" s="118"/>
      <c r="T61" s="118"/>
      <c r="U61" s="118"/>
      <c r="V61" s="118"/>
      <c r="W61" s="118"/>
      <c r="X61" s="118"/>
      <c r="Y61" s="118"/>
    </row>
    <row r="62" spans="2:25">
      <c r="C62" s="380">
        <v>5.4187805657582425E-2</v>
      </c>
      <c r="D62" s="116" t="s">
        <v>36</v>
      </c>
      <c r="E62" s="354"/>
      <c r="K62" s="272"/>
      <c r="L62" s="154"/>
      <c r="M62" s="154"/>
      <c r="O62" s="155"/>
    </row>
    <row r="63" spans="2:25">
      <c r="C63" s="381">
        <v>0.2929462477283894</v>
      </c>
      <c r="D63" s="116" t="s">
        <v>37</v>
      </c>
    </row>
    <row r="64" spans="2:25">
      <c r="D64" s="152"/>
    </row>
    <row r="65" spans="14:14" s="118" customFormat="1">
      <c r="N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1" orientation="landscape" r:id="rId1"/>
  <headerFooter alignWithMargins="0"/>
  <rowBreaks count="1" manualBreakCount="1">
    <brk id="51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88"/>
  <sheetViews>
    <sheetView view="pageBreakPreview" zoomScale="60" zoomScaleNormal="70" workbookViewId="0">
      <selection activeCell="B1" sqref="B1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8.832031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226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25%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197"/>
      <c r="N5" s="197"/>
      <c r="P5" s="197"/>
      <c r="R5" s="259"/>
      <c r="S5" s="118"/>
      <c r="T5" s="118"/>
      <c r="U5" s="118"/>
      <c r="V5" s="118"/>
      <c r="W5" s="118"/>
      <c r="X5" s="118"/>
      <c r="Y5" s="345"/>
      <c r="Z5" s="345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60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Update Yakima Solar with Storage - 25%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373"/>
      <c r="Q14" s="374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375"/>
      <c r="P15" s="373"/>
      <c r="Q15" s="374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64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49"/>
      <c r="AB18" s="263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/>
      <c r="E22" s="127"/>
      <c r="F22" s="127"/>
      <c r="G22" s="129"/>
      <c r="H22" s="127"/>
      <c r="I22" s="129"/>
      <c r="J22" s="129"/>
      <c r="K22" s="127"/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376">
        <v>2702.6239999999998</v>
      </c>
      <c r="D23" s="127">
        <f>C23*$C$62</f>
        <v>146.44926407751802</v>
      </c>
      <c r="E23" s="127">
        <f>$C$56</f>
        <v>36.305800000007437</v>
      </c>
      <c r="F23" s="182">
        <f>$C$60</f>
        <v>5.6747035126682794</v>
      </c>
      <c r="G23" s="129">
        <f t="shared" ref="G23:G24" si="1">(D23+E23+F23)/(8.76*$C$63)</f>
        <v>86.847268272872057</v>
      </c>
      <c r="H23" s="127"/>
      <c r="I23" s="129">
        <f t="shared" ref="I23:I24" si="2">(G23+H23)</f>
        <v>86.847268272872057</v>
      </c>
      <c r="J23" s="129">
        <f t="shared" ref="J23:J24" si="3">ROUND(I23*$C$63*8.76,2)</f>
        <v>188.43</v>
      </c>
      <c r="K23" s="127">
        <f t="shared" ref="K23:K24" si="4">(D23+E23+F23)</f>
        <v>188.42976759019373</v>
      </c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127">
        <f t="shared" ref="D24:F37" si="5">ROUND(D23*(1+IRP21_Infl_Rate),2)</f>
        <v>149.61000000000001</v>
      </c>
      <c r="E24" s="127">
        <f t="shared" si="5"/>
        <v>37.090000000000003</v>
      </c>
      <c r="F24" s="127">
        <f t="shared" si="5"/>
        <v>5.8</v>
      </c>
      <c r="G24" s="129">
        <f t="shared" si="1"/>
        <v>88.723238139778488</v>
      </c>
      <c r="H24" s="127"/>
      <c r="I24" s="129">
        <f t="shared" si="2"/>
        <v>88.723238139778488</v>
      </c>
      <c r="J24" s="129">
        <f t="shared" si="3"/>
        <v>192.5</v>
      </c>
      <c r="K24" s="127">
        <f t="shared" si="4"/>
        <v>192.50000000000003</v>
      </c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127">
        <f t="shared" si="5"/>
        <v>152.83000000000001</v>
      </c>
      <c r="E25" s="127">
        <f t="shared" si="5"/>
        <v>37.89</v>
      </c>
      <c r="F25" s="127">
        <f t="shared" si="5"/>
        <v>5.92</v>
      </c>
      <c r="G25" s="129">
        <f t="shared" ref="G25:G37" si="6">(D25+E25+F25)/(8.76*$C$63)</f>
        <v>90.631363884706701</v>
      </c>
      <c r="H25" s="127"/>
      <c r="I25" s="129">
        <f t="shared" ref="I25:I37" si="7">(G25+H25)</f>
        <v>90.631363884706701</v>
      </c>
      <c r="J25" s="129">
        <f t="shared" ref="J25:J37" si="8">ROUND(I25*$C$63*8.76,2)</f>
        <v>196.64</v>
      </c>
      <c r="K25" s="127">
        <f t="shared" ref="K25:K37" si="9">(D25+E25+F25)</f>
        <v>196.64000000000001</v>
      </c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127">
        <f t="shared" si="5"/>
        <v>156.12</v>
      </c>
      <c r="E26" s="127">
        <f t="shared" si="5"/>
        <v>38.71</v>
      </c>
      <c r="F26" s="127">
        <f t="shared" si="5"/>
        <v>6.05</v>
      </c>
      <c r="G26" s="129">
        <f t="shared" si="6"/>
        <v>92.585579623473777</v>
      </c>
      <c r="H26" s="127"/>
      <c r="I26" s="129">
        <f t="shared" si="7"/>
        <v>92.585579623473777</v>
      </c>
      <c r="J26" s="129">
        <f t="shared" si="8"/>
        <v>200.88</v>
      </c>
      <c r="K26" s="127">
        <f t="shared" si="9"/>
        <v>200.88000000000002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127">
        <f t="shared" si="5"/>
        <v>159.47999999999999</v>
      </c>
      <c r="E27" s="127">
        <f t="shared" si="5"/>
        <v>39.54</v>
      </c>
      <c r="F27" s="127">
        <f t="shared" si="5"/>
        <v>6.18</v>
      </c>
      <c r="G27" s="129">
        <f t="shared" si="6"/>
        <v>94.576667357311905</v>
      </c>
      <c r="H27" s="127"/>
      <c r="I27" s="129">
        <f t="shared" si="7"/>
        <v>94.576667357311905</v>
      </c>
      <c r="J27" s="129">
        <f t="shared" si="8"/>
        <v>205.2</v>
      </c>
      <c r="K27" s="127">
        <f t="shared" si="9"/>
        <v>205.2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127">
        <f t="shared" si="5"/>
        <v>162.91999999999999</v>
      </c>
      <c r="E28" s="127">
        <f t="shared" si="5"/>
        <v>40.39</v>
      </c>
      <c r="F28" s="127">
        <f t="shared" si="5"/>
        <v>6.31</v>
      </c>
      <c r="G28" s="129">
        <f t="shared" si="6"/>
        <v>96.61384508498891</v>
      </c>
      <c r="H28" s="127"/>
      <c r="I28" s="129">
        <f t="shared" si="7"/>
        <v>96.61384508498891</v>
      </c>
      <c r="J28" s="129">
        <f t="shared" si="8"/>
        <v>209.62</v>
      </c>
      <c r="K28" s="127">
        <f t="shared" si="9"/>
        <v>209.62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127">
        <f t="shared" si="5"/>
        <v>166.43</v>
      </c>
      <c r="E29" s="127">
        <f t="shared" si="5"/>
        <v>41.26</v>
      </c>
      <c r="F29" s="127">
        <f t="shared" si="5"/>
        <v>6.45</v>
      </c>
      <c r="G29" s="129">
        <f t="shared" si="6"/>
        <v>98.697112806504734</v>
      </c>
      <c r="H29" s="127"/>
      <c r="I29" s="129">
        <f t="shared" si="7"/>
        <v>98.697112806504734</v>
      </c>
      <c r="J29" s="129">
        <f t="shared" si="8"/>
        <v>214.14</v>
      </c>
      <c r="K29" s="127">
        <f t="shared" si="9"/>
        <v>214.14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127">
        <f t="shared" si="5"/>
        <v>170.02</v>
      </c>
      <c r="E30" s="127">
        <f t="shared" si="5"/>
        <v>42.15</v>
      </c>
      <c r="F30" s="127">
        <f t="shared" si="5"/>
        <v>6.59</v>
      </c>
      <c r="G30" s="129">
        <f t="shared" si="6"/>
        <v>100.82647052185943</v>
      </c>
      <c r="H30" s="127"/>
      <c r="I30" s="129">
        <f t="shared" si="7"/>
        <v>100.82647052185943</v>
      </c>
      <c r="J30" s="129">
        <f t="shared" si="8"/>
        <v>218.76</v>
      </c>
      <c r="K30" s="127">
        <f t="shared" si="9"/>
        <v>218.76000000000002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127">
        <f t="shared" si="5"/>
        <v>173.68</v>
      </c>
      <c r="E31" s="127">
        <f t="shared" si="5"/>
        <v>43.06</v>
      </c>
      <c r="F31" s="127">
        <f t="shared" si="5"/>
        <v>6.73</v>
      </c>
      <c r="G31" s="129">
        <f t="shared" si="6"/>
        <v>102.99730923166906</v>
      </c>
      <c r="H31" s="127"/>
      <c r="I31" s="129">
        <f t="shared" si="7"/>
        <v>102.99730923166906</v>
      </c>
      <c r="J31" s="129">
        <f t="shared" si="8"/>
        <v>223.47</v>
      </c>
      <c r="K31" s="127">
        <f t="shared" si="9"/>
        <v>223.47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127">
        <f t="shared" si="5"/>
        <v>177.42</v>
      </c>
      <c r="E32" s="127">
        <f t="shared" si="5"/>
        <v>43.99</v>
      </c>
      <c r="F32" s="127">
        <f t="shared" si="5"/>
        <v>6.88</v>
      </c>
      <c r="G32" s="129">
        <f t="shared" si="6"/>
        <v>105.21884693470145</v>
      </c>
      <c r="H32" s="127"/>
      <c r="I32" s="129">
        <f t="shared" si="7"/>
        <v>105.21884693470145</v>
      </c>
      <c r="J32" s="129">
        <f t="shared" si="8"/>
        <v>228.29</v>
      </c>
      <c r="K32" s="127">
        <f t="shared" si="9"/>
        <v>228.29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27">
      <c r="B33" s="134">
        <f t="shared" si="0"/>
        <v>2039</v>
      </c>
      <c r="C33" s="135"/>
      <c r="D33" s="127">
        <f t="shared" si="5"/>
        <v>181.24</v>
      </c>
      <c r="E33" s="127">
        <f t="shared" si="5"/>
        <v>44.94</v>
      </c>
      <c r="F33" s="127">
        <f t="shared" si="5"/>
        <v>7.03</v>
      </c>
      <c r="G33" s="129">
        <f t="shared" si="6"/>
        <v>107.48647463157268</v>
      </c>
      <c r="H33" s="127"/>
      <c r="I33" s="129">
        <f t="shared" si="7"/>
        <v>107.48647463157268</v>
      </c>
      <c r="J33" s="129">
        <f t="shared" si="8"/>
        <v>233.21</v>
      </c>
      <c r="K33" s="127">
        <f t="shared" si="9"/>
        <v>233.21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4">
        <f t="shared" si="0"/>
        <v>2040</v>
      </c>
      <c r="C34" s="135"/>
      <c r="D34" s="127">
        <f t="shared" si="5"/>
        <v>185.15</v>
      </c>
      <c r="E34" s="127">
        <f t="shared" si="5"/>
        <v>45.91</v>
      </c>
      <c r="F34" s="127">
        <f t="shared" si="5"/>
        <v>7.18</v>
      </c>
      <c r="G34" s="129">
        <f t="shared" si="6"/>
        <v>109.80480132166662</v>
      </c>
      <c r="H34" s="127"/>
      <c r="I34" s="129">
        <f t="shared" si="7"/>
        <v>109.80480132166662</v>
      </c>
      <c r="J34" s="129">
        <f t="shared" si="8"/>
        <v>238.24</v>
      </c>
      <c r="K34" s="127">
        <f t="shared" si="9"/>
        <v>238.24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4">
        <f t="shared" si="0"/>
        <v>2041</v>
      </c>
      <c r="C35" s="135"/>
      <c r="D35" s="127">
        <f t="shared" si="5"/>
        <v>189.14</v>
      </c>
      <c r="E35" s="127">
        <f t="shared" si="5"/>
        <v>46.9</v>
      </c>
      <c r="F35" s="127">
        <f t="shared" si="5"/>
        <v>7.33</v>
      </c>
      <c r="G35" s="129">
        <f t="shared" si="6"/>
        <v>112.16921800559942</v>
      </c>
      <c r="H35" s="127"/>
      <c r="I35" s="129">
        <f t="shared" si="7"/>
        <v>112.16921800559942</v>
      </c>
      <c r="J35" s="129">
        <f t="shared" si="8"/>
        <v>243.37</v>
      </c>
      <c r="K35" s="127">
        <f t="shared" si="9"/>
        <v>243.37</v>
      </c>
      <c r="L35" s="118"/>
      <c r="N35" s="116"/>
      <c r="R35" s="118"/>
    </row>
    <row r="36" spans="2:27">
      <c r="B36" s="134">
        <f t="shared" si="0"/>
        <v>2042</v>
      </c>
      <c r="C36" s="135"/>
      <c r="D36" s="127">
        <f t="shared" si="5"/>
        <v>193.22</v>
      </c>
      <c r="E36" s="127">
        <f t="shared" si="5"/>
        <v>47.91</v>
      </c>
      <c r="F36" s="127">
        <f t="shared" si="5"/>
        <v>7.49</v>
      </c>
      <c r="G36" s="129">
        <f t="shared" si="6"/>
        <v>114.58894268213884</v>
      </c>
      <c r="H36" s="127"/>
      <c r="I36" s="129">
        <f t="shared" si="7"/>
        <v>114.58894268213884</v>
      </c>
      <c r="J36" s="129">
        <f t="shared" si="8"/>
        <v>248.62</v>
      </c>
      <c r="K36" s="127">
        <f t="shared" si="9"/>
        <v>248.62</v>
      </c>
      <c r="L36" s="118"/>
      <c r="N36" s="116"/>
      <c r="R36" s="118"/>
    </row>
    <row r="37" spans="2:27">
      <c r="B37" s="134">
        <f t="shared" si="0"/>
        <v>2043</v>
      </c>
      <c r="C37" s="135"/>
      <c r="D37" s="127">
        <f t="shared" si="5"/>
        <v>197.38</v>
      </c>
      <c r="E37" s="127">
        <f t="shared" si="5"/>
        <v>48.94</v>
      </c>
      <c r="F37" s="127">
        <f t="shared" si="5"/>
        <v>7.65</v>
      </c>
      <c r="G37" s="129">
        <f t="shared" si="6"/>
        <v>117.05475735251709</v>
      </c>
      <c r="H37" s="127"/>
      <c r="I37" s="129">
        <f t="shared" si="7"/>
        <v>117.05475735251709</v>
      </c>
      <c r="J37" s="129">
        <f t="shared" si="8"/>
        <v>253.97</v>
      </c>
      <c r="K37" s="127">
        <f t="shared" si="9"/>
        <v>253.97</v>
      </c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</row>
    <row r="41" spans="2:27">
      <c r="N41" s="116"/>
      <c r="O41" s="158"/>
      <c r="S41" s="118"/>
    </row>
    <row r="42" spans="2:27" ht="14.25">
      <c r="B42" s="137" t="s">
        <v>25</v>
      </c>
      <c r="C42" s="138"/>
      <c r="D42" s="138"/>
      <c r="E42" s="138"/>
      <c r="F42" s="138"/>
      <c r="G42" s="138"/>
      <c r="H42" s="138"/>
      <c r="R42" s="118"/>
    </row>
    <row r="44" spans="2:27">
      <c r="B44" s="116" t="s">
        <v>63</v>
      </c>
      <c r="C44" s="139" t="s">
        <v>64</v>
      </c>
      <c r="D44" s="282" t="s">
        <v>155</v>
      </c>
    </row>
    <row r="45" spans="2:27">
      <c r="C45" s="139" t="str">
        <f>C7</f>
        <v>(a)</v>
      </c>
      <c r="D45" s="116" t="s">
        <v>65</v>
      </c>
    </row>
    <row r="46" spans="2:27">
      <c r="C46" s="139" t="str">
        <f>D7</f>
        <v>(b)</v>
      </c>
      <c r="D46" s="129" t="str">
        <f>"= "&amp;C7&amp;" x "&amp;C62</f>
        <v>= (a) x 0.0541878056575824</v>
      </c>
    </row>
    <row r="47" spans="2:27">
      <c r="C47" s="139" t="str">
        <f>F7</f>
        <v>(d)</v>
      </c>
      <c r="D47" s="129" t="str">
        <f>"= ("&amp;$D$7&amp;" + "&amp;$E$7&amp;") /  (8.76 x "&amp;TEXT(C63,"0.0%")&amp;")"</f>
        <v>= ((b) + (c)) /  (8.76 x 24.8%)</v>
      </c>
    </row>
    <row r="48" spans="2:27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5" thickBot="1"/>
    <row r="52" spans="2:25" ht="13.5" thickBot="1">
      <c r="C52" s="42" t="str">
        <f>B2&amp;" - "&amp;B3</f>
        <v>2021 IRP Update Yakima Solar with Storage - 25%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5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116">
        <v>2029</v>
      </c>
    </row>
    <row r="55" spans="2:25">
      <c r="B55" s="85" t="s">
        <v>200</v>
      </c>
      <c r="C55" s="376">
        <f>+(432419.84/160)</f>
        <v>2702.6240000000003</v>
      </c>
      <c r="D55" s="116" t="s">
        <v>65</v>
      </c>
      <c r="O55" s="262">
        <v>160</v>
      </c>
      <c r="P55" s="116" t="s">
        <v>32</v>
      </c>
    </row>
    <row r="56" spans="2:25">
      <c r="B56" s="85" t="s">
        <v>200</v>
      </c>
      <c r="C56" s="146">
        <f>5808.92800000119/160</f>
        <v>36.305800000007437</v>
      </c>
      <c r="D56" s="116" t="s">
        <v>68</v>
      </c>
      <c r="R56" s="118"/>
    </row>
    <row r="57" spans="2:25" ht="24" customHeight="1">
      <c r="B57" s="85"/>
      <c r="C57" s="151"/>
      <c r="D57" s="116" t="s">
        <v>99</v>
      </c>
      <c r="Q57" s="197"/>
    </row>
    <row r="58" spans="2:25">
      <c r="B58" s="85" t="s">
        <v>200</v>
      </c>
      <c r="C58" s="146"/>
      <c r="D58" s="116" t="s">
        <v>69</v>
      </c>
      <c r="K58" s="118"/>
      <c r="L58" s="377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378" t="s">
        <v>90</v>
      </c>
      <c r="L59" s="379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43" t="str">
        <f>LEFT(RIGHT(INDEX('Table 3 TransCost'!$39:$39,1,MATCH(F60,'Table 3 TransCost'!$4:$4,0)),6),5)</f>
        <v>2029$</v>
      </c>
      <c r="C60" s="151">
        <f>INDEX('Table 3 TransCost'!$39:$39,1,MATCH(F60,'Table 3 TransCost'!$4:$4,0)+2)</f>
        <v>5.6747035126682794</v>
      </c>
      <c r="D60" s="116" t="s">
        <v>150</v>
      </c>
      <c r="F60" s="116" t="s">
        <v>147</v>
      </c>
      <c r="K60" s="379"/>
      <c r="L60" s="379"/>
      <c r="M60" s="379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83"/>
      <c r="K61" s="379"/>
      <c r="L61" s="379"/>
      <c r="M61" s="379"/>
      <c r="N61" s="161"/>
      <c r="O61" s="379"/>
      <c r="R61" s="118"/>
      <c r="T61" s="118"/>
      <c r="U61" s="118"/>
      <c r="V61" s="118"/>
      <c r="W61" s="118"/>
      <c r="X61" s="118"/>
      <c r="Y61" s="118"/>
    </row>
    <row r="62" spans="2:25">
      <c r="C62" s="380">
        <v>5.4187805657582425E-2</v>
      </c>
      <c r="D62" s="116" t="s">
        <v>36</v>
      </c>
      <c r="E62" s="354"/>
      <c r="K62" s="272"/>
      <c r="L62" s="154"/>
      <c r="M62" s="154"/>
      <c r="O62" s="155"/>
    </row>
    <row r="63" spans="2:25">
      <c r="C63" s="381">
        <v>0.24767903319904377</v>
      </c>
      <c r="D63" s="116" t="s">
        <v>37</v>
      </c>
    </row>
    <row r="64" spans="2:25">
      <c r="D64" s="152"/>
    </row>
    <row r="79" spans="3:4">
      <c r="C79" s="148"/>
      <c r="D79" s="152"/>
    </row>
    <row r="80" spans="3:4">
      <c r="C80" s="148"/>
      <c r="D80" s="152"/>
    </row>
    <row r="81" spans="3:4">
      <c r="C81" s="148"/>
      <c r="D81" s="152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</sheetData>
  <printOptions horizontalCentered="1"/>
  <pageMargins left="0.8" right="0.3" top="0.4" bottom="0.4" header="0.5" footer="0.2"/>
  <pageSetup scale="61" orientation="landscape" r:id="rId1"/>
  <headerFooter alignWithMargins="0"/>
  <rowBreaks count="1" manualBreakCount="1">
    <brk id="51" max="1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70" workbookViewId="0">
      <selection activeCell="B2" sqref="B2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8.832031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227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32%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197"/>
      <c r="N5" s="197"/>
      <c r="P5" s="197"/>
      <c r="R5" s="259"/>
      <c r="S5" s="118"/>
      <c r="T5" s="118"/>
      <c r="U5" s="118"/>
      <c r="V5" s="118"/>
      <c r="W5" s="118"/>
      <c r="X5" s="118"/>
      <c r="Y5" s="345"/>
      <c r="Z5" s="345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60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Update UTN Solar with Storage - 32%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 hidden="1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 hidden="1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 hidden="1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 hidden="1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 hidden="1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373"/>
      <c r="Q14" s="374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375"/>
      <c r="P15" s="373"/>
      <c r="Q15" s="374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64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49"/>
      <c r="AB18" s="263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/>
      <c r="E22" s="127"/>
      <c r="F22" s="127"/>
      <c r="G22" s="129"/>
      <c r="H22" s="127"/>
      <c r="I22" s="129"/>
      <c r="J22" s="129"/>
      <c r="K22" s="127"/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/>
      <c r="D23" s="127"/>
      <c r="E23" s="127"/>
      <c r="F23" s="127"/>
      <c r="G23" s="129"/>
      <c r="H23" s="127"/>
      <c r="I23" s="129"/>
      <c r="J23" s="129"/>
      <c r="K23" s="127"/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127"/>
      <c r="E24" s="127"/>
      <c r="F24" s="127"/>
      <c r="G24" s="129"/>
      <c r="H24" s="127"/>
      <c r="I24" s="129"/>
      <c r="J24" s="129"/>
      <c r="K24" s="127"/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>
        <v>2478.058</v>
      </c>
      <c r="D25" s="127">
        <f>C25*$C$62</f>
        <v>134.28052531221738</v>
      </c>
      <c r="E25" s="127">
        <v>43.61</v>
      </c>
      <c r="F25" s="182">
        <f>$C$60</f>
        <v>12.45513744317196</v>
      </c>
      <c r="G25" s="129">
        <f t="shared" ref="G25:G37" si="1">(D25+E25+F25)/(8.76*$C$63)</f>
        <v>67.383805384409555</v>
      </c>
      <c r="H25" s="127"/>
      <c r="I25" s="129">
        <f t="shared" ref="I25:I37" si="2">(G25+H25)</f>
        <v>67.383805384409555</v>
      </c>
      <c r="J25" s="129">
        <f t="shared" ref="J25:J37" si="3">ROUND(I25*$C$63*8.76,2)</f>
        <v>190.35</v>
      </c>
      <c r="K25" s="127">
        <f t="shared" ref="K25:K37" si="4">(D25+E25+F25)</f>
        <v>190.34566275538936</v>
      </c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127">
        <f t="shared" ref="D26:F37" si="5">ROUND(D25*(1+IRP21_Infl_Rate),2)</f>
        <v>137.16999999999999</v>
      </c>
      <c r="E26" s="127">
        <f t="shared" si="5"/>
        <v>44.55</v>
      </c>
      <c r="F26" s="127">
        <f t="shared" si="5"/>
        <v>12.72</v>
      </c>
      <c r="G26" s="129">
        <f t="shared" si="1"/>
        <v>68.833231759958366</v>
      </c>
      <c r="H26" s="127"/>
      <c r="I26" s="129">
        <f t="shared" si="2"/>
        <v>68.833231759958366</v>
      </c>
      <c r="J26" s="129">
        <f t="shared" si="3"/>
        <v>194.44</v>
      </c>
      <c r="K26" s="127">
        <f t="shared" si="4"/>
        <v>194.43999999999997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127">
        <f t="shared" si="5"/>
        <v>140.13</v>
      </c>
      <c r="E27" s="127">
        <f t="shared" si="5"/>
        <v>45.51</v>
      </c>
      <c r="F27" s="127">
        <f t="shared" si="5"/>
        <v>12.99</v>
      </c>
      <c r="G27" s="129">
        <f t="shared" si="1"/>
        <v>70.316523475007884</v>
      </c>
      <c r="H27" s="127"/>
      <c r="I27" s="129">
        <f t="shared" si="2"/>
        <v>70.316523475007884</v>
      </c>
      <c r="J27" s="129">
        <f t="shared" si="3"/>
        <v>198.63</v>
      </c>
      <c r="K27" s="127">
        <f t="shared" si="4"/>
        <v>198.63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127">
        <f t="shared" si="5"/>
        <v>143.15</v>
      </c>
      <c r="E28" s="127">
        <f t="shared" si="5"/>
        <v>46.49</v>
      </c>
      <c r="F28" s="127">
        <f t="shared" si="5"/>
        <v>13.27</v>
      </c>
      <c r="G28" s="129">
        <f t="shared" si="1"/>
        <v>71.831675871287587</v>
      </c>
      <c r="H28" s="127"/>
      <c r="I28" s="129">
        <f t="shared" si="2"/>
        <v>71.831675871287587</v>
      </c>
      <c r="J28" s="129">
        <f t="shared" si="3"/>
        <v>202.91</v>
      </c>
      <c r="K28" s="127">
        <f t="shared" si="4"/>
        <v>202.91000000000003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127">
        <f t="shared" si="5"/>
        <v>146.22999999999999</v>
      </c>
      <c r="E29" s="127">
        <f t="shared" si="5"/>
        <v>47.49</v>
      </c>
      <c r="F29" s="127">
        <f t="shared" si="5"/>
        <v>13.56</v>
      </c>
      <c r="G29" s="129">
        <f t="shared" si="1"/>
        <v>73.378688948797432</v>
      </c>
      <c r="H29" s="127"/>
      <c r="I29" s="129">
        <f t="shared" si="2"/>
        <v>73.378688948797432</v>
      </c>
      <c r="J29" s="129">
        <f t="shared" si="3"/>
        <v>207.28</v>
      </c>
      <c r="K29" s="127">
        <f t="shared" si="4"/>
        <v>207.28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127">
        <f t="shared" si="5"/>
        <v>149.38</v>
      </c>
      <c r="E30" s="127">
        <f t="shared" si="5"/>
        <v>48.51</v>
      </c>
      <c r="F30" s="127">
        <f t="shared" si="5"/>
        <v>13.85</v>
      </c>
      <c r="G30" s="129">
        <f t="shared" si="1"/>
        <v>74.957562707537477</v>
      </c>
      <c r="H30" s="127"/>
      <c r="I30" s="129">
        <f t="shared" si="2"/>
        <v>74.957562707537477</v>
      </c>
      <c r="J30" s="129">
        <f t="shared" si="3"/>
        <v>211.74</v>
      </c>
      <c r="K30" s="127">
        <f t="shared" si="4"/>
        <v>211.73999999999998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127">
        <f t="shared" si="5"/>
        <v>152.6</v>
      </c>
      <c r="E31" s="127">
        <f t="shared" si="5"/>
        <v>49.56</v>
      </c>
      <c r="F31" s="127">
        <f t="shared" si="5"/>
        <v>14.15</v>
      </c>
      <c r="G31" s="129">
        <f t="shared" si="1"/>
        <v>76.575377298892192</v>
      </c>
      <c r="H31" s="127"/>
      <c r="I31" s="129">
        <f t="shared" si="2"/>
        <v>76.575377298892192</v>
      </c>
      <c r="J31" s="129">
        <f t="shared" si="3"/>
        <v>216.31</v>
      </c>
      <c r="K31" s="127">
        <f t="shared" si="4"/>
        <v>216.31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127">
        <f t="shared" si="5"/>
        <v>155.88999999999999</v>
      </c>
      <c r="E32" s="127">
        <f t="shared" si="5"/>
        <v>50.63</v>
      </c>
      <c r="F32" s="127">
        <f t="shared" si="5"/>
        <v>14.45</v>
      </c>
      <c r="G32" s="129">
        <f t="shared" si="1"/>
        <v>78.225052571477079</v>
      </c>
      <c r="H32" s="127"/>
      <c r="I32" s="129">
        <f t="shared" si="2"/>
        <v>78.225052571477079</v>
      </c>
      <c r="J32" s="129">
        <f t="shared" si="3"/>
        <v>220.97</v>
      </c>
      <c r="K32" s="127">
        <f t="shared" si="4"/>
        <v>220.96999999999997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27">
      <c r="B33" s="134">
        <f t="shared" si="0"/>
        <v>2039</v>
      </c>
      <c r="C33" s="135"/>
      <c r="D33" s="127">
        <f t="shared" si="5"/>
        <v>159.25</v>
      </c>
      <c r="E33" s="127">
        <f t="shared" si="5"/>
        <v>51.72</v>
      </c>
      <c r="F33" s="127">
        <f t="shared" si="5"/>
        <v>14.76</v>
      </c>
      <c r="G33" s="129">
        <f t="shared" si="1"/>
        <v>79.910128600984393</v>
      </c>
      <c r="H33" s="127"/>
      <c r="I33" s="129">
        <f t="shared" si="2"/>
        <v>79.910128600984393</v>
      </c>
      <c r="J33" s="129">
        <f t="shared" si="3"/>
        <v>225.73</v>
      </c>
      <c r="K33" s="127">
        <f t="shared" si="4"/>
        <v>225.73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4">
        <f t="shared" si="0"/>
        <v>2040</v>
      </c>
      <c r="C34" s="135"/>
      <c r="D34" s="127">
        <f t="shared" si="5"/>
        <v>162.68</v>
      </c>
      <c r="E34" s="127">
        <f t="shared" si="5"/>
        <v>52.83</v>
      </c>
      <c r="F34" s="127">
        <f t="shared" si="5"/>
        <v>15.08</v>
      </c>
      <c r="G34" s="129">
        <f t="shared" si="1"/>
        <v>81.630605387414136</v>
      </c>
      <c r="H34" s="127"/>
      <c r="I34" s="129">
        <f t="shared" si="2"/>
        <v>81.630605387414136</v>
      </c>
      <c r="J34" s="129">
        <f t="shared" si="3"/>
        <v>230.59</v>
      </c>
      <c r="K34" s="127">
        <f t="shared" si="4"/>
        <v>230.59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4">
        <f t="shared" si="0"/>
        <v>2041</v>
      </c>
      <c r="C35" s="135"/>
      <c r="D35" s="127">
        <f t="shared" si="5"/>
        <v>166.19</v>
      </c>
      <c r="E35" s="127">
        <f t="shared" si="5"/>
        <v>53.97</v>
      </c>
      <c r="F35" s="127">
        <f t="shared" si="5"/>
        <v>15.4</v>
      </c>
      <c r="G35" s="129">
        <f t="shared" si="1"/>
        <v>83.390023006458534</v>
      </c>
      <c r="H35" s="127"/>
      <c r="I35" s="129">
        <f t="shared" si="2"/>
        <v>83.390023006458534</v>
      </c>
      <c r="J35" s="129">
        <f t="shared" si="3"/>
        <v>235.56</v>
      </c>
      <c r="K35" s="127">
        <f t="shared" si="4"/>
        <v>235.56</v>
      </c>
      <c r="L35" s="118"/>
      <c r="N35" s="116"/>
      <c r="R35" s="118"/>
    </row>
    <row r="36" spans="2:27">
      <c r="B36" s="134">
        <f t="shared" si="0"/>
        <v>2042</v>
      </c>
      <c r="C36" s="135"/>
      <c r="D36" s="127">
        <f t="shared" si="5"/>
        <v>169.77</v>
      </c>
      <c r="E36" s="127">
        <f t="shared" si="5"/>
        <v>55.13</v>
      </c>
      <c r="F36" s="127">
        <f t="shared" si="5"/>
        <v>15.73</v>
      </c>
      <c r="G36" s="129">
        <f t="shared" si="1"/>
        <v>85.184841382425347</v>
      </c>
      <c r="H36" s="127"/>
      <c r="I36" s="129">
        <f t="shared" si="2"/>
        <v>85.184841382425347</v>
      </c>
      <c r="J36" s="129">
        <f t="shared" si="3"/>
        <v>240.63</v>
      </c>
      <c r="K36" s="127">
        <f t="shared" si="4"/>
        <v>240.63</v>
      </c>
      <c r="L36" s="118"/>
      <c r="N36" s="116"/>
      <c r="R36" s="118"/>
    </row>
    <row r="37" spans="2:27">
      <c r="B37" s="134">
        <f t="shared" si="0"/>
        <v>2043</v>
      </c>
      <c r="C37" s="135"/>
      <c r="D37" s="127">
        <f t="shared" si="5"/>
        <v>173.43</v>
      </c>
      <c r="E37" s="127">
        <f t="shared" si="5"/>
        <v>56.32</v>
      </c>
      <c r="F37" s="127">
        <f t="shared" si="5"/>
        <v>16.07</v>
      </c>
      <c r="G37" s="129">
        <f t="shared" si="1"/>
        <v>87.022140666699087</v>
      </c>
      <c r="H37" s="127"/>
      <c r="I37" s="129">
        <f t="shared" si="2"/>
        <v>87.022140666699087</v>
      </c>
      <c r="J37" s="129">
        <f t="shared" si="3"/>
        <v>245.82</v>
      </c>
      <c r="K37" s="127">
        <f t="shared" si="4"/>
        <v>245.82</v>
      </c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</row>
    <row r="41" spans="2:27">
      <c r="N41" s="116"/>
      <c r="O41" s="158"/>
      <c r="S41" s="118"/>
    </row>
    <row r="42" spans="2:27" ht="14.25">
      <c r="B42" s="137" t="s">
        <v>25</v>
      </c>
      <c r="C42" s="138"/>
      <c r="D42" s="138"/>
      <c r="E42" s="138"/>
      <c r="F42" s="138"/>
      <c r="G42" s="138"/>
      <c r="H42" s="138"/>
      <c r="R42" s="118"/>
    </row>
    <row r="44" spans="2:27">
      <c r="B44" s="116" t="s">
        <v>63</v>
      </c>
      <c r="C44" s="139" t="s">
        <v>64</v>
      </c>
      <c r="D44" s="282" t="s">
        <v>155</v>
      </c>
    </row>
    <row r="45" spans="2:27">
      <c r="C45" s="139" t="str">
        <f>C7</f>
        <v>(a)</v>
      </c>
      <c r="D45" s="116" t="s">
        <v>65</v>
      </c>
    </row>
    <row r="46" spans="2:27">
      <c r="C46" s="139" t="str">
        <f>D7</f>
        <v>(b)</v>
      </c>
      <c r="D46" s="129" t="str">
        <f>"= "&amp;C7&amp;" x "&amp;C62</f>
        <v>= (a) x 0.0541878056575824</v>
      </c>
    </row>
    <row r="47" spans="2:27">
      <c r="C47" s="139" t="str">
        <f>F7</f>
        <v>(d)</v>
      </c>
      <c r="D47" s="129" t="str">
        <f>"= ("&amp;$D$7&amp;" + "&amp;$E$7&amp;") /  (8.76 x "&amp;TEXT(C63,"0.0%")&amp;")"</f>
        <v>= ((b) + (c)) /  (8.76 x 32.2%)</v>
      </c>
    </row>
    <row r="48" spans="2:27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5" thickBot="1"/>
    <row r="52" spans="2:25" ht="13.5" thickBot="1">
      <c r="C52" s="42" t="str">
        <f>B2&amp;" - "&amp;B3</f>
        <v>2021 IRP Update UTN Solar with Storage - 32%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5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116">
        <v>2031</v>
      </c>
    </row>
    <row r="55" spans="2:25">
      <c r="B55" s="85" t="s">
        <v>206</v>
      </c>
      <c r="C55" s="376">
        <f>1551264.308/626</f>
        <v>2478.058</v>
      </c>
      <c r="D55" s="116" t="s">
        <v>65</v>
      </c>
      <c r="O55" s="262">
        <v>626</v>
      </c>
      <c r="P55" s="116" t="s">
        <v>32</v>
      </c>
    </row>
    <row r="56" spans="2:25">
      <c r="B56" s="85" t="s">
        <v>206</v>
      </c>
      <c r="C56" s="146">
        <f>27299.8599999995/626</f>
        <v>43.609999999999197</v>
      </c>
      <c r="D56" s="116" t="s">
        <v>68</v>
      </c>
      <c r="R56" s="118"/>
    </row>
    <row r="57" spans="2:25" ht="24" customHeight="1">
      <c r="B57" s="85"/>
      <c r="C57" s="151"/>
      <c r="D57" s="116" t="s">
        <v>99</v>
      </c>
      <c r="Q57" s="197"/>
    </row>
    <row r="58" spans="2:25">
      <c r="B58" s="85" t="s">
        <v>206</v>
      </c>
      <c r="C58" s="146"/>
      <c r="D58" s="116" t="s">
        <v>69</v>
      </c>
      <c r="K58" s="118"/>
      <c r="L58" s="377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378" t="s">
        <v>90</v>
      </c>
      <c r="L59" s="379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43" t="str">
        <f>LEFT(RIGHT(INDEX('Table 3 TransCost'!$39:$39,1,MATCH(F60,'Table 3 TransCost'!$4:$4,0)),6),5)</f>
        <v>2031$</v>
      </c>
      <c r="C60" s="151">
        <f>INDEX('Table 3 TransCost'!$39:$39,1,MATCH(F60,'Table 3 TransCost'!$4:$4,0)+2)</f>
        <v>12.45513744317196</v>
      </c>
      <c r="D60" s="116" t="s">
        <v>150</v>
      </c>
      <c r="F60" s="116" t="s">
        <v>146</v>
      </c>
      <c r="K60" s="379"/>
      <c r="L60" s="379"/>
      <c r="M60" s="379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83"/>
      <c r="K61" s="379"/>
      <c r="L61" s="379"/>
      <c r="M61" s="379"/>
      <c r="N61" s="161"/>
      <c r="O61" s="379"/>
      <c r="R61" s="118"/>
      <c r="T61" s="118"/>
      <c r="U61" s="118"/>
      <c r="V61" s="118"/>
      <c r="W61" s="118"/>
      <c r="X61" s="118"/>
      <c r="Y61" s="118"/>
    </row>
    <row r="62" spans="2:25">
      <c r="C62" s="380">
        <v>5.4187805657582425E-2</v>
      </c>
      <c r="D62" s="116" t="s">
        <v>36</v>
      </c>
      <c r="E62" s="354"/>
      <c r="K62" s="272"/>
      <c r="L62" s="154"/>
      <c r="M62" s="154"/>
      <c r="O62" s="155"/>
    </row>
    <row r="63" spans="2:25">
      <c r="C63" s="381">
        <v>0.32246556589655162</v>
      </c>
      <c r="D63" s="116" t="s">
        <v>37</v>
      </c>
    </row>
    <row r="64" spans="2:25">
      <c r="D64" s="152"/>
    </row>
    <row r="65" spans="14:14" s="118" customFormat="1">
      <c r="N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7" orientation="landscape" r:id="rId1"/>
  <headerFooter alignWithMargins="0"/>
  <rowBreaks count="1" manualBreakCount="1">
    <brk id="51" max="1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70" workbookViewId="0">
      <selection activeCell="B2" sqref="B2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8.832031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228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32%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197"/>
      <c r="N5" s="197"/>
      <c r="P5" s="197"/>
      <c r="R5" s="259"/>
      <c r="S5" s="118"/>
      <c r="T5" s="118"/>
      <c r="U5" s="118"/>
      <c r="V5" s="118"/>
      <c r="W5" s="118"/>
      <c r="X5" s="118"/>
      <c r="Y5" s="345"/>
      <c r="Z5" s="345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60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Update UTS Solar with Storage - 32%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 hidden="1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 hidden="1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 hidden="1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 hidden="1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 hidden="1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373"/>
      <c r="Q14" s="374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375"/>
      <c r="P15" s="373"/>
      <c r="Q15" s="374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64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49"/>
      <c r="AB18" s="263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/>
      <c r="E22" s="127"/>
      <c r="F22" s="127"/>
      <c r="G22" s="129"/>
      <c r="H22" s="127"/>
      <c r="I22" s="129"/>
      <c r="J22" s="129"/>
      <c r="K22" s="127"/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/>
      <c r="D23" s="127"/>
      <c r="E23" s="127"/>
      <c r="F23" s="127"/>
      <c r="G23" s="129"/>
      <c r="H23" s="127"/>
      <c r="I23" s="129"/>
      <c r="J23" s="129"/>
      <c r="K23" s="127"/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127"/>
      <c r="E24" s="127"/>
      <c r="F24" s="127"/>
      <c r="G24" s="129"/>
      <c r="H24" s="127"/>
      <c r="I24" s="129"/>
      <c r="J24" s="129"/>
      <c r="K24" s="127"/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127"/>
      <c r="E25" s="127"/>
      <c r="F25" s="127"/>
      <c r="G25" s="129"/>
      <c r="H25" s="127"/>
      <c r="I25" s="129"/>
      <c r="J25" s="129"/>
      <c r="K25" s="127"/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>
        <v>2471.0880000000002</v>
      </c>
      <c r="D26" s="127">
        <f>C26*$C$62</f>
        <v>133.90283630678405</v>
      </c>
      <c r="E26" s="127">
        <f>$C$56</f>
        <v>44.561753424658001</v>
      </c>
      <c r="F26" s="182">
        <f>$C$60</f>
        <v>13.177008391297024</v>
      </c>
      <c r="G26" s="129">
        <f t="shared" ref="G26" si="1">(D26+E26+F26)/(8.76*$C$63)</f>
        <v>67.84257631367673</v>
      </c>
      <c r="H26" s="127"/>
      <c r="I26" s="129">
        <f t="shared" ref="I26" si="2">(G26+H26)</f>
        <v>67.84257631367673</v>
      </c>
      <c r="J26" s="129">
        <f t="shared" ref="J26" si="3">ROUND(I26*$C$63*8.76,2)</f>
        <v>191.64</v>
      </c>
      <c r="K26" s="127">
        <f t="shared" ref="K26" si="4">(D26+E26+F26)</f>
        <v>191.64159812273908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127">
        <f t="shared" ref="D27:F37" si="5">ROUND(D26*(1+IRP21_Infl_Rate),2)</f>
        <v>136.79</v>
      </c>
      <c r="E27" s="127">
        <f t="shared" si="5"/>
        <v>45.52</v>
      </c>
      <c r="F27" s="127">
        <f t="shared" si="5"/>
        <v>13.46</v>
      </c>
      <c r="G27" s="129">
        <f t="shared" ref="G27:G37" si="6">(D27+E27+F27)/(8.76*$C$63)</f>
        <v>69.304061827026601</v>
      </c>
      <c r="H27" s="127"/>
      <c r="I27" s="129">
        <f t="shared" ref="I27:I37" si="7">(G27+H27)</f>
        <v>69.304061827026601</v>
      </c>
      <c r="J27" s="129">
        <f t="shared" ref="J27:J37" si="8">ROUND(I27*$C$63*8.76,2)</f>
        <v>195.77</v>
      </c>
      <c r="K27" s="127">
        <f t="shared" ref="K27:K37" si="9">(D27+E27+F27)</f>
        <v>195.77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127">
        <f t="shared" si="5"/>
        <v>139.74</v>
      </c>
      <c r="E28" s="127">
        <f t="shared" si="5"/>
        <v>46.5</v>
      </c>
      <c r="F28" s="127">
        <f t="shared" si="5"/>
        <v>13.75</v>
      </c>
      <c r="G28" s="129">
        <f t="shared" si="6"/>
        <v>70.797973769152833</v>
      </c>
      <c r="H28" s="127"/>
      <c r="I28" s="129">
        <f t="shared" si="7"/>
        <v>70.797973769152833</v>
      </c>
      <c r="J28" s="129">
        <f t="shared" si="8"/>
        <v>199.99</v>
      </c>
      <c r="K28" s="127">
        <f t="shared" si="9"/>
        <v>199.99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127">
        <f t="shared" si="5"/>
        <v>142.75</v>
      </c>
      <c r="E29" s="127">
        <f t="shared" si="5"/>
        <v>47.5</v>
      </c>
      <c r="F29" s="127">
        <f t="shared" si="5"/>
        <v>14.05</v>
      </c>
      <c r="G29" s="129">
        <f t="shared" si="6"/>
        <v>72.32374639250925</v>
      </c>
      <c r="H29" s="127"/>
      <c r="I29" s="129">
        <f t="shared" si="7"/>
        <v>72.32374639250925</v>
      </c>
      <c r="J29" s="129">
        <f t="shared" si="8"/>
        <v>204.3</v>
      </c>
      <c r="K29" s="127">
        <f t="shared" si="9"/>
        <v>204.3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127">
        <f t="shared" si="5"/>
        <v>145.83000000000001</v>
      </c>
      <c r="E30" s="127">
        <f t="shared" si="5"/>
        <v>48.52</v>
      </c>
      <c r="F30" s="127">
        <f t="shared" si="5"/>
        <v>14.35</v>
      </c>
      <c r="G30" s="129">
        <f t="shared" si="6"/>
        <v>73.881379697095838</v>
      </c>
      <c r="H30" s="127"/>
      <c r="I30" s="129">
        <f t="shared" si="7"/>
        <v>73.881379697095838</v>
      </c>
      <c r="J30" s="129">
        <f t="shared" si="8"/>
        <v>208.7</v>
      </c>
      <c r="K30" s="127">
        <f t="shared" si="9"/>
        <v>208.70000000000002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127">
        <f t="shared" si="5"/>
        <v>148.97</v>
      </c>
      <c r="E31" s="127">
        <f t="shared" si="5"/>
        <v>49.57</v>
      </c>
      <c r="F31" s="127">
        <f t="shared" si="5"/>
        <v>14.66</v>
      </c>
      <c r="G31" s="129">
        <f t="shared" si="6"/>
        <v>75.474413758604854</v>
      </c>
      <c r="H31" s="127"/>
      <c r="I31" s="129">
        <f t="shared" si="7"/>
        <v>75.474413758604854</v>
      </c>
      <c r="J31" s="129">
        <f t="shared" si="8"/>
        <v>213.2</v>
      </c>
      <c r="K31" s="127">
        <f t="shared" si="9"/>
        <v>213.2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127">
        <f t="shared" si="5"/>
        <v>152.18</v>
      </c>
      <c r="E32" s="127">
        <f t="shared" si="5"/>
        <v>50.64</v>
      </c>
      <c r="F32" s="127">
        <f t="shared" si="5"/>
        <v>14.98</v>
      </c>
      <c r="G32" s="129">
        <f t="shared" si="6"/>
        <v>77.102848577036283</v>
      </c>
      <c r="H32" s="127"/>
      <c r="I32" s="129">
        <f t="shared" si="7"/>
        <v>77.102848577036283</v>
      </c>
      <c r="J32" s="129">
        <f t="shared" si="8"/>
        <v>217.8</v>
      </c>
      <c r="K32" s="127">
        <f t="shared" si="9"/>
        <v>217.79999999999998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27">
      <c r="B33" s="134">
        <f t="shared" si="0"/>
        <v>2039</v>
      </c>
      <c r="C33" s="135"/>
      <c r="D33" s="127">
        <f t="shared" si="5"/>
        <v>155.46</v>
      </c>
      <c r="E33" s="127">
        <f t="shared" si="5"/>
        <v>51.73</v>
      </c>
      <c r="F33" s="127">
        <f t="shared" si="5"/>
        <v>15.3</v>
      </c>
      <c r="G33" s="129">
        <f t="shared" si="6"/>
        <v>78.763144076697913</v>
      </c>
      <c r="H33" s="127"/>
      <c r="I33" s="129">
        <f t="shared" si="7"/>
        <v>78.763144076697913</v>
      </c>
      <c r="J33" s="129">
        <f t="shared" si="8"/>
        <v>222.49</v>
      </c>
      <c r="K33" s="127">
        <f t="shared" si="9"/>
        <v>222.49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4">
        <f t="shared" si="0"/>
        <v>2040</v>
      </c>
      <c r="C34" s="135"/>
      <c r="D34" s="127">
        <f t="shared" si="5"/>
        <v>158.81</v>
      </c>
      <c r="E34" s="127">
        <f t="shared" si="5"/>
        <v>52.84</v>
      </c>
      <c r="F34" s="127">
        <f t="shared" si="5"/>
        <v>15.63</v>
      </c>
      <c r="G34" s="129">
        <f t="shared" si="6"/>
        <v>80.458840333281941</v>
      </c>
      <c r="H34" s="127"/>
      <c r="I34" s="129">
        <f t="shared" si="7"/>
        <v>80.458840333281941</v>
      </c>
      <c r="J34" s="129">
        <f t="shared" si="8"/>
        <v>227.28</v>
      </c>
      <c r="K34" s="127">
        <f t="shared" si="9"/>
        <v>227.28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4">
        <f t="shared" si="0"/>
        <v>2041</v>
      </c>
      <c r="C35" s="135"/>
      <c r="D35" s="127">
        <f t="shared" si="5"/>
        <v>162.22999999999999</v>
      </c>
      <c r="E35" s="127">
        <f t="shared" si="5"/>
        <v>53.98</v>
      </c>
      <c r="F35" s="127">
        <f t="shared" si="5"/>
        <v>15.97</v>
      </c>
      <c r="G35" s="129">
        <f t="shared" si="6"/>
        <v>82.19347742248064</v>
      </c>
      <c r="H35" s="127"/>
      <c r="I35" s="129">
        <f t="shared" si="7"/>
        <v>82.19347742248064</v>
      </c>
      <c r="J35" s="129">
        <f t="shared" si="8"/>
        <v>232.18</v>
      </c>
      <c r="K35" s="127">
        <f t="shared" si="9"/>
        <v>232.17999999999998</v>
      </c>
      <c r="L35" s="118"/>
      <c r="N35" s="116"/>
      <c r="R35" s="118"/>
    </row>
    <row r="36" spans="2:27">
      <c r="B36" s="134">
        <f t="shared" si="0"/>
        <v>2042</v>
      </c>
      <c r="C36" s="135"/>
      <c r="D36" s="127">
        <f t="shared" si="5"/>
        <v>165.73</v>
      </c>
      <c r="E36" s="127">
        <f t="shared" si="5"/>
        <v>55.14</v>
      </c>
      <c r="F36" s="127">
        <f t="shared" si="5"/>
        <v>16.309999999999999</v>
      </c>
      <c r="G36" s="129">
        <f t="shared" si="6"/>
        <v>83.963515268601782</v>
      </c>
      <c r="H36" s="127"/>
      <c r="I36" s="129">
        <f t="shared" si="7"/>
        <v>83.963515268601782</v>
      </c>
      <c r="J36" s="129">
        <f t="shared" si="8"/>
        <v>237.18</v>
      </c>
      <c r="K36" s="127">
        <f t="shared" si="9"/>
        <v>237.18</v>
      </c>
      <c r="L36" s="118"/>
      <c r="N36" s="116"/>
      <c r="R36" s="118"/>
    </row>
    <row r="37" spans="2:27">
      <c r="B37" s="134">
        <f t="shared" si="0"/>
        <v>2043</v>
      </c>
      <c r="C37" s="135"/>
      <c r="D37" s="127">
        <f t="shared" si="5"/>
        <v>169.3</v>
      </c>
      <c r="E37" s="127">
        <f t="shared" si="5"/>
        <v>56.33</v>
      </c>
      <c r="F37" s="127">
        <f t="shared" si="5"/>
        <v>16.66</v>
      </c>
      <c r="G37" s="129">
        <f t="shared" si="6"/>
        <v>85.772493947337566</v>
      </c>
      <c r="H37" s="127"/>
      <c r="I37" s="129">
        <f t="shared" si="7"/>
        <v>85.772493947337566</v>
      </c>
      <c r="J37" s="129">
        <f t="shared" si="8"/>
        <v>242.29</v>
      </c>
      <c r="K37" s="127">
        <f t="shared" si="9"/>
        <v>242.29</v>
      </c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</row>
    <row r="41" spans="2:27">
      <c r="N41" s="116"/>
      <c r="O41" s="158"/>
      <c r="S41" s="118"/>
    </row>
    <row r="42" spans="2:27" ht="14.25">
      <c r="B42" s="137" t="s">
        <v>25</v>
      </c>
      <c r="C42" s="138"/>
      <c r="D42" s="138"/>
      <c r="E42" s="138"/>
      <c r="F42" s="138"/>
      <c r="G42" s="138"/>
      <c r="H42" s="138"/>
      <c r="R42" s="118"/>
    </row>
    <row r="44" spans="2:27">
      <c r="B44" s="116" t="s">
        <v>63</v>
      </c>
      <c r="C44" s="139" t="s">
        <v>64</v>
      </c>
      <c r="D44" s="282" t="s">
        <v>155</v>
      </c>
    </row>
    <row r="45" spans="2:27">
      <c r="C45" s="139" t="str">
        <f>C7</f>
        <v>(a)</v>
      </c>
      <c r="D45" s="116" t="s">
        <v>65</v>
      </c>
    </row>
    <row r="46" spans="2:27">
      <c r="C46" s="139" t="str">
        <f>D7</f>
        <v>(b)</v>
      </c>
      <c r="D46" s="129" t="str">
        <f>"= "&amp;C7&amp;" x "&amp;C62</f>
        <v>= (a) x 0.0541878056575824</v>
      </c>
    </row>
    <row r="47" spans="2:27">
      <c r="C47" s="139" t="str">
        <f>F7</f>
        <v>(d)</v>
      </c>
      <c r="D47" s="129" t="str">
        <f>"= ("&amp;$D$7&amp;" + "&amp;$E$7&amp;") /  (8.76 x "&amp;TEXT(C63,"0.0%")&amp;")"</f>
        <v>= ((b) + (c)) /  (8.76 x 32.2%)</v>
      </c>
    </row>
    <row r="48" spans="2:27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5" thickBot="1"/>
    <row r="52" spans="2:25" ht="13.5" thickBot="1">
      <c r="C52" s="42" t="str">
        <f>B2&amp;" - "&amp;B3</f>
        <v>2021 IRP Update UTS Solar with Storage - 32%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5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116">
        <v>2032</v>
      </c>
    </row>
    <row r="55" spans="2:25">
      <c r="B55" s="85" t="s">
        <v>215</v>
      </c>
      <c r="C55" s="376">
        <f>2718196.8/1100</f>
        <v>2471.0879999999997</v>
      </c>
      <c r="D55" s="116" t="s">
        <v>65</v>
      </c>
      <c r="O55" s="262">
        <v>1100</v>
      </c>
      <c r="P55" s="116" t="s">
        <v>32</v>
      </c>
    </row>
    <row r="56" spans="2:25">
      <c r="B56" s="85" t="s">
        <v>215</v>
      </c>
      <c r="C56" s="146">
        <f>49017.9287671238/1100</f>
        <v>44.561753424658001</v>
      </c>
      <c r="D56" s="116" t="s">
        <v>68</v>
      </c>
      <c r="R56" s="118"/>
    </row>
    <row r="57" spans="2:25" ht="24" customHeight="1">
      <c r="B57" s="85"/>
      <c r="C57" s="151"/>
      <c r="D57" s="116" t="s">
        <v>99</v>
      </c>
      <c r="Q57" s="197"/>
    </row>
    <row r="58" spans="2:25">
      <c r="B58" s="85" t="s">
        <v>215</v>
      </c>
      <c r="C58" s="146"/>
      <c r="D58" s="116" t="s">
        <v>69</v>
      </c>
      <c r="K58" s="118"/>
      <c r="L58" s="377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378" t="s">
        <v>90</v>
      </c>
      <c r="L59" s="379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43" t="str">
        <f>LEFT(RIGHT(INDEX('Table 3 TransCost'!$39:$39,1,MATCH(F60,'Table 3 TransCost'!$4:$4,0)),6),5)</f>
        <v>2033$</v>
      </c>
      <c r="C60" s="151">
        <f>INDEX('Table 3 TransCost'!$39:$39,1,MATCH(F60,'Table 3 TransCost'!$4:$4,0)+2)</f>
        <v>13.177008391297024</v>
      </c>
      <c r="D60" s="116" t="s">
        <v>150</v>
      </c>
      <c r="F60" s="116" t="s">
        <v>158</v>
      </c>
      <c r="K60" s="379"/>
      <c r="L60" s="379"/>
      <c r="M60" s="379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83"/>
      <c r="K61" s="379"/>
      <c r="L61" s="379"/>
      <c r="M61" s="379"/>
      <c r="N61" s="161"/>
      <c r="O61" s="379"/>
      <c r="R61" s="118"/>
      <c r="T61" s="118"/>
      <c r="U61" s="118"/>
      <c r="V61" s="118"/>
      <c r="W61" s="118"/>
      <c r="X61" s="118"/>
      <c r="Y61" s="118"/>
    </row>
    <row r="62" spans="2:25">
      <c r="C62" s="380">
        <v>5.4187805657582425E-2</v>
      </c>
      <c r="D62" s="116" t="s">
        <v>36</v>
      </c>
      <c r="E62" s="354"/>
      <c r="K62" s="272"/>
      <c r="L62" s="154"/>
      <c r="M62" s="154"/>
      <c r="O62" s="155"/>
    </row>
    <row r="63" spans="2:25">
      <c r="C63" s="381">
        <v>0.32246556589655162</v>
      </c>
      <c r="D63" s="116" t="s">
        <v>37</v>
      </c>
    </row>
    <row r="64" spans="2:25">
      <c r="D64" s="152"/>
    </row>
    <row r="65" spans="14:14" s="118" customFormat="1">
      <c r="N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7" orientation="landscape" r:id="rId1"/>
  <headerFooter alignWithMargins="0"/>
  <rowBreaks count="1" manualBreakCount="1">
    <brk id="5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view="pageBreakPreview" topLeftCell="A2" zoomScale="60" zoomScaleNormal="80" workbookViewId="0">
      <selection activeCell="B5" sqref="B5"/>
    </sheetView>
  </sheetViews>
  <sheetFormatPr defaultColWidth="9.33203125" defaultRowHeight="12.75"/>
  <cols>
    <col min="1" max="1" width="2.83203125" style="3" customWidth="1"/>
    <col min="2" max="2" width="7" style="3" customWidth="1"/>
    <col min="3" max="12" width="10.1640625" style="3" customWidth="1"/>
    <col min="13" max="13" width="10.1640625" style="5" customWidth="1"/>
    <col min="14" max="15" width="10.1640625" style="3" customWidth="1"/>
    <col min="16" max="16" width="1.6640625" style="3" customWidth="1"/>
    <col min="17" max="16384" width="9.33203125" style="3"/>
  </cols>
  <sheetData>
    <row r="1" spans="2:16" s="207" customFormat="1" ht="15.75" hidden="1">
      <c r="B1" s="1" t="s">
        <v>35</v>
      </c>
      <c r="C1" s="1"/>
      <c r="D1" s="1"/>
      <c r="E1" s="1"/>
      <c r="F1" s="1"/>
      <c r="G1" s="204"/>
      <c r="H1" s="1"/>
      <c r="I1" s="1"/>
      <c r="J1" s="1"/>
      <c r="K1" s="1"/>
      <c r="L1" s="205"/>
      <c r="M1" s="206"/>
      <c r="N1" s="206"/>
      <c r="O1" s="206"/>
      <c r="P1" s="206"/>
    </row>
    <row r="2" spans="2:16" s="207" customFormat="1" ht="5.25" customHeight="1">
      <c r="B2" s="1"/>
      <c r="C2" s="1"/>
      <c r="D2" s="1"/>
      <c r="E2" s="1"/>
      <c r="F2" s="1"/>
      <c r="G2" s="204"/>
      <c r="H2" s="1"/>
      <c r="I2" s="1"/>
      <c r="J2" s="1"/>
      <c r="K2" s="1"/>
      <c r="L2" s="205"/>
      <c r="M2" s="206"/>
      <c r="N2" s="206"/>
      <c r="O2" s="206"/>
      <c r="P2" s="206"/>
    </row>
    <row r="3" spans="2:16" s="207" customFormat="1" ht="15.75">
      <c r="B3" s="1" t="s">
        <v>93</v>
      </c>
      <c r="C3" s="1"/>
      <c r="D3" s="1"/>
      <c r="E3" s="1"/>
      <c r="F3" s="1"/>
      <c r="G3" s="204"/>
      <c r="H3" s="1"/>
      <c r="I3" s="1"/>
      <c r="J3" s="1"/>
      <c r="K3" s="1"/>
      <c r="L3" s="205"/>
      <c r="M3" s="206"/>
      <c r="N3" s="206"/>
      <c r="O3" s="206"/>
      <c r="P3" s="206"/>
    </row>
    <row r="4" spans="2:16" s="209" customFormat="1" ht="15">
      <c r="B4" s="4" t="s">
        <v>94</v>
      </c>
      <c r="C4" s="4"/>
      <c r="D4" s="4"/>
      <c r="E4" s="4"/>
      <c r="F4" s="4"/>
      <c r="G4" s="4"/>
      <c r="H4" s="4"/>
      <c r="I4" s="4"/>
      <c r="J4" s="4"/>
      <c r="K4" s="4"/>
      <c r="L4" s="4"/>
      <c r="M4" s="208"/>
      <c r="N4" s="208"/>
      <c r="O4" s="208"/>
      <c r="P4" s="208"/>
    </row>
    <row r="5" spans="2:16" s="209" customFormat="1" ht="15">
      <c r="B5" s="4" t="str">
        <f ca="1">'Table 1'!B5</f>
        <v>Tesoro Non Firm - 25.0 MW and 85.0% CF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s="209" customFormat="1" ht="15" hidden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08"/>
      <c r="N6" s="208"/>
      <c r="O6" s="208"/>
      <c r="P6" s="208"/>
    </row>
    <row r="7" spans="2:16">
      <c r="D7" s="210"/>
      <c r="E7" s="210"/>
      <c r="F7" s="210"/>
      <c r="G7" s="211"/>
      <c r="H7" s="211"/>
      <c r="I7" s="211"/>
      <c r="J7" s="211"/>
      <c r="K7" s="211"/>
      <c r="L7" s="211"/>
      <c r="M7" s="212"/>
    </row>
    <row r="8" spans="2:16">
      <c r="B8" s="213"/>
      <c r="C8" s="213"/>
      <c r="D8" s="214" t="s">
        <v>95</v>
      </c>
      <c r="E8" s="215"/>
      <c r="F8" s="215"/>
      <c r="G8" s="214"/>
      <c r="H8" s="214"/>
      <c r="I8" s="216" t="s">
        <v>96</v>
      </c>
      <c r="J8" s="217"/>
      <c r="K8" s="217"/>
      <c r="L8" s="218"/>
      <c r="M8" s="219" t="s">
        <v>95</v>
      </c>
      <c r="N8" s="220"/>
      <c r="O8" s="221"/>
    </row>
    <row r="9" spans="2:16">
      <c r="B9" s="222" t="str">
        <f>'[8]Avoided Costs'!B4</f>
        <v>Year</v>
      </c>
      <c r="C9" s="222" t="str">
        <f>'[8]Avoided Costs'!C4</f>
        <v>Annual</v>
      </c>
      <c r="D9" s="223" t="str">
        <f>'[8]Avoided Costs'!D4</f>
        <v>Jan</v>
      </c>
      <c r="E9" s="224" t="str">
        <f>'[8]Avoided Costs'!E4</f>
        <v>Feb</v>
      </c>
      <c r="F9" s="224" t="str">
        <f>'[8]Avoided Costs'!F4</f>
        <v>Mar</v>
      </c>
      <c r="G9" s="224" t="str">
        <f>'[8]Avoided Costs'!G4</f>
        <v>Apr</v>
      </c>
      <c r="H9" s="225" t="str">
        <f>'[8]Avoided Costs'!H4</f>
        <v>May</v>
      </c>
      <c r="I9" s="168" t="str">
        <f>'[8]Avoided Costs'!I4</f>
        <v>Jun</v>
      </c>
      <c r="J9" s="168" t="str">
        <f>'[8]Avoided Costs'!J4</f>
        <v>Jul</v>
      </c>
      <c r="K9" s="168" t="str">
        <f>'[8]Avoided Costs'!K4</f>
        <v>Aug</v>
      </c>
      <c r="L9" s="168" t="str">
        <f>'[8]Avoided Costs'!L4</f>
        <v>Sep</v>
      </c>
      <c r="M9" s="223" t="str">
        <f>'[8]Avoided Costs'!M4</f>
        <v>Oct</v>
      </c>
      <c r="N9" s="224" t="str">
        <f>'[8]Avoided Costs'!N4</f>
        <v>Nov</v>
      </c>
      <c r="O9" s="225" t="str">
        <f>'[8]Avoided Costs'!O4</f>
        <v>Dec</v>
      </c>
    </row>
    <row r="10" spans="2:16" ht="12.75" customHeight="1">
      <c r="B10" s="203"/>
      <c r="C10" s="203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5"/>
    </row>
    <row r="11" spans="2:16" ht="12.75" customHeight="1">
      <c r="B11" s="227" t="s">
        <v>97</v>
      </c>
      <c r="C11" s="227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5"/>
    </row>
    <row r="12" spans="2:16" ht="12.75" hidden="1" customHeight="1">
      <c r="B12" s="228"/>
      <c r="C12" s="229"/>
      <c r="D12" s="8"/>
      <c r="E12" s="8"/>
      <c r="F12" s="8"/>
      <c r="G12" s="8"/>
      <c r="H12" s="13"/>
      <c r="I12" s="230"/>
      <c r="J12" s="231"/>
      <c r="K12" s="231"/>
      <c r="L12" s="232"/>
      <c r="M12" s="230"/>
      <c r="N12" s="231"/>
      <c r="O12" s="232"/>
    </row>
    <row r="13" spans="2:16" ht="12.75" customHeight="1">
      <c r="B13" s="233">
        <f>'[8]Avoided Costs'!B7</f>
        <v>2023</v>
      </c>
      <c r="C13" s="234">
        <f>'[8]Avoided Costs'!C7</f>
        <v>36.069508550016593</v>
      </c>
      <c r="D13" s="235">
        <f>'[8]Avoided Costs'!D7</f>
        <v>22.113457652705897</v>
      </c>
      <c r="E13" s="235">
        <f>'[8]Avoided Costs'!E7</f>
        <v>33.450422021808201</v>
      </c>
      <c r="F13" s="235">
        <f>'[8]Avoided Costs'!F7</f>
        <v>29.08143787494873</v>
      </c>
      <c r="G13" s="235">
        <f>'[8]Avoided Costs'!G7</f>
        <v>25.163704974061133</v>
      </c>
      <c r="H13" s="236">
        <f>'[8]Avoided Costs'!H7</f>
        <v>21.949730153968069</v>
      </c>
      <c r="I13" s="237">
        <f>'[8]Avoided Costs'!I7</f>
        <v>28.989828872963106</v>
      </c>
      <c r="J13" s="235">
        <f>'[8]Avoided Costs'!J7</f>
        <v>58.785986209596203</v>
      </c>
      <c r="K13" s="235">
        <f>'[8]Avoided Costs'!K7</f>
        <v>63.110257543339749</v>
      </c>
      <c r="L13" s="236">
        <f>'[8]Avoided Costs'!L7</f>
        <v>48.799005254434995</v>
      </c>
      <c r="M13" s="237">
        <f>'[8]Avoided Costs'!M7</f>
        <v>29.312358475911473</v>
      </c>
      <c r="N13" s="235">
        <f>'[8]Avoided Costs'!N7</f>
        <v>30.229547355463303</v>
      </c>
      <c r="O13" s="236">
        <f>'[8]Avoided Costs'!O7</f>
        <v>41.236972426244684</v>
      </c>
    </row>
    <row r="14" spans="2:16" ht="12.75" customHeight="1">
      <c r="B14" s="250">
        <f>'[8]Avoided Costs'!B8</f>
        <v>2024</v>
      </c>
      <c r="C14" s="238">
        <f>'[8]Avoided Costs'!C8</f>
        <v>0</v>
      </c>
      <c r="D14" s="239">
        <f>'[8]Avoided Costs'!D8</f>
        <v>0</v>
      </c>
      <c r="E14" s="239">
        <f>'[8]Avoided Costs'!E8</f>
        <v>0</v>
      </c>
      <c r="F14" s="239">
        <f>'[8]Avoided Costs'!F8</f>
        <v>0</v>
      </c>
      <c r="G14" s="239">
        <f>'[8]Avoided Costs'!G8</f>
        <v>0</v>
      </c>
      <c r="H14" s="240">
        <f>'[8]Avoided Costs'!H8</f>
        <v>0</v>
      </c>
      <c r="I14" s="241">
        <f>'[8]Avoided Costs'!I8</f>
        <v>0</v>
      </c>
      <c r="J14" s="239">
        <f>'[8]Avoided Costs'!J8</f>
        <v>0</v>
      </c>
      <c r="K14" s="239">
        <f>'[8]Avoided Costs'!K8</f>
        <v>0</v>
      </c>
      <c r="L14" s="240">
        <f>'[8]Avoided Costs'!L8</f>
        <v>0</v>
      </c>
      <c r="M14" s="241">
        <f>'[8]Avoided Costs'!M8</f>
        <v>0</v>
      </c>
      <c r="N14" s="239">
        <f>'[8]Avoided Costs'!N8</f>
        <v>0</v>
      </c>
      <c r="O14" s="240">
        <f>'[8]Avoided Costs'!O8</f>
        <v>0</v>
      </c>
    </row>
    <row r="15" spans="2:16" ht="12.75" customHeight="1">
      <c r="B15" s="250">
        <f>'[8]Avoided Costs'!B9</f>
        <v>2025</v>
      </c>
      <c r="C15" s="238">
        <f>'[8]Avoided Costs'!C9</f>
        <v>0</v>
      </c>
      <c r="D15" s="239">
        <f>'[8]Avoided Costs'!D9</f>
        <v>0</v>
      </c>
      <c r="E15" s="239">
        <f>'[8]Avoided Costs'!E9</f>
        <v>0</v>
      </c>
      <c r="F15" s="239">
        <f>'[8]Avoided Costs'!F9</f>
        <v>0</v>
      </c>
      <c r="G15" s="239">
        <f>'[8]Avoided Costs'!G9</f>
        <v>0</v>
      </c>
      <c r="H15" s="240">
        <f>'[8]Avoided Costs'!H9</f>
        <v>0</v>
      </c>
      <c r="I15" s="241">
        <f>'[8]Avoided Costs'!I9</f>
        <v>0</v>
      </c>
      <c r="J15" s="239">
        <f>'[8]Avoided Costs'!J9</f>
        <v>0</v>
      </c>
      <c r="K15" s="239">
        <f>'[8]Avoided Costs'!K9</f>
        <v>0</v>
      </c>
      <c r="L15" s="240">
        <f>'[8]Avoided Costs'!L9</f>
        <v>0</v>
      </c>
      <c r="M15" s="241">
        <f>'[8]Avoided Costs'!M9</f>
        <v>0</v>
      </c>
      <c r="N15" s="239">
        <f>'[8]Avoided Costs'!N9</f>
        <v>0</v>
      </c>
      <c r="O15" s="240">
        <f>'[8]Avoided Costs'!O9</f>
        <v>0</v>
      </c>
    </row>
    <row r="16" spans="2:16" ht="12.75" customHeight="1">
      <c r="B16" s="250">
        <f>'[8]Avoided Costs'!B10</f>
        <v>2026</v>
      </c>
      <c r="C16" s="238">
        <f>'[8]Avoided Costs'!C10</f>
        <v>0</v>
      </c>
      <c r="D16" s="239">
        <f>'[8]Avoided Costs'!D10</f>
        <v>0</v>
      </c>
      <c r="E16" s="239">
        <f>'[8]Avoided Costs'!E10</f>
        <v>0</v>
      </c>
      <c r="F16" s="239">
        <f>'[8]Avoided Costs'!F10</f>
        <v>0</v>
      </c>
      <c r="G16" s="239">
        <f>'[8]Avoided Costs'!G10</f>
        <v>0</v>
      </c>
      <c r="H16" s="240">
        <f>'[8]Avoided Costs'!H10</f>
        <v>0</v>
      </c>
      <c r="I16" s="241">
        <f>'[8]Avoided Costs'!I10</f>
        <v>0</v>
      </c>
      <c r="J16" s="239">
        <f>'[8]Avoided Costs'!J10</f>
        <v>0</v>
      </c>
      <c r="K16" s="239">
        <f>'[8]Avoided Costs'!K10</f>
        <v>0</v>
      </c>
      <c r="L16" s="240">
        <f>'[8]Avoided Costs'!L10</f>
        <v>0</v>
      </c>
      <c r="M16" s="241">
        <f>'[8]Avoided Costs'!M10</f>
        <v>0</v>
      </c>
      <c r="N16" s="239">
        <f>'[8]Avoided Costs'!N10</f>
        <v>0</v>
      </c>
      <c r="O16" s="240">
        <f>'[8]Avoided Costs'!O10</f>
        <v>0</v>
      </c>
    </row>
    <row r="17" spans="2:15" ht="12.75" customHeight="1">
      <c r="B17" s="250">
        <f>'[8]Avoided Costs'!B11</f>
        <v>2027</v>
      </c>
      <c r="C17" s="238">
        <f>'[8]Avoided Costs'!C11</f>
        <v>0</v>
      </c>
      <c r="D17" s="239">
        <f>'[8]Avoided Costs'!D11</f>
        <v>0</v>
      </c>
      <c r="E17" s="239">
        <f>'[8]Avoided Costs'!E11</f>
        <v>0</v>
      </c>
      <c r="F17" s="239">
        <f>'[8]Avoided Costs'!F11</f>
        <v>0</v>
      </c>
      <c r="G17" s="239">
        <f>'[8]Avoided Costs'!G11</f>
        <v>0</v>
      </c>
      <c r="H17" s="240">
        <f>'[8]Avoided Costs'!H11</f>
        <v>0</v>
      </c>
      <c r="I17" s="241">
        <f>'[8]Avoided Costs'!I11</f>
        <v>0</v>
      </c>
      <c r="J17" s="239">
        <f>'[8]Avoided Costs'!J11</f>
        <v>0</v>
      </c>
      <c r="K17" s="239">
        <f>'[8]Avoided Costs'!K11</f>
        <v>0</v>
      </c>
      <c r="L17" s="240">
        <f>'[8]Avoided Costs'!L11</f>
        <v>0</v>
      </c>
      <c r="M17" s="241">
        <f>'[8]Avoided Costs'!M11</f>
        <v>0</v>
      </c>
      <c r="N17" s="239">
        <f>'[8]Avoided Costs'!N11</f>
        <v>0</v>
      </c>
      <c r="O17" s="240">
        <f>'[8]Avoided Costs'!O11</f>
        <v>0</v>
      </c>
    </row>
    <row r="18" spans="2:15" ht="12.75" customHeight="1">
      <c r="B18" s="250">
        <f>'[8]Avoided Costs'!B12</f>
        <v>2028</v>
      </c>
      <c r="C18" s="238">
        <f>'[8]Avoided Costs'!C12</f>
        <v>0</v>
      </c>
      <c r="D18" s="239">
        <f>'[8]Avoided Costs'!D12</f>
        <v>0</v>
      </c>
      <c r="E18" s="239">
        <f>'[8]Avoided Costs'!E12</f>
        <v>0</v>
      </c>
      <c r="F18" s="239">
        <f>'[8]Avoided Costs'!F12</f>
        <v>0</v>
      </c>
      <c r="G18" s="239">
        <f>'[8]Avoided Costs'!G12</f>
        <v>0</v>
      </c>
      <c r="H18" s="240">
        <f>'[8]Avoided Costs'!H12</f>
        <v>0</v>
      </c>
      <c r="I18" s="241">
        <f>'[8]Avoided Costs'!I12</f>
        <v>0</v>
      </c>
      <c r="J18" s="239">
        <f>'[8]Avoided Costs'!J12</f>
        <v>0</v>
      </c>
      <c r="K18" s="239">
        <f>'[8]Avoided Costs'!K12</f>
        <v>0</v>
      </c>
      <c r="L18" s="240">
        <f>'[8]Avoided Costs'!L12</f>
        <v>0</v>
      </c>
      <c r="M18" s="241">
        <f>'[8]Avoided Costs'!M12</f>
        <v>0</v>
      </c>
      <c r="N18" s="239">
        <f>'[8]Avoided Costs'!N12</f>
        <v>0</v>
      </c>
      <c r="O18" s="240">
        <f>'[8]Avoided Costs'!O12</f>
        <v>0</v>
      </c>
    </row>
    <row r="19" spans="2:15" ht="12.75" customHeight="1">
      <c r="B19" s="250">
        <f>'[8]Avoided Costs'!B13</f>
        <v>2029</v>
      </c>
      <c r="C19" s="238">
        <f>'[8]Avoided Costs'!C13</f>
        <v>0</v>
      </c>
      <c r="D19" s="239">
        <f>'[8]Avoided Costs'!D13</f>
        <v>0</v>
      </c>
      <c r="E19" s="239">
        <f>'[8]Avoided Costs'!E13</f>
        <v>0</v>
      </c>
      <c r="F19" s="239">
        <f>'[8]Avoided Costs'!F13</f>
        <v>0</v>
      </c>
      <c r="G19" s="239">
        <f>'[8]Avoided Costs'!G13</f>
        <v>0</v>
      </c>
      <c r="H19" s="240">
        <f>'[8]Avoided Costs'!H13</f>
        <v>0</v>
      </c>
      <c r="I19" s="241">
        <f>'[8]Avoided Costs'!I13</f>
        <v>0</v>
      </c>
      <c r="J19" s="239">
        <f>'[8]Avoided Costs'!J13</f>
        <v>0</v>
      </c>
      <c r="K19" s="239">
        <f>'[8]Avoided Costs'!K13</f>
        <v>0</v>
      </c>
      <c r="L19" s="240">
        <f>'[8]Avoided Costs'!L13</f>
        <v>0</v>
      </c>
      <c r="M19" s="241">
        <f>'[8]Avoided Costs'!M13</f>
        <v>0</v>
      </c>
      <c r="N19" s="239">
        <f>'[8]Avoided Costs'!N13</f>
        <v>0</v>
      </c>
      <c r="O19" s="240">
        <f>'[8]Avoided Costs'!O13</f>
        <v>0</v>
      </c>
    </row>
    <row r="20" spans="2:15" ht="12.75" customHeight="1">
      <c r="B20" s="250">
        <f>'[8]Avoided Costs'!B14</f>
        <v>2030</v>
      </c>
      <c r="C20" s="238">
        <f>'[8]Avoided Costs'!C14</f>
        <v>0</v>
      </c>
      <c r="D20" s="239">
        <f>'[8]Avoided Costs'!D14</f>
        <v>0</v>
      </c>
      <c r="E20" s="239">
        <f>'[8]Avoided Costs'!E14</f>
        <v>0</v>
      </c>
      <c r="F20" s="239">
        <f>'[8]Avoided Costs'!F14</f>
        <v>0</v>
      </c>
      <c r="G20" s="239">
        <f>'[8]Avoided Costs'!G14</f>
        <v>0</v>
      </c>
      <c r="H20" s="240">
        <f>'[8]Avoided Costs'!H14</f>
        <v>0</v>
      </c>
      <c r="I20" s="241">
        <f>'[8]Avoided Costs'!I14</f>
        <v>0</v>
      </c>
      <c r="J20" s="239">
        <f>'[8]Avoided Costs'!J14</f>
        <v>0</v>
      </c>
      <c r="K20" s="239">
        <f>'[8]Avoided Costs'!K14</f>
        <v>0</v>
      </c>
      <c r="L20" s="240">
        <f>'[8]Avoided Costs'!L14</f>
        <v>0</v>
      </c>
      <c r="M20" s="241">
        <f>'[8]Avoided Costs'!M14</f>
        <v>0</v>
      </c>
      <c r="N20" s="239">
        <f>'[8]Avoided Costs'!N14</f>
        <v>0</v>
      </c>
      <c r="O20" s="240">
        <f>'[8]Avoided Costs'!O14</f>
        <v>0</v>
      </c>
    </row>
    <row r="21" spans="2:15" ht="12.75" customHeight="1">
      <c r="B21" s="250">
        <f>'[8]Avoided Costs'!B15</f>
        <v>2031</v>
      </c>
      <c r="C21" s="238">
        <f>'[8]Avoided Costs'!C15</f>
        <v>0</v>
      </c>
      <c r="D21" s="239">
        <f>'[8]Avoided Costs'!D15</f>
        <v>0</v>
      </c>
      <c r="E21" s="239">
        <f>'[8]Avoided Costs'!E15</f>
        <v>0</v>
      </c>
      <c r="F21" s="239">
        <f>'[8]Avoided Costs'!F15</f>
        <v>0</v>
      </c>
      <c r="G21" s="239">
        <f>'[8]Avoided Costs'!G15</f>
        <v>0</v>
      </c>
      <c r="H21" s="240">
        <f>'[8]Avoided Costs'!H15</f>
        <v>0</v>
      </c>
      <c r="I21" s="241">
        <f>'[8]Avoided Costs'!I15</f>
        <v>0</v>
      </c>
      <c r="J21" s="239">
        <f>'[8]Avoided Costs'!J15</f>
        <v>0</v>
      </c>
      <c r="K21" s="239">
        <f>'[8]Avoided Costs'!K15</f>
        <v>0</v>
      </c>
      <c r="L21" s="240">
        <f>'[8]Avoided Costs'!L15</f>
        <v>0</v>
      </c>
      <c r="M21" s="241">
        <f>'[8]Avoided Costs'!M15</f>
        <v>0</v>
      </c>
      <c r="N21" s="239">
        <f>'[8]Avoided Costs'!N15</f>
        <v>0</v>
      </c>
      <c r="O21" s="240">
        <f>'[8]Avoided Costs'!O15</f>
        <v>0</v>
      </c>
    </row>
    <row r="22" spans="2:15" ht="12.75" customHeight="1">
      <c r="B22" s="250">
        <f>'[8]Avoided Costs'!B16</f>
        <v>2032</v>
      </c>
      <c r="C22" s="238">
        <f>'[8]Avoided Costs'!C16</f>
        <v>0</v>
      </c>
      <c r="D22" s="239">
        <f>'[8]Avoided Costs'!D16</f>
        <v>0</v>
      </c>
      <c r="E22" s="239">
        <f>'[8]Avoided Costs'!E16</f>
        <v>0</v>
      </c>
      <c r="F22" s="239">
        <f>'[8]Avoided Costs'!F16</f>
        <v>0</v>
      </c>
      <c r="G22" s="239">
        <f>'[8]Avoided Costs'!G16</f>
        <v>0</v>
      </c>
      <c r="H22" s="240">
        <f>'[8]Avoided Costs'!H16</f>
        <v>0</v>
      </c>
      <c r="I22" s="241">
        <f>'[8]Avoided Costs'!I16</f>
        <v>0</v>
      </c>
      <c r="J22" s="239">
        <f>'[8]Avoided Costs'!J16</f>
        <v>0</v>
      </c>
      <c r="K22" s="239">
        <f>'[8]Avoided Costs'!K16</f>
        <v>0</v>
      </c>
      <c r="L22" s="240">
        <f>'[8]Avoided Costs'!L16</f>
        <v>0</v>
      </c>
      <c r="M22" s="241">
        <f>'[8]Avoided Costs'!M16</f>
        <v>0</v>
      </c>
      <c r="N22" s="239">
        <f>'[8]Avoided Costs'!N16</f>
        <v>0</v>
      </c>
      <c r="O22" s="240">
        <f>'[8]Avoided Costs'!O16</f>
        <v>0</v>
      </c>
    </row>
    <row r="23" spans="2:15" ht="12.75" customHeight="1">
      <c r="B23" s="250">
        <f>'[8]Avoided Costs'!B17</f>
        <v>0</v>
      </c>
      <c r="C23" s="238">
        <f>'[8]Avoided Costs'!C17</f>
        <v>0</v>
      </c>
      <c r="D23" s="239">
        <f>'[8]Avoided Costs'!D17</f>
        <v>0</v>
      </c>
      <c r="E23" s="239">
        <f>'[8]Avoided Costs'!E17</f>
        <v>0</v>
      </c>
      <c r="F23" s="239">
        <f>'[8]Avoided Costs'!F17</f>
        <v>0</v>
      </c>
      <c r="G23" s="239">
        <f>'[8]Avoided Costs'!G17</f>
        <v>0</v>
      </c>
      <c r="H23" s="240">
        <f>'[8]Avoided Costs'!H17</f>
        <v>0</v>
      </c>
      <c r="I23" s="241">
        <f>'[8]Avoided Costs'!I17</f>
        <v>0</v>
      </c>
      <c r="J23" s="239">
        <f>'[8]Avoided Costs'!J17</f>
        <v>0</v>
      </c>
      <c r="K23" s="239">
        <f>'[8]Avoided Costs'!K17</f>
        <v>0</v>
      </c>
      <c r="L23" s="240">
        <f>'[8]Avoided Costs'!L17</f>
        <v>0</v>
      </c>
      <c r="M23" s="241">
        <f>'[8]Avoided Costs'!M17</f>
        <v>0</v>
      </c>
      <c r="N23" s="239">
        <f>'[8]Avoided Costs'!N17</f>
        <v>0</v>
      </c>
      <c r="O23" s="240">
        <f>'[8]Avoided Costs'!O17</f>
        <v>0</v>
      </c>
    </row>
    <row r="24" spans="2:15" ht="12.75" customHeight="1">
      <c r="B24" s="250">
        <f>'[8]Avoided Costs'!B18</f>
        <v>0</v>
      </c>
      <c r="C24" s="238">
        <f>'[8]Avoided Costs'!C18</f>
        <v>0</v>
      </c>
      <c r="D24" s="239">
        <f>'[8]Avoided Costs'!D18</f>
        <v>0</v>
      </c>
      <c r="E24" s="239">
        <f>'[8]Avoided Costs'!E18</f>
        <v>0</v>
      </c>
      <c r="F24" s="239">
        <f>'[8]Avoided Costs'!F18</f>
        <v>0</v>
      </c>
      <c r="G24" s="239">
        <f>'[8]Avoided Costs'!G18</f>
        <v>0</v>
      </c>
      <c r="H24" s="240">
        <f>'[8]Avoided Costs'!H18</f>
        <v>0</v>
      </c>
      <c r="I24" s="241">
        <f>'[8]Avoided Costs'!I18</f>
        <v>0</v>
      </c>
      <c r="J24" s="239">
        <f>'[8]Avoided Costs'!J18</f>
        <v>0</v>
      </c>
      <c r="K24" s="239">
        <f>'[8]Avoided Costs'!K18</f>
        <v>0</v>
      </c>
      <c r="L24" s="240">
        <f>'[8]Avoided Costs'!L18</f>
        <v>0</v>
      </c>
      <c r="M24" s="241">
        <f>'[8]Avoided Costs'!M18</f>
        <v>0</v>
      </c>
      <c r="N24" s="239">
        <f>'[8]Avoided Costs'!N18</f>
        <v>0</v>
      </c>
      <c r="O24" s="240">
        <f>'[8]Avoided Costs'!O18</f>
        <v>0</v>
      </c>
    </row>
    <row r="25" spans="2:15" ht="12.75" customHeight="1">
      <c r="B25" s="250">
        <f>'[8]Avoided Costs'!B19</f>
        <v>0</v>
      </c>
      <c r="C25" s="238">
        <f>'[8]Avoided Costs'!C19</f>
        <v>0</v>
      </c>
      <c r="D25" s="239">
        <f>'[8]Avoided Costs'!D19</f>
        <v>0</v>
      </c>
      <c r="E25" s="239">
        <f>'[8]Avoided Costs'!E19</f>
        <v>0</v>
      </c>
      <c r="F25" s="239">
        <f>'[8]Avoided Costs'!F19</f>
        <v>0</v>
      </c>
      <c r="G25" s="239">
        <f>'[8]Avoided Costs'!G19</f>
        <v>0</v>
      </c>
      <c r="H25" s="240">
        <f>'[8]Avoided Costs'!H19</f>
        <v>0</v>
      </c>
      <c r="I25" s="241">
        <f>'[8]Avoided Costs'!I19</f>
        <v>0</v>
      </c>
      <c r="J25" s="239">
        <f>'[8]Avoided Costs'!J19</f>
        <v>0</v>
      </c>
      <c r="K25" s="239">
        <f>'[8]Avoided Costs'!K19</f>
        <v>0</v>
      </c>
      <c r="L25" s="240">
        <f>'[8]Avoided Costs'!L19</f>
        <v>0</v>
      </c>
      <c r="M25" s="241">
        <f>'[8]Avoided Costs'!M19</f>
        <v>0</v>
      </c>
      <c r="N25" s="239">
        <f>'[8]Avoided Costs'!N19</f>
        <v>0</v>
      </c>
      <c r="O25" s="240">
        <f>'[8]Avoided Costs'!O19</f>
        <v>0</v>
      </c>
    </row>
    <row r="26" spans="2:15" ht="12.75" customHeight="1">
      <c r="B26" s="250">
        <f>'[8]Avoided Costs'!B20</f>
        <v>0</v>
      </c>
      <c r="C26" s="238">
        <f>'[8]Avoided Costs'!C20</f>
        <v>0</v>
      </c>
      <c r="D26" s="239">
        <f>'[8]Avoided Costs'!D20</f>
        <v>0</v>
      </c>
      <c r="E26" s="239">
        <f>'[8]Avoided Costs'!E20</f>
        <v>0</v>
      </c>
      <c r="F26" s="239">
        <f>'[8]Avoided Costs'!F20</f>
        <v>0</v>
      </c>
      <c r="G26" s="239">
        <f>'[8]Avoided Costs'!G20</f>
        <v>0</v>
      </c>
      <c r="H26" s="240">
        <f>'[8]Avoided Costs'!H20</f>
        <v>0</v>
      </c>
      <c r="I26" s="241">
        <f>'[8]Avoided Costs'!I20</f>
        <v>0</v>
      </c>
      <c r="J26" s="239">
        <f>'[8]Avoided Costs'!J20</f>
        <v>0</v>
      </c>
      <c r="K26" s="239">
        <f>'[8]Avoided Costs'!K20</f>
        <v>0</v>
      </c>
      <c r="L26" s="240">
        <f>'[8]Avoided Costs'!L20</f>
        <v>0</v>
      </c>
      <c r="M26" s="241">
        <f>'[8]Avoided Costs'!M20</f>
        <v>0</v>
      </c>
      <c r="N26" s="239">
        <f>'[8]Avoided Costs'!N20</f>
        <v>0</v>
      </c>
      <c r="O26" s="240">
        <f>'[8]Avoided Costs'!O20</f>
        <v>0</v>
      </c>
    </row>
    <row r="27" spans="2:15" ht="12.75" customHeight="1">
      <c r="B27" s="250">
        <f>'[8]Avoided Costs'!B21</f>
        <v>0</v>
      </c>
      <c r="C27" s="238">
        <f>'[8]Avoided Costs'!C21</f>
        <v>0</v>
      </c>
      <c r="D27" s="239">
        <f>'[8]Avoided Costs'!D21</f>
        <v>0</v>
      </c>
      <c r="E27" s="239">
        <f>'[8]Avoided Costs'!E21</f>
        <v>0</v>
      </c>
      <c r="F27" s="239">
        <f>'[8]Avoided Costs'!F21</f>
        <v>0</v>
      </c>
      <c r="G27" s="239">
        <f>'[8]Avoided Costs'!G21</f>
        <v>0</v>
      </c>
      <c r="H27" s="240">
        <f>'[8]Avoided Costs'!H21</f>
        <v>0</v>
      </c>
      <c r="I27" s="241">
        <f>'[8]Avoided Costs'!I21</f>
        <v>0</v>
      </c>
      <c r="J27" s="239">
        <f>'[8]Avoided Costs'!J21</f>
        <v>0</v>
      </c>
      <c r="K27" s="239">
        <f>'[8]Avoided Costs'!K21</f>
        <v>0</v>
      </c>
      <c r="L27" s="240">
        <f>'[8]Avoided Costs'!L21</f>
        <v>0</v>
      </c>
      <c r="M27" s="241">
        <f>'[8]Avoided Costs'!M21</f>
        <v>0</v>
      </c>
      <c r="N27" s="239">
        <f>'[8]Avoided Costs'!N21</f>
        <v>0</v>
      </c>
      <c r="O27" s="240">
        <f>'[8]Avoided Costs'!O21</f>
        <v>0</v>
      </c>
    </row>
    <row r="28" spans="2:15" ht="12.75" customHeight="1">
      <c r="B28" s="250">
        <f>'[8]Avoided Costs'!B22</f>
        <v>0</v>
      </c>
      <c r="C28" s="238">
        <f>'[8]Avoided Costs'!C22</f>
        <v>0</v>
      </c>
      <c r="D28" s="239">
        <f>'[8]Avoided Costs'!D22</f>
        <v>0</v>
      </c>
      <c r="E28" s="239">
        <f>'[8]Avoided Costs'!E22</f>
        <v>0</v>
      </c>
      <c r="F28" s="239">
        <f>'[8]Avoided Costs'!F22</f>
        <v>0</v>
      </c>
      <c r="G28" s="239">
        <f>'[8]Avoided Costs'!G22</f>
        <v>0</v>
      </c>
      <c r="H28" s="240">
        <f>'[8]Avoided Costs'!H22</f>
        <v>0</v>
      </c>
      <c r="I28" s="241">
        <f>'[8]Avoided Costs'!I22</f>
        <v>0</v>
      </c>
      <c r="J28" s="239">
        <f>'[8]Avoided Costs'!J22</f>
        <v>0</v>
      </c>
      <c r="K28" s="239">
        <f>'[8]Avoided Costs'!K22</f>
        <v>0</v>
      </c>
      <c r="L28" s="240">
        <f>'[8]Avoided Costs'!L22</f>
        <v>0</v>
      </c>
      <c r="M28" s="241">
        <f>'[8]Avoided Costs'!M22</f>
        <v>0</v>
      </c>
      <c r="N28" s="239">
        <f>'[8]Avoided Costs'!N22</f>
        <v>0</v>
      </c>
      <c r="O28" s="240">
        <f>'[8]Avoided Costs'!O22</f>
        <v>0</v>
      </c>
    </row>
    <row r="29" spans="2:15" ht="12.75" customHeight="1">
      <c r="B29" s="250">
        <f>'[8]Avoided Costs'!B23</f>
        <v>0</v>
      </c>
      <c r="C29" s="238">
        <f>'[8]Avoided Costs'!C23</f>
        <v>0</v>
      </c>
      <c r="D29" s="239">
        <f>'[8]Avoided Costs'!D23</f>
        <v>0</v>
      </c>
      <c r="E29" s="239">
        <f>'[8]Avoided Costs'!E23</f>
        <v>0</v>
      </c>
      <c r="F29" s="239">
        <f>'[8]Avoided Costs'!F23</f>
        <v>0</v>
      </c>
      <c r="G29" s="239">
        <f>'[8]Avoided Costs'!G23</f>
        <v>0</v>
      </c>
      <c r="H29" s="240">
        <f>'[8]Avoided Costs'!H23</f>
        <v>0</v>
      </c>
      <c r="I29" s="241">
        <f>'[8]Avoided Costs'!I23</f>
        <v>0</v>
      </c>
      <c r="J29" s="239">
        <f>'[8]Avoided Costs'!J23</f>
        <v>0</v>
      </c>
      <c r="K29" s="239">
        <f>'[8]Avoided Costs'!K23</f>
        <v>0</v>
      </c>
      <c r="L29" s="240">
        <f>'[8]Avoided Costs'!L23</f>
        <v>0</v>
      </c>
      <c r="M29" s="241">
        <f>'[8]Avoided Costs'!M23</f>
        <v>0</v>
      </c>
      <c r="N29" s="239">
        <f>'[8]Avoided Costs'!N23</f>
        <v>0</v>
      </c>
      <c r="O29" s="240">
        <f>'[8]Avoided Costs'!O23</f>
        <v>0</v>
      </c>
    </row>
    <row r="30" spans="2:15" ht="12.75" customHeight="1">
      <c r="B30" s="251">
        <f>'[8]Avoided Costs'!B24</f>
        <v>0</v>
      </c>
      <c r="C30" s="243">
        <f>'[8]Avoided Costs'!C24</f>
        <v>0</v>
      </c>
      <c r="D30" s="244">
        <f>'[8]Avoided Costs'!D24</f>
        <v>0</v>
      </c>
      <c r="E30" s="244">
        <f>'[8]Avoided Costs'!E24</f>
        <v>0</v>
      </c>
      <c r="F30" s="244">
        <f>'[8]Avoided Costs'!F24</f>
        <v>0</v>
      </c>
      <c r="G30" s="244">
        <f>'[8]Avoided Costs'!G24</f>
        <v>0</v>
      </c>
      <c r="H30" s="245">
        <f>'[8]Avoided Costs'!H24</f>
        <v>0</v>
      </c>
      <c r="I30" s="246">
        <f>'[8]Avoided Costs'!I24</f>
        <v>0</v>
      </c>
      <c r="J30" s="244">
        <f>'[8]Avoided Costs'!J24</f>
        <v>0</v>
      </c>
      <c r="K30" s="244">
        <f>'[8]Avoided Costs'!K24</f>
        <v>0</v>
      </c>
      <c r="L30" s="245">
        <f>'[8]Avoided Costs'!L24</f>
        <v>0</v>
      </c>
      <c r="M30" s="246">
        <f>'[8]Avoided Costs'!M24</f>
        <v>0</v>
      </c>
      <c r="N30" s="244">
        <f>'[8]Avoided Costs'!N24</f>
        <v>0</v>
      </c>
      <c r="O30" s="245">
        <f>'[8]Avoided Costs'!O24</f>
        <v>0</v>
      </c>
    </row>
    <row r="31" spans="2:15" ht="12.75" hidden="1" customHeight="1">
      <c r="B31" s="15"/>
      <c r="C31" s="238"/>
      <c r="D31" s="239"/>
      <c r="E31" s="239"/>
      <c r="F31" s="239"/>
      <c r="G31" s="239"/>
      <c r="H31" s="240"/>
      <c r="I31" s="241"/>
      <c r="J31" s="239"/>
      <c r="K31" s="239"/>
      <c r="L31" s="240"/>
      <c r="M31" s="241"/>
      <c r="N31" s="239"/>
      <c r="O31" s="240"/>
    </row>
    <row r="32" spans="2:15" ht="12.75" hidden="1" customHeight="1">
      <c r="B32" s="242"/>
      <c r="C32" s="243"/>
      <c r="D32" s="244"/>
      <c r="E32" s="244"/>
      <c r="F32" s="244"/>
      <c r="G32" s="244"/>
      <c r="H32" s="245"/>
      <c r="I32" s="246"/>
      <c r="J32" s="244"/>
      <c r="K32" s="244"/>
      <c r="L32" s="245"/>
      <c r="M32" s="246"/>
      <c r="N32" s="244"/>
      <c r="O32" s="245"/>
    </row>
    <row r="33" spans="2:16" ht="12.75" customHeight="1">
      <c r="D33" s="10"/>
      <c r="E33" s="10"/>
      <c r="F33" s="10"/>
      <c r="M33" s="247"/>
    </row>
    <row r="34" spans="2:16">
      <c r="B34" s="248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</row>
    <row r="38" spans="2:16" hidden="1">
      <c r="C38" s="249"/>
      <c r="D38" s="3">
        <v>31</v>
      </c>
      <c r="E38" s="3">
        <v>28</v>
      </c>
      <c r="F38" s="3">
        <v>31</v>
      </c>
      <c r="G38" s="3">
        <v>30</v>
      </c>
      <c r="H38" s="3">
        <v>31</v>
      </c>
      <c r="I38" s="3">
        <v>30</v>
      </c>
      <c r="J38" s="3">
        <v>31</v>
      </c>
      <c r="K38" s="3">
        <v>31</v>
      </c>
      <c r="L38" s="3">
        <v>30</v>
      </c>
      <c r="M38" s="3">
        <v>31</v>
      </c>
      <c r="N38" s="3">
        <v>30</v>
      </c>
      <c r="O38" s="3">
        <v>31</v>
      </c>
    </row>
    <row r="39" spans="2:16">
      <c r="C39" s="249"/>
    </row>
    <row r="40" spans="2:16">
      <c r="C40" s="249"/>
    </row>
    <row r="41" spans="2:16">
      <c r="C41" s="249"/>
    </row>
  </sheetData>
  <conditionalFormatting sqref="C29:O31">
    <cfRule type="cellIs" dxfId="0" priority="1" stopIfTrue="1" operator="equal">
      <formula>#REF!</formula>
    </cfRule>
  </conditionalFormatting>
  <printOptions horizontalCentered="1"/>
  <pageMargins left="0.25" right="0.25" top="0.75" bottom="0.75" header="0.3" footer="0.3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89"/>
  <sheetViews>
    <sheetView topLeftCell="A5" zoomScale="80" zoomScaleNormal="80" workbookViewId="0">
      <selection activeCell="D23" sqref="D23"/>
    </sheetView>
  </sheetViews>
  <sheetFormatPr defaultColWidth="9.33203125" defaultRowHeight="12.75"/>
  <cols>
    <col min="1" max="1" width="2.83203125" style="85" customWidth="1"/>
    <col min="2" max="2" width="10.83203125" style="85" customWidth="1"/>
    <col min="3" max="3" width="14.1640625" style="85" customWidth="1"/>
    <col min="4" max="4" width="12.33203125" style="85" customWidth="1"/>
    <col min="5" max="5" width="10.83203125" style="85" customWidth="1"/>
    <col min="6" max="6" width="10" style="85" customWidth="1"/>
    <col min="7" max="7" width="10.5" style="85" customWidth="1"/>
    <col min="8" max="8" width="10.5" style="85" bestFit="1" customWidth="1"/>
    <col min="9" max="9" width="11.6640625" style="85" bestFit="1" customWidth="1"/>
    <col min="10" max="10" width="11.1640625" style="85" customWidth="1"/>
    <col min="11" max="11" width="12" style="85" bestFit="1" customWidth="1"/>
    <col min="12" max="12" width="14.1640625" style="85" customWidth="1"/>
    <col min="13" max="13" width="14.33203125" style="85" customWidth="1"/>
    <col min="14" max="14" width="22.33203125" style="85" customWidth="1"/>
    <col min="15" max="15" width="9.33203125" style="85" customWidth="1"/>
    <col min="16" max="21" width="11.33203125" style="85" customWidth="1"/>
    <col min="22" max="22" width="10.33203125" style="85" customWidth="1"/>
    <col min="23" max="23" width="12" style="85" customWidth="1"/>
    <col min="24" max="24" width="11.5" style="85" customWidth="1"/>
    <col min="25" max="26" width="9.33203125" style="85"/>
    <col min="27" max="27" width="13.6640625" style="85" customWidth="1"/>
    <col min="28" max="28" width="9.33203125" style="85"/>
    <col min="29" max="30" width="9.33203125" style="116"/>
    <col min="31" max="16384" width="9.33203125" style="85"/>
  </cols>
  <sheetData>
    <row r="1" spans="2:32" ht="15.75" hidden="1">
      <c r="B1" s="1" t="s">
        <v>35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2:32" ht="15.75">
      <c r="B2" s="1"/>
      <c r="C2" s="266"/>
      <c r="D2" s="266"/>
      <c r="E2" s="266"/>
      <c r="F2" s="266"/>
      <c r="G2" s="266"/>
      <c r="H2" s="266"/>
      <c r="I2" s="266"/>
      <c r="J2" s="266"/>
      <c r="K2" s="266"/>
      <c r="L2" s="266"/>
    </row>
    <row r="3" spans="2:32" ht="15.75">
      <c r="B3" s="1" t="s">
        <v>56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V3" s="116"/>
      <c r="W3" s="116"/>
      <c r="X3" s="116"/>
      <c r="Y3" s="116"/>
      <c r="Z3" s="116"/>
      <c r="AA3" s="116"/>
      <c r="AB3" s="116"/>
    </row>
    <row r="4" spans="2:32" ht="15.75">
      <c r="B4" s="1" t="s">
        <v>180</v>
      </c>
      <c r="C4" s="266"/>
      <c r="D4" s="266"/>
      <c r="E4" s="266"/>
      <c r="F4" s="266"/>
      <c r="G4" s="266"/>
      <c r="H4" s="266"/>
      <c r="I4" s="266"/>
      <c r="J4" s="266"/>
      <c r="K4" s="266"/>
      <c r="L4" s="266"/>
      <c r="V4" s="116"/>
      <c r="W4" s="116"/>
      <c r="X4" s="116"/>
      <c r="Y4" s="116"/>
      <c r="Z4" s="116"/>
      <c r="AA4" s="116"/>
      <c r="AB4" s="116"/>
    </row>
    <row r="5" spans="2:32" ht="15.75">
      <c r="B5" s="1" t="str">
        <f>C48</f>
        <v>Sm Adv Nuclear - 196 MW- East Side Resource (5,050')</v>
      </c>
      <c r="C5" s="266"/>
      <c r="D5" s="266"/>
      <c r="E5" s="266"/>
      <c r="F5" s="266"/>
      <c r="G5" s="266"/>
      <c r="H5" s="266"/>
      <c r="I5" s="266"/>
      <c r="J5" s="266"/>
      <c r="K5" s="266"/>
      <c r="L5" s="266"/>
    </row>
    <row r="6" spans="2:32" ht="15.75">
      <c r="B6" s="1"/>
      <c r="C6" s="266"/>
      <c r="D6" s="266"/>
      <c r="E6" s="266"/>
      <c r="F6" s="266"/>
      <c r="G6" s="266"/>
      <c r="H6" s="266"/>
      <c r="I6" s="266"/>
      <c r="J6" s="266"/>
      <c r="L6" s="267"/>
    </row>
    <row r="7" spans="2:32">
      <c r="B7" s="268"/>
      <c r="C7" s="268"/>
      <c r="D7" s="268"/>
      <c r="E7" s="268"/>
      <c r="F7" s="268"/>
      <c r="G7" s="268"/>
      <c r="H7" s="268"/>
      <c r="I7" s="268"/>
      <c r="J7" s="266"/>
      <c r="K7" s="86"/>
      <c r="L7" s="86"/>
      <c r="M7" s="86"/>
      <c r="N7" s="86"/>
      <c r="O7" s="86"/>
      <c r="V7" s="118"/>
      <c r="W7" s="118"/>
      <c r="X7" s="118"/>
      <c r="Y7" s="118"/>
      <c r="Z7" s="118"/>
      <c r="AA7" s="118"/>
      <c r="AB7" s="118"/>
      <c r="AC7" s="118"/>
      <c r="AD7" s="118"/>
      <c r="AE7" s="86"/>
      <c r="AF7" s="86"/>
    </row>
    <row r="8" spans="2:32" ht="51.75" customHeight="1">
      <c r="B8" s="16" t="s">
        <v>0</v>
      </c>
      <c r="C8" s="17" t="s">
        <v>10</v>
      </c>
      <c r="D8" s="17" t="s">
        <v>11</v>
      </c>
      <c r="E8" s="17" t="s">
        <v>91</v>
      </c>
      <c r="F8" s="17" t="s">
        <v>12</v>
      </c>
      <c r="G8" s="17" t="s">
        <v>13</v>
      </c>
      <c r="H8" s="17" t="s">
        <v>101</v>
      </c>
      <c r="I8" s="17" t="s">
        <v>102</v>
      </c>
      <c r="J8" s="269" t="s">
        <v>21</v>
      </c>
      <c r="K8" s="269" t="s">
        <v>103</v>
      </c>
      <c r="L8" s="17" t="s">
        <v>52</v>
      </c>
      <c r="M8" s="120" t="s">
        <v>151</v>
      </c>
      <c r="V8" s="118"/>
      <c r="W8" s="118"/>
      <c r="X8" s="118"/>
      <c r="Y8" s="118"/>
      <c r="Z8" s="118"/>
      <c r="AA8" s="118"/>
      <c r="AB8" s="118"/>
      <c r="AC8" s="118"/>
      <c r="AD8" s="118"/>
      <c r="AE8" s="86"/>
      <c r="AF8" s="86"/>
    </row>
    <row r="9" spans="2:32" ht="48" customHeight="1">
      <c r="B9" s="270"/>
      <c r="C9" s="18" t="s">
        <v>8</v>
      </c>
      <c r="D9" s="19" t="s">
        <v>9</v>
      </c>
      <c r="E9" s="19" t="s">
        <v>9</v>
      </c>
      <c r="F9" s="19" t="s">
        <v>9</v>
      </c>
      <c r="G9" s="18" t="s">
        <v>31</v>
      </c>
      <c r="H9" s="19" t="s">
        <v>9</v>
      </c>
      <c r="I9" s="19" t="s">
        <v>9</v>
      </c>
      <c r="J9" s="19" t="s">
        <v>104</v>
      </c>
      <c r="K9" s="18" t="s">
        <v>31</v>
      </c>
      <c r="L9" s="18" t="s">
        <v>31</v>
      </c>
      <c r="M9" s="123" t="s">
        <v>9</v>
      </c>
      <c r="V9" s="118"/>
      <c r="W9" s="118"/>
      <c r="X9" s="118"/>
      <c r="Y9" s="118"/>
      <c r="Z9" s="118"/>
      <c r="AA9" s="345"/>
      <c r="AB9" s="345"/>
      <c r="AC9" s="118"/>
      <c r="AD9" s="118"/>
      <c r="AE9" s="86"/>
      <c r="AF9" s="86"/>
    </row>
    <row r="10" spans="2:32">
      <c r="C10" s="271" t="s">
        <v>1</v>
      </c>
      <c r="D10" s="271" t="s">
        <v>2</v>
      </c>
      <c r="E10" s="271" t="s">
        <v>3</v>
      </c>
      <c r="F10" s="271" t="s">
        <v>4</v>
      </c>
      <c r="G10" s="271" t="s">
        <v>5</v>
      </c>
      <c r="H10" s="271" t="s">
        <v>7</v>
      </c>
      <c r="I10" s="271" t="s">
        <v>22</v>
      </c>
      <c r="J10" s="271" t="s">
        <v>23</v>
      </c>
      <c r="K10" s="271" t="s">
        <v>24</v>
      </c>
      <c r="L10" s="124" t="s">
        <v>24</v>
      </c>
      <c r="M10" s="124" t="s">
        <v>178</v>
      </c>
      <c r="V10" s="118"/>
      <c r="W10" s="118"/>
      <c r="X10" s="118"/>
      <c r="Y10" s="118"/>
      <c r="Z10" s="118"/>
      <c r="AA10" s="118"/>
      <c r="AB10" s="118"/>
      <c r="AC10" s="118"/>
      <c r="AD10" s="118"/>
      <c r="AE10" s="86"/>
      <c r="AF10" s="86"/>
    </row>
    <row r="11" spans="2:32" ht="6" customHeight="1">
      <c r="M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86"/>
      <c r="AF11" s="86"/>
    </row>
    <row r="12" spans="2:32" ht="15.75">
      <c r="B12" s="43" t="str">
        <f>C48</f>
        <v>Sm Adv Nuclear - 196 MW- East Side Resource (5,050')</v>
      </c>
      <c r="C12" s="86"/>
      <c r="E12" s="86"/>
      <c r="F12" s="86"/>
      <c r="G12" s="86"/>
      <c r="H12" s="86"/>
      <c r="I12" s="86"/>
      <c r="J12" s="268"/>
      <c r="K12" s="268"/>
      <c r="L12" s="268"/>
      <c r="M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86"/>
      <c r="AF12" s="86"/>
    </row>
    <row r="13" spans="2:32" ht="18.95" customHeight="1">
      <c r="B13" s="272"/>
      <c r="C13" s="273"/>
      <c r="D13" s="274"/>
      <c r="E13" s="275"/>
      <c r="F13" s="275"/>
      <c r="G13" s="275"/>
      <c r="H13" s="276"/>
      <c r="I13" s="276"/>
      <c r="J13" s="276"/>
      <c r="K13" s="276"/>
      <c r="L13" s="276"/>
      <c r="M13" s="127"/>
      <c r="V13" s="161"/>
      <c r="W13" s="157"/>
      <c r="X13" s="157"/>
      <c r="Y13" s="157"/>
      <c r="Z13" s="118"/>
      <c r="AA13" s="157"/>
      <c r="AB13" s="157"/>
      <c r="AC13" s="118"/>
      <c r="AD13" s="118"/>
      <c r="AE13" s="86"/>
      <c r="AF13" s="86"/>
    </row>
    <row r="14" spans="2:32">
      <c r="B14" s="272">
        <v>2020</v>
      </c>
      <c r="C14" s="277"/>
      <c r="D14" s="127"/>
      <c r="E14" s="127"/>
      <c r="F14" s="127"/>
      <c r="G14" s="365">
        <f>$C$68</f>
        <v>6.7187999999999999</v>
      </c>
      <c r="H14" s="276"/>
      <c r="I14" s="276"/>
      <c r="J14" s="276"/>
      <c r="K14" s="276"/>
      <c r="L14" s="276"/>
      <c r="M14" s="127"/>
      <c r="N14" s="41"/>
      <c r="P14" s="359"/>
      <c r="V14" s="161"/>
      <c r="W14" s="118"/>
      <c r="X14" s="157"/>
      <c r="Y14" s="346"/>
      <c r="Z14" s="118"/>
      <c r="AA14" s="157"/>
      <c r="AB14" s="157"/>
      <c r="AC14" s="118"/>
      <c r="AD14" s="118"/>
      <c r="AE14" s="86"/>
      <c r="AF14" s="86"/>
    </row>
    <row r="15" spans="2:32">
      <c r="B15" s="272">
        <f t="shared" ref="B15:B36" si="0">B14+1</f>
        <v>2021</v>
      </c>
      <c r="C15" s="277"/>
      <c r="D15" s="127"/>
      <c r="E15" s="127"/>
      <c r="F15" s="127"/>
      <c r="G15" s="367">
        <f t="shared" ref="G15:G36" si="1">ROUND(G14*(1+IRP21_Infl_Rate),2)</f>
        <v>6.86</v>
      </c>
      <c r="H15" s="276"/>
      <c r="I15" s="276"/>
      <c r="J15" s="127"/>
      <c r="K15" s="276"/>
      <c r="L15" s="276"/>
      <c r="M15" s="127"/>
      <c r="N15" s="41"/>
      <c r="P15" s="359"/>
      <c r="Q15" s="359"/>
      <c r="V15" s="161"/>
      <c r="W15" s="157"/>
      <c r="X15" s="157"/>
      <c r="Y15" s="346"/>
      <c r="Z15" s="157"/>
      <c r="AA15" s="157"/>
      <c r="AB15" s="157"/>
      <c r="AC15" s="118"/>
      <c r="AD15" s="118"/>
      <c r="AE15" s="86"/>
      <c r="AF15" s="86"/>
    </row>
    <row r="16" spans="2:32">
      <c r="B16" s="272">
        <f t="shared" si="0"/>
        <v>2022</v>
      </c>
      <c r="C16" s="277"/>
      <c r="D16" s="127"/>
      <c r="E16" s="127"/>
      <c r="F16" s="127"/>
      <c r="G16" s="367">
        <f t="shared" si="1"/>
        <v>7.01</v>
      </c>
      <c r="H16" s="276"/>
      <c r="I16" s="276"/>
      <c r="J16" s="127"/>
      <c r="K16" s="276"/>
      <c r="L16" s="276"/>
      <c r="M16" s="127"/>
      <c r="N16" s="41"/>
      <c r="P16" s="359"/>
      <c r="Q16" s="359"/>
      <c r="V16" s="161"/>
      <c r="W16" s="157"/>
      <c r="X16" s="157"/>
      <c r="Y16" s="346"/>
      <c r="Z16" s="157"/>
      <c r="AA16" s="157"/>
      <c r="AB16" s="157"/>
      <c r="AC16" s="118"/>
      <c r="AD16" s="118"/>
      <c r="AE16" s="86"/>
      <c r="AF16" s="86"/>
    </row>
    <row r="17" spans="2:32">
      <c r="B17" s="272">
        <f t="shared" si="0"/>
        <v>2023</v>
      </c>
      <c r="C17" s="277"/>
      <c r="D17" s="127"/>
      <c r="E17" s="127"/>
      <c r="F17" s="127"/>
      <c r="G17" s="367">
        <f t="shared" si="1"/>
        <v>7.16</v>
      </c>
      <c r="H17" s="276"/>
      <c r="I17" s="276"/>
      <c r="J17" s="127"/>
      <c r="K17" s="276"/>
      <c r="L17" s="276"/>
      <c r="M17" s="127"/>
      <c r="N17" s="41"/>
      <c r="P17" s="359"/>
      <c r="Q17" s="359"/>
      <c r="V17" s="161"/>
      <c r="W17" s="157"/>
      <c r="X17" s="157"/>
      <c r="Y17" s="346"/>
      <c r="Z17" s="157"/>
      <c r="AA17" s="157"/>
      <c r="AB17" s="157"/>
      <c r="AC17" s="118"/>
      <c r="AD17" s="118"/>
      <c r="AE17" s="86"/>
      <c r="AF17" s="86"/>
    </row>
    <row r="18" spans="2:32">
      <c r="B18" s="272">
        <f t="shared" si="0"/>
        <v>2024</v>
      </c>
      <c r="C18" s="277"/>
      <c r="D18" s="127"/>
      <c r="E18" s="127"/>
      <c r="F18" s="127"/>
      <c r="G18" s="367">
        <f t="shared" si="1"/>
        <v>7.31</v>
      </c>
      <c r="H18" s="276"/>
      <c r="I18" s="276"/>
      <c r="J18" s="127"/>
      <c r="K18" s="276"/>
      <c r="L18" s="276"/>
      <c r="M18" s="127"/>
      <c r="N18" s="41"/>
      <c r="P18" s="359"/>
      <c r="Q18" s="359"/>
      <c r="V18" s="161"/>
      <c r="W18" s="157"/>
      <c r="X18" s="157"/>
      <c r="Y18" s="346"/>
      <c r="Z18" s="157"/>
      <c r="AA18" s="157"/>
      <c r="AB18" s="157"/>
      <c r="AC18" s="118"/>
      <c r="AD18" s="118"/>
      <c r="AE18" s="86"/>
      <c r="AF18" s="86"/>
    </row>
    <row r="19" spans="2:32">
      <c r="B19" s="272">
        <f t="shared" si="0"/>
        <v>2025</v>
      </c>
      <c r="C19" s="277"/>
      <c r="D19" s="127"/>
      <c r="E19" s="127"/>
      <c r="F19" s="127"/>
      <c r="G19" s="367">
        <f t="shared" si="1"/>
        <v>7.47</v>
      </c>
      <c r="H19" s="276"/>
      <c r="I19" s="276"/>
      <c r="J19" s="127"/>
      <c r="K19" s="276"/>
      <c r="L19" s="276"/>
      <c r="M19" s="127"/>
      <c r="N19" s="41"/>
      <c r="P19" s="359"/>
      <c r="Q19" s="359"/>
      <c r="V19" s="161"/>
      <c r="W19" s="157"/>
      <c r="X19" s="157"/>
      <c r="Y19" s="346"/>
      <c r="Z19" s="157"/>
      <c r="AA19" s="157"/>
      <c r="AB19" s="157"/>
      <c r="AC19" s="118"/>
      <c r="AD19" s="118"/>
      <c r="AE19" s="86"/>
      <c r="AF19" s="86"/>
    </row>
    <row r="20" spans="2:32">
      <c r="B20" s="272">
        <f t="shared" si="0"/>
        <v>2026</v>
      </c>
      <c r="C20" s="277"/>
      <c r="D20" s="274"/>
      <c r="E20" s="127"/>
      <c r="F20" s="127"/>
      <c r="G20" s="367">
        <f t="shared" si="1"/>
        <v>7.63</v>
      </c>
      <c r="H20" s="276"/>
      <c r="I20" s="276"/>
      <c r="J20" s="127"/>
      <c r="K20" s="276"/>
      <c r="L20" s="276"/>
      <c r="M20" s="127"/>
      <c r="N20" s="41"/>
      <c r="P20" s="359"/>
      <c r="Q20" s="359" t="s">
        <v>182</v>
      </c>
      <c r="V20" s="161"/>
      <c r="W20" s="157"/>
      <c r="X20" s="157"/>
      <c r="Y20" s="157"/>
      <c r="Z20" s="157"/>
      <c r="AA20" s="157"/>
      <c r="AB20" s="157"/>
      <c r="AC20" s="118"/>
      <c r="AD20" s="118"/>
      <c r="AE20" s="86"/>
      <c r="AF20" s="86"/>
    </row>
    <row r="21" spans="2:32">
      <c r="B21" s="272">
        <f t="shared" si="0"/>
        <v>2027</v>
      </c>
      <c r="C21" s="277"/>
      <c r="D21" s="127"/>
      <c r="E21" s="127"/>
      <c r="F21" s="127"/>
      <c r="G21" s="367">
        <f t="shared" si="1"/>
        <v>7.79</v>
      </c>
      <c r="H21" s="276"/>
      <c r="I21" s="276"/>
      <c r="J21" s="127"/>
      <c r="K21" s="276"/>
      <c r="L21" s="276"/>
      <c r="M21" s="127"/>
      <c r="N21" s="41"/>
      <c r="P21" s="359"/>
      <c r="Q21" s="85" t="s">
        <v>183</v>
      </c>
      <c r="V21" s="347"/>
      <c r="W21" s="157"/>
      <c r="X21" s="157"/>
      <c r="Y21" s="157"/>
      <c r="Z21" s="157"/>
      <c r="AA21" s="157"/>
      <c r="AB21" s="157"/>
      <c r="AC21" s="118"/>
      <c r="AD21" s="118"/>
      <c r="AE21" s="86"/>
      <c r="AF21" s="86"/>
    </row>
    <row r="22" spans="2:32">
      <c r="B22" s="272">
        <f t="shared" si="0"/>
        <v>2028</v>
      </c>
      <c r="C22" s="357">
        <f>$C$64</f>
        <v>3799.5717060566089</v>
      </c>
      <c r="D22" s="366">
        <f>ROUND(C22*$C$70,2)</f>
        <v>255.84</v>
      </c>
      <c r="E22" s="127"/>
      <c r="F22" s="353">
        <f>$C$67</f>
        <v>222.01</v>
      </c>
      <c r="G22" s="367">
        <f t="shared" si="1"/>
        <v>7.96</v>
      </c>
      <c r="H22" s="276">
        <f t="shared" ref="H22:H26" si="2">ROUND(G22*(8.76*$H$59)+F22,2)</f>
        <v>281.7</v>
      </c>
      <c r="I22" s="276">
        <f t="shared" ref="I22:I26" si="3">ROUND(D22+E22+H22,2)</f>
        <v>537.54</v>
      </c>
      <c r="J22" s="127"/>
      <c r="K22" s="276">
        <f t="shared" ref="K22:K26" si="4">ROUND($L$59*J22/1000,2)</f>
        <v>0</v>
      </c>
      <c r="L22" s="276">
        <f t="shared" ref="L22:L26" si="5">ROUND(I22*1000/8760/$H$59+K22,2)</f>
        <v>71.69</v>
      </c>
      <c r="M22" s="127">
        <f t="shared" ref="M22:M26" si="6">(D22+E22+F22)</f>
        <v>477.85</v>
      </c>
      <c r="N22" s="41"/>
      <c r="P22" s="359"/>
      <c r="Q22" s="359">
        <v>-13</v>
      </c>
      <c r="V22" s="161"/>
      <c r="W22" s="157"/>
      <c r="X22" s="157"/>
      <c r="Y22" s="157"/>
      <c r="Z22" s="157"/>
      <c r="AA22" s="157"/>
      <c r="AB22" s="157"/>
      <c r="AC22" s="118"/>
      <c r="AD22" s="118"/>
      <c r="AE22" s="86"/>
      <c r="AF22" s="86"/>
    </row>
    <row r="23" spans="2:32">
      <c r="B23" s="272">
        <f t="shared" si="0"/>
        <v>2029</v>
      </c>
      <c r="C23" s="277"/>
      <c r="D23" s="367">
        <f t="shared" ref="D23:D36" si="7">ROUND(D22*(1+IRP21_Infl_Rate),2)</f>
        <v>261.35000000000002</v>
      </c>
      <c r="E23" s="127"/>
      <c r="F23" s="367">
        <f t="shared" ref="F23:F36" si="8">ROUND(F22*(1+IRP21_Infl_Rate),2)</f>
        <v>226.79</v>
      </c>
      <c r="G23" s="367">
        <f t="shared" si="1"/>
        <v>8.1300000000000008</v>
      </c>
      <c r="H23" s="276">
        <f t="shared" si="2"/>
        <v>287.75</v>
      </c>
      <c r="I23" s="276">
        <f t="shared" si="3"/>
        <v>549.1</v>
      </c>
      <c r="J23" s="127"/>
      <c r="K23" s="276">
        <f t="shared" si="4"/>
        <v>0</v>
      </c>
      <c r="L23" s="276">
        <f t="shared" si="5"/>
        <v>73.23</v>
      </c>
      <c r="M23" s="127">
        <f t="shared" si="6"/>
        <v>488.14</v>
      </c>
      <c r="N23" s="41"/>
      <c r="P23" s="359"/>
      <c r="Q23" s="359">
        <v>-13</v>
      </c>
      <c r="V23" s="161"/>
      <c r="W23" s="157"/>
      <c r="X23" s="157"/>
      <c r="Y23" s="157"/>
      <c r="Z23" s="157"/>
      <c r="AA23" s="157"/>
      <c r="AB23" s="157"/>
      <c r="AC23" s="118"/>
      <c r="AD23" s="118"/>
      <c r="AE23" s="86"/>
      <c r="AF23" s="86"/>
    </row>
    <row r="24" spans="2:32" s="280" customFormat="1">
      <c r="B24" s="278">
        <f t="shared" si="0"/>
        <v>2030</v>
      </c>
      <c r="C24" s="277"/>
      <c r="D24" s="367">
        <f t="shared" si="7"/>
        <v>266.98</v>
      </c>
      <c r="E24" s="127"/>
      <c r="F24" s="367">
        <f t="shared" si="8"/>
        <v>231.68</v>
      </c>
      <c r="G24" s="367">
        <f t="shared" si="1"/>
        <v>8.31</v>
      </c>
      <c r="H24" s="276">
        <f t="shared" si="2"/>
        <v>293.99</v>
      </c>
      <c r="I24" s="276">
        <f t="shared" si="3"/>
        <v>560.97</v>
      </c>
      <c r="J24" s="127"/>
      <c r="K24" s="276">
        <f t="shared" si="4"/>
        <v>0</v>
      </c>
      <c r="L24" s="276">
        <f t="shared" si="5"/>
        <v>74.81</v>
      </c>
      <c r="M24" s="127">
        <f t="shared" si="6"/>
        <v>498.66</v>
      </c>
      <c r="N24" s="50"/>
      <c r="O24" s="85"/>
      <c r="P24" s="359"/>
      <c r="Q24" s="359">
        <v>-13</v>
      </c>
      <c r="V24" s="161"/>
      <c r="W24" s="157"/>
      <c r="X24" s="157"/>
      <c r="Y24" s="157"/>
      <c r="Z24" s="157"/>
      <c r="AA24" s="157"/>
      <c r="AB24" s="157"/>
      <c r="AC24" s="118"/>
      <c r="AD24" s="118"/>
      <c r="AE24" s="348"/>
      <c r="AF24" s="348"/>
    </row>
    <row r="25" spans="2:32" s="280" customFormat="1">
      <c r="B25" s="278">
        <f t="shared" si="0"/>
        <v>2031</v>
      </c>
      <c r="C25" s="277"/>
      <c r="D25" s="367">
        <f t="shared" si="7"/>
        <v>272.73</v>
      </c>
      <c r="E25" s="127"/>
      <c r="F25" s="367">
        <f t="shared" si="8"/>
        <v>236.67</v>
      </c>
      <c r="G25" s="367">
        <f t="shared" si="1"/>
        <v>8.49</v>
      </c>
      <c r="H25" s="276">
        <f t="shared" si="2"/>
        <v>300.33</v>
      </c>
      <c r="I25" s="276">
        <f t="shared" si="3"/>
        <v>573.05999999999995</v>
      </c>
      <c r="J25" s="127"/>
      <c r="K25" s="276">
        <f t="shared" si="4"/>
        <v>0</v>
      </c>
      <c r="L25" s="276">
        <f t="shared" si="5"/>
        <v>76.42</v>
      </c>
      <c r="M25" s="127">
        <f t="shared" si="6"/>
        <v>509.4</v>
      </c>
      <c r="N25" s="50"/>
      <c r="O25" s="85"/>
      <c r="P25" s="359"/>
      <c r="Q25" s="359">
        <v>-13</v>
      </c>
      <c r="V25" s="161"/>
      <c r="W25" s="157"/>
      <c r="X25" s="157"/>
      <c r="Y25" s="157"/>
      <c r="Z25" s="157"/>
      <c r="AA25" s="157"/>
      <c r="AB25" s="157"/>
      <c r="AC25" s="118"/>
      <c r="AD25" s="118"/>
      <c r="AE25" s="348"/>
      <c r="AF25" s="348"/>
    </row>
    <row r="26" spans="2:32" s="280" customFormat="1">
      <c r="B26" s="278">
        <f t="shared" si="0"/>
        <v>2032</v>
      </c>
      <c r="C26" s="277"/>
      <c r="D26" s="367">
        <f t="shared" si="7"/>
        <v>278.61</v>
      </c>
      <c r="E26" s="127"/>
      <c r="F26" s="367">
        <f t="shared" si="8"/>
        <v>241.77</v>
      </c>
      <c r="G26" s="367">
        <f t="shared" si="1"/>
        <v>8.67</v>
      </c>
      <c r="H26" s="276">
        <f t="shared" si="2"/>
        <v>306.77999999999997</v>
      </c>
      <c r="I26" s="276">
        <f t="shared" si="3"/>
        <v>585.39</v>
      </c>
      <c r="J26" s="127"/>
      <c r="K26" s="276">
        <f t="shared" si="4"/>
        <v>0</v>
      </c>
      <c r="L26" s="276">
        <f t="shared" si="5"/>
        <v>78.069999999999993</v>
      </c>
      <c r="M26" s="127">
        <f t="shared" si="6"/>
        <v>520.38</v>
      </c>
      <c r="N26" s="50"/>
      <c r="O26" s="85"/>
      <c r="P26" s="359"/>
      <c r="Q26" s="359">
        <v>-13</v>
      </c>
      <c r="V26" s="161"/>
      <c r="W26" s="157"/>
      <c r="X26" s="157"/>
      <c r="Y26" s="157"/>
      <c r="Z26" s="157"/>
      <c r="AA26" s="157"/>
      <c r="AB26" s="157"/>
      <c r="AC26" s="118"/>
      <c r="AD26" s="118"/>
      <c r="AE26" s="348"/>
      <c r="AF26" s="348"/>
    </row>
    <row r="27" spans="2:32" s="280" customFormat="1">
      <c r="B27" s="278">
        <f t="shared" si="0"/>
        <v>2033</v>
      </c>
      <c r="C27" s="279"/>
      <c r="D27" s="367">
        <f t="shared" si="7"/>
        <v>284.61</v>
      </c>
      <c r="E27" s="127"/>
      <c r="F27" s="367">
        <f t="shared" si="8"/>
        <v>246.98</v>
      </c>
      <c r="G27" s="367">
        <f t="shared" si="1"/>
        <v>8.86</v>
      </c>
      <c r="H27" s="276">
        <f t="shared" ref="H27:H36" si="9">ROUND(G27*(8.76*$H$59)+F27,2)</f>
        <v>313.42</v>
      </c>
      <c r="I27" s="276">
        <f>ROUND(D27+E27+H27,2)</f>
        <v>598.03</v>
      </c>
      <c r="J27" s="127"/>
      <c r="K27" s="276">
        <f t="shared" ref="K27:K36" si="10">ROUND($L$59*J27/1000,2)</f>
        <v>0</v>
      </c>
      <c r="L27" s="276">
        <f t="shared" ref="L27:L36" si="11">ROUND(I27*1000/8760/$H$59+K27,2)</f>
        <v>79.75</v>
      </c>
      <c r="M27" s="127">
        <f>(D27+E27+F27)</f>
        <v>531.59</v>
      </c>
      <c r="N27" s="50"/>
      <c r="O27" s="85"/>
      <c r="P27" s="359"/>
      <c r="Q27" s="359">
        <v>-13</v>
      </c>
      <c r="S27" s="364"/>
      <c r="V27" s="161"/>
      <c r="W27" s="157"/>
      <c r="X27" s="157"/>
      <c r="Y27" s="157"/>
      <c r="Z27" s="157"/>
      <c r="AA27" s="157"/>
      <c r="AB27" s="157"/>
      <c r="AC27" s="118"/>
      <c r="AD27" s="118"/>
      <c r="AE27" s="348"/>
      <c r="AF27" s="348"/>
    </row>
    <row r="28" spans="2:32" s="280" customFormat="1">
      <c r="B28" s="278">
        <f t="shared" si="0"/>
        <v>2034</v>
      </c>
      <c r="C28" s="279"/>
      <c r="D28" s="367">
        <f t="shared" si="7"/>
        <v>290.74</v>
      </c>
      <c r="E28" s="127"/>
      <c r="F28" s="367">
        <f t="shared" si="8"/>
        <v>252.3</v>
      </c>
      <c r="G28" s="367">
        <f t="shared" si="1"/>
        <v>9.0500000000000007</v>
      </c>
      <c r="H28" s="276">
        <f t="shared" si="9"/>
        <v>320.16000000000003</v>
      </c>
      <c r="I28" s="276">
        <f t="shared" ref="I28:I36" si="12">ROUND(D28+E28+H28,2)</f>
        <v>610.9</v>
      </c>
      <c r="J28" s="127"/>
      <c r="K28" s="276">
        <f t="shared" si="10"/>
        <v>0</v>
      </c>
      <c r="L28" s="276">
        <f t="shared" si="11"/>
        <v>81.47</v>
      </c>
      <c r="M28" s="127">
        <f t="shared" ref="M28:M36" si="13">(D28+E28+F28)</f>
        <v>543.04</v>
      </c>
      <c r="N28" s="50"/>
      <c r="O28" s="85"/>
      <c r="P28" s="85"/>
      <c r="Q28" s="359">
        <v>5</v>
      </c>
      <c r="V28" s="161"/>
      <c r="W28" s="157"/>
      <c r="X28" s="157"/>
      <c r="Y28" s="157"/>
      <c r="Z28" s="157"/>
      <c r="AA28" s="157"/>
      <c r="AB28" s="157"/>
      <c r="AC28" s="118"/>
      <c r="AD28" s="118"/>
      <c r="AE28" s="348"/>
      <c r="AF28" s="348"/>
    </row>
    <row r="29" spans="2:32">
      <c r="B29" s="272">
        <f t="shared" si="0"/>
        <v>2035</v>
      </c>
      <c r="C29" s="277"/>
      <c r="D29" s="367">
        <f t="shared" si="7"/>
        <v>297.01</v>
      </c>
      <c r="E29" s="127"/>
      <c r="F29" s="367">
        <f t="shared" si="8"/>
        <v>257.74</v>
      </c>
      <c r="G29" s="367">
        <f t="shared" si="1"/>
        <v>9.25</v>
      </c>
      <c r="H29" s="276">
        <f t="shared" si="9"/>
        <v>327.10000000000002</v>
      </c>
      <c r="I29" s="276">
        <f t="shared" si="12"/>
        <v>624.11</v>
      </c>
      <c r="J29" s="127"/>
      <c r="K29" s="276">
        <f t="shared" si="10"/>
        <v>0</v>
      </c>
      <c r="L29" s="276">
        <f t="shared" si="11"/>
        <v>83.23</v>
      </c>
      <c r="M29" s="127">
        <f t="shared" si="13"/>
        <v>554.75</v>
      </c>
      <c r="N29" s="50"/>
      <c r="Q29" s="359">
        <v>5</v>
      </c>
      <c r="V29" s="161"/>
      <c r="W29" s="157"/>
      <c r="X29" s="157"/>
      <c r="Y29" s="157"/>
      <c r="Z29" s="157"/>
      <c r="AA29" s="157"/>
      <c r="AB29" s="157"/>
      <c r="AC29" s="118"/>
      <c r="AD29" s="118"/>
      <c r="AE29" s="86"/>
      <c r="AF29" s="86"/>
    </row>
    <row r="30" spans="2:32">
      <c r="B30" s="272">
        <f t="shared" si="0"/>
        <v>2036</v>
      </c>
      <c r="C30" s="277"/>
      <c r="D30" s="367">
        <f t="shared" si="7"/>
        <v>303.41000000000003</v>
      </c>
      <c r="E30" s="127"/>
      <c r="F30" s="367">
        <f t="shared" si="8"/>
        <v>263.29000000000002</v>
      </c>
      <c r="G30" s="367">
        <f t="shared" si="1"/>
        <v>9.4499999999999993</v>
      </c>
      <c r="H30" s="276">
        <f t="shared" si="9"/>
        <v>334.15</v>
      </c>
      <c r="I30" s="276">
        <f t="shared" si="12"/>
        <v>637.55999999999995</v>
      </c>
      <c r="J30" s="127"/>
      <c r="K30" s="276">
        <f t="shared" si="10"/>
        <v>0</v>
      </c>
      <c r="L30" s="276">
        <f t="shared" si="11"/>
        <v>85.02</v>
      </c>
      <c r="M30" s="127">
        <f t="shared" si="13"/>
        <v>566.70000000000005</v>
      </c>
      <c r="N30" s="50"/>
      <c r="Q30" s="359">
        <v>5</v>
      </c>
      <c r="V30" s="86"/>
      <c r="W30" s="86"/>
      <c r="X30" s="86"/>
      <c r="Y30" s="86"/>
      <c r="Z30" s="86"/>
      <c r="AA30" s="86"/>
      <c r="AB30" s="86"/>
      <c r="AC30" s="118"/>
      <c r="AD30" s="118"/>
      <c r="AE30" s="86"/>
      <c r="AF30" s="86"/>
    </row>
    <row r="31" spans="2:32">
      <c r="B31" s="272">
        <f t="shared" si="0"/>
        <v>2037</v>
      </c>
      <c r="C31" s="277"/>
      <c r="D31" s="367">
        <f t="shared" si="7"/>
        <v>309.95</v>
      </c>
      <c r="E31" s="127"/>
      <c r="F31" s="367">
        <f t="shared" si="8"/>
        <v>268.95999999999998</v>
      </c>
      <c r="G31" s="367">
        <f t="shared" si="1"/>
        <v>9.65</v>
      </c>
      <c r="H31" s="276">
        <f t="shared" si="9"/>
        <v>341.32</v>
      </c>
      <c r="I31" s="276">
        <f t="shared" si="12"/>
        <v>651.27</v>
      </c>
      <c r="J31" s="127"/>
      <c r="K31" s="276">
        <f t="shared" si="10"/>
        <v>0</v>
      </c>
      <c r="L31" s="276">
        <f t="shared" si="11"/>
        <v>86.85</v>
      </c>
      <c r="M31" s="127">
        <f t="shared" si="13"/>
        <v>578.91</v>
      </c>
      <c r="N31" s="50"/>
      <c r="Q31" s="359">
        <v>5</v>
      </c>
      <c r="V31" s="86"/>
      <c r="W31" s="86"/>
      <c r="X31" s="86"/>
      <c r="Y31" s="86"/>
      <c r="Z31" s="86"/>
      <c r="AA31" s="86"/>
      <c r="AB31" s="86"/>
      <c r="AC31" s="118"/>
      <c r="AD31" s="118"/>
      <c r="AE31" s="86"/>
      <c r="AF31" s="86"/>
    </row>
    <row r="32" spans="2:32">
      <c r="B32" s="272">
        <f t="shared" si="0"/>
        <v>2038</v>
      </c>
      <c r="C32" s="277"/>
      <c r="D32" s="367">
        <f t="shared" si="7"/>
        <v>316.63</v>
      </c>
      <c r="E32" s="127"/>
      <c r="F32" s="367">
        <f t="shared" si="8"/>
        <v>274.76</v>
      </c>
      <c r="G32" s="367">
        <f t="shared" si="1"/>
        <v>9.86</v>
      </c>
      <c r="H32" s="276">
        <f t="shared" si="9"/>
        <v>348.7</v>
      </c>
      <c r="I32" s="276">
        <f t="shared" si="12"/>
        <v>665.33</v>
      </c>
      <c r="J32" s="127"/>
      <c r="K32" s="276">
        <f t="shared" si="10"/>
        <v>0</v>
      </c>
      <c r="L32" s="276">
        <f t="shared" si="11"/>
        <v>88.73</v>
      </c>
      <c r="M32" s="127">
        <f t="shared" si="13"/>
        <v>591.39</v>
      </c>
      <c r="N32" s="50"/>
      <c r="Q32" s="359">
        <v>5</v>
      </c>
      <c r="V32" s="86"/>
      <c r="W32" s="86"/>
      <c r="X32" s="86"/>
      <c r="Y32" s="86"/>
      <c r="Z32" s="86"/>
      <c r="AA32" s="86"/>
      <c r="AB32" s="86"/>
      <c r="AC32" s="118"/>
      <c r="AD32" s="118"/>
      <c r="AE32" s="86"/>
      <c r="AF32" s="86"/>
    </row>
    <row r="33" spans="2:32">
      <c r="B33" s="272">
        <f t="shared" si="0"/>
        <v>2039</v>
      </c>
      <c r="C33" s="277"/>
      <c r="D33" s="367">
        <f t="shared" si="7"/>
        <v>323.45</v>
      </c>
      <c r="E33" s="127"/>
      <c r="F33" s="367">
        <f t="shared" si="8"/>
        <v>280.68</v>
      </c>
      <c r="G33" s="367">
        <f t="shared" si="1"/>
        <v>10.07</v>
      </c>
      <c r="H33" s="276">
        <f t="shared" si="9"/>
        <v>356.19</v>
      </c>
      <c r="I33" s="276">
        <f t="shared" si="12"/>
        <v>679.64</v>
      </c>
      <c r="J33" s="127"/>
      <c r="K33" s="276">
        <f t="shared" si="10"/>
        <v>0</v>
      </c>
      <c r="L33" s="276">
        <f t="shared" si="11"/>
        <v>90.64</v>
      </c>
      <c r="M33" s="127">
        <f t="shared" si="13"/>
        <v>604.13</v>
      </c>
      <c r="Q33" s="359">
        <v>5</v>
      </c>
      <c r="V33" s="86"/>
      <c r="W33" s="86"/>
      <c r="X33" s="86"/>
      <c r="Y33" s="86"/>
      <c r="Z33" s="86"/>
      <c r="AA33" s="86"/>
      <c r="AB33" s="86"/>
      <c r="AC33" s="118"/>
      <c r="AD33" s="118"/>
      <c r="AE33" s="86"/>
      <c r="AF33" s="86"/>
    </row>
    <row r="34" spans="2:32">
      <c r="B34" s="272">
        <f t="shared" si="0"/>
        <v>2040</v>
      </c>
      <c r="C34" s="277"/>
      <c r="D34" s="367">
        <f t="shared" si="7"/>
        <v>330.42</v>
      </c>
      <c r="E34" s="127"/>
      <c r="F34" s="367">
        <f t="shared" si="8"/>
        <v>286.73</v>
      </c>
      <c r="G34" s="367">
        <f t="shared" si="1"/>
        <v>10.29</v>
      </c>
      <c r="H34" s="276">
        <f t="shared" si="9"/>
        <v>363.89</v>
      </c>
      <c r="I34" s="276">
        <f t="shared" si="12"/>
        <v>694.31</v>
      </c>
      <c r="J34" s="127"/>
      <c r="K34" s="276">
        <f t="shared" si="10"/>
        <v>0</v>
      </c>
      <c r="L34" s="276">
        <f t="shared" si="11"/>
        <v>92.59</v>
      </c>
      <c r="M34" s="127">
        <f t="shared" si="13"/>
        <v>617.15000000000009</v>
      </c>
      <c r="Q34" s="359">
        <v>5</v>
      </c>
      <c r="V34" s="86"/>
      <c r="W34" s="86"/>
      <c r="X34" s="86"/>
      <c r="Y34" s="86"/>
      <c r="Z34" s="86"/>
      <c r="AA34" s="86"/>
      <c r="AB34" s="86"/>
      <c r="AC34" s="118"/>
      <c r="AD34" s="118"/>
      <c r="AE34" s="86"/>
      <c r="AF34" s="86"/>
    </row>
    <row r="35" spans="2:32">
      <c r="B35" s="272">
        <f t="shared" si="0"/>
        <v>2041</v>
      </c>
      <c r="C35" s="277"/>
      <c r="D35" s="367">
        <f t="shared" si="7"/>
        <v>337.54</v>
      </c>
      <c r="E35" s="127"/>
      <c r="F35" s="367">
        <f t="shared" si="8"/>
        <v>292.91000000000003</v>
      </c>
      <c r="G35" s="367">
        <f t="shared" si="1"/>
        <v>10.51</v>
      </c>
      <c r="H35" s="276">
        <f t="shared" si="9"/>
        <v>371.72</v>
      </c>
      <c r="I35" s="276">
        <f t="shared" si="12"/>
        <v>709.26</v>
      </c>
      <c r="J35" s="127"/>
      <c r="K35" s="276">
        <f t="shared" si="10"/>
        <v>0</v>
      </c>
      <c r="L35" s="276">
        <f t="shared" si="11"/>
        <v>94.59</v>
      </c>
      <c r="M35" s="127">
        <f t="shared" si="13"/>
        <v>630.45000000000005</v>
      </c>
      <c r="Q35" s="359">
        <v>5</v>
      </c>
      <c r="V35" s="86"/>
      <c r="W35" s="86"/>
      <c r="X35" s="86"/>
      <c r="Y35" s="86"/>
      <c r="Z35" s="86"/>
      <c r="AA35" s="86"/>
      <c r="AB35" s="86"/>
      <c r="AC35" s="118"/>
      <c r="AD35" s="118"/>
      <c r="AE35" s="86"/>
      <c r="AF35" s="86"/>
    </row>
    <row r="36" spans="2:32">
      <c r="B36" s="272">
        <f t="shared" si="0"/>
        <v>2042</v>
      </c>
      <c r="C36" s="277"/>
      <c r="D36" s="367">
        <f t="shared" si="7"/>
        <v>344.81</v>
      </c>
      <c r="E36" s="127"/>
      <c r="F36" s="367">
        <f t="shared" si="8"/>
        <v>299.22000000000003</v>
      </c>
      <c r="G36" s="367">
        <f t="shared" si="1"/>
        <v>10.74</v>
      </c>
      <c r="H36" s="276">
        <f t="shared" si="9"/>
        <v>379.75</v>
      </c>
      <c r="I36" s="276">
        <f t="shared" si="12"/>
        <v>724.56</v>
      </c>
      <c r="J36" s="127"/>
      <c r="K36" s="276">
        <f t="shared" si="10"/>
        <v>0</v>
      </c>
      <c r="L36" s="276">
        <f t="shared" si="11"/>
        <v>96.63</v>
      </c>
      <c r="M36" s="127">
        <f t="shared" si="13"/>
        <v>644.03</v>
      </c>
      <c r="Q36" s="359">
        <v>5</v>
      </c>
      <c r="V36" s="86"/>
      <c r="W36" s="86"/>
      <c r="X36" s="86"/>
      <c r="Y36" s="86"/>
      <c r="Z36" s="86"/>
      <c r="AA36" s="86"/>
      <c r="AB36" s="86"/>
      <c r="AC36" s="118"/>
      <c r="AD36" s="118"/>
      <c r="AE36" s="86"/>
      <c r="AF36" s="86"/>
    </row>
    <row r="37" spans="2:32">
      <c r="N37" s="272"/>
      <c r="P37" s="281"/>
      <c r="V37" s="86"/>
      <c r="W37" s="86"/>
      <c r="X37" s="86"/>
      <c r="Y37" s="86"/>
      <c r="Z37" s="86"/>
      <c r="AA37" s="86"/>
      <c r="AB37" s="86"/>
      <c r="AC37" s="118"/>
      <c r="AD37" s="118"/>
      <c r="AE37" s="86"/>
      <c r="AF37" s="86"/>
    </row>
    <row r="38" spans="2:32" ht="14.25">
      <c r="B38" s="4" t="s">
        <v>25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N38" s="272"/>
      <c r="O38" s="281"/>
      <c r="P38" s="281"/>
      <c r="V38" s="86"/>
      <c r="W38" s="86"/>
      <c r="X38" s="86"/>
      <c r="Y38" s="86"/>
      <c r="Z38" s="86"/>
      <c r="AA38" s="86"/>
      <c r="AB38" s="86"/>
      <c r="AC38" s="118"/>
      <c r="AD38" s="118"/>
      <c r="AE38" s="86"/>
      <c r="AF38" s="86"/>
    </row>
    <row r="39" spans="2:32">
      <c r="V39" s="86"/>
      <c r="W39" s="86"/>
      <c r="X39" s="86"/>
      <c r="Y39" s="86"/>
      <c r="Z39" s="86"/>
      <c r="AA39" s="86"/>
      <c r="AB39" s="86"/>
      <c r="AC39" s="118"/>
      <c r="AD39" s="118"/>
      <c r="AE39" s="86"/>
      <c r="AF39" s="86"/>
    </row>
    <row r="40" spans="2:32">
      <c r="B40" s="85" t="s">
        <v>105</v>
      </c>
      <c r="D40" s="282" t="s">
        <v>174</v>
      </c>
      <c r="V40" s="86"/>
      <c r="W40" s="86"/>
      <c r="X40" s="86"/>
      <c r="Y40" s="86"/>
      <c r="Z40" s="86"/>
      <c r="AA40" s="86"/>
      <c r="AB40" s="86"/>
      <c r="AC40" s="118"/>
      <c r="AD40" s="118"/>
      <c r="AE40" s="86"/>
      <c r="AF40" s="86"/>
    </row>
    <row r="41" spans="2:32">
      <c r="C41" s="283" t="str">
        <f>D10</f>
        <v>(b)</v>
      </c>
      <c r="D41" s="276" t="str">
        <f>"= "&amp;C10&amp;" x "&amp;C70</f>
        <v>= (a) x 0.0673334815141819</v>
      </c>
      <c r="V41" s="86"/>
      <c r="W41" s="86"/>
      <c r="X41" s="86"/>
      <c r="Y41" s="86"/>
      <c r="Z41" s="86"/>
      <c r="AA41" s="86"/>
      <c r="AB41" s="86"/>
      <c r="AC41" s="118"/>
      <c r="AD41" s="118"/>
      <c r="AE41" s="86"/>
      <c r="AF41" s="86"/>
    </row>
    <row r="42" spans="2:32">
      <c r="C42" s="283" t="str">
        <f>H10</f>
        <v>(f)</v>
      </c>
      <c r="D42" s="276" t="str">
        <f>"= "&amp;$G$10&amp;" x  (8.76 x "&amp;TEXT(H59,"0.0%")&amp;") + "&amp;$F$10</f>
        <v>= (e) x  (8.76 x 85.6%) + (d)</v>
      </c>
      <c r="V42" s="86"/>
      <c r="W42" s="86"/>
      <c r="X42" s="86"/>
      <c r="Y42" s="86"/>
      <c r="Z42" s="86"/>
      <c r="AA42" s="86"/>
      <c r="AB42" s="86"/>
      <c r="AC42" s="118"/>
      <c r="AD42" s="118"/>
      <c r="AE42" s="86"/>
      <c r="AF42" s="86"/>
    </row>
    <row r="43" spans="2:32">
      <c r="C43" s="283" t="str">
        <f>I10</f>
        <v>(g)</v>
      </c>
      <c r="D43" s="276" t="str">
        <f>"= "&amp;D10&amp;" + "&amp;H10</f>
        <v>= (b) + (f)</v>
      </c>
      <c r="V43" s="86"/>
      <c r="W43" s="86"/>
      <c r="X43" s="86"/>
      <c r="Y43" s="86"/>
      <c r="Z43" s="86"/>
      <c r="AA43" s="86"/>
      <c r="AB43" s="86"/>
      <c r="AC43" s="118"/>
      <c r="AD43" s="118"/>
      <c r="AE43" s="86"/>
      <c r="AF43" s="86"/>
    </row>
    <row r="44" spans="2:32">
      <c r="C44" s="283" t="str">
        <f>J10</f>
        <v>(h)</v>
      </c>
      <c r="D44" s="284" t="str">
        <f>'Table 4'!B3&amp;" - "&amp;'Table 4'!B4</f>
        <v>Table 4 - Burnertip Natural Gas Price Forecast</v>
      </c>
      <c r="V44" s="86"/>
      <c r="W44" s="86"/>
      <c r="X44" s="86"/>
      <c r="Y44" s="86"/>
      <c r="Z44" s="86"/>
      <c r="AA44" s="86"/>
      <c r="AB44" s="86"/>
      <c r="AC44" s="118"/>
      <c r="AD44" s="118"/>
      <c r="AE44" s="86"/>
      <c r="AF44" s="86"/>
    </row>
    <row r="45" spans="2:32">
      <c r="C45" s="283" t="str">
        <f>K10</f>
        <v>(i)</v>
      </c>
      <c r="D45" s="276" t="str">
        <f>"= "&amp;TEXT(L59,"?,0")&amp;" MMBtu/MWH x "&amp;J9</f>
        <v>=  0 MMBtu/MWH x $/MMBtu</v>
      </c>
      <c r="V45" s="86"/>
      <c r="W45" s="86"/>
      <c r="X45" s="86"/>
      <c r="Y45" s="86"/>
      <c r="Z45" s="86"/>
      <c r="AA45" s="86"/>
      <c r="AB45" s="86"/>
      <c r="AC45" s="118"/>
      <c r="AD45" s="118"/>
      <c r="AE45" s="86"/>
      <c r="AF45" s="86"/>
    </row>
    <row r="46" spans="2:32">
      <c r="C46" s="283" t="str">
        <f>L10</f>
        <v>(i)</v>
      </c>
      <c r="D46" s="276" t="str">
        <f>"= "&amp;I10&amp;" / (8.76 x 'Capacity Factor' ) + "&amp;K10</f>
        <v>= (g) / (8.76 x 'Capacity Factor' ) + (i)</v>
      </c>
      <c r="V46" s="86"/>
      <c r="W46" s="86"/>
      <c r="X46" s="86"/>
      <c r="Y46" s="86"/>
      <c r="Z46" s="86"/>
      <c r="AA46" s="86"/>
      <c r="AB46" s="86"/>
      <c r="AC46" s="118"/>
      <c r="AD46" s="118"/>
      <c r="AE46" s="86"/>
      <c r="AF46" s="86"/>
    </row>
    <row r="47" spans="2:32" ht="13.5" thickBot="1">
      <c r="V47" s="86"/>
      <c r="W47" s="86"/>
      <c r="X47" s="86"/>
      <c r="Y47" s="86"/>
      <c r="Z47" s="86"/>
      <c r="AA47" s="86"/>
      <c r="AB47" s="86"/>
      <c r="AC47" s="118"/>
      <c r="AD47" s="118"/>
      <c r="AE47" s="86"/>
      <c r="AF47" s="86"/>
    </row>
    <row r="48" spans="2:32" ht="13.5" thickBot="1">
      <c r="C48" s="42" t="s">
        <v>181</v>
      </c>
      <c r="D48" s="285"/>
      <c r="E48" s="285"/>
      <c r="F48" s="285"/>
      <c r="G48" s="285"/>
      <c r="H48" s="285"/>
      <c r="I48" s="285"/>
      <c r="J48" s="285"/>
      <c r="K48" s="286"/>
      <c r="L48" s="287"/>
    </row>
    <row r="49" spans="2:22" ht="5.25" customHeight="1"/>
    <row r="50" spans="2:22" ht="5.25" customHeight="1"/>
    <row r="51" spans="2:22">
      <c r="C51" s="288" t="s">
        <v>106</v>
      </c>
      <c r="D51" s="289"/>
      <c r="E51" s="288"/>
      <c r="F51" s="288"/>
      <c r="G51" s="290" t="s">
        <v>32</v>
      </c>
      <c r="H51" s="290" t="s">
        <v>107</v>
      </c>
      <c r="I51" s="290" t="s">
        <v>108</v>
      </c>
      <c r="J51" s="290" t="s">
        <v>33</v>
      </c>
    </row>
    <row r="52" spans="2:22">
      <c r="C52" s="280" t="s">
        <v>109</v>
      </c>
      <c r="G52" s="291">
        <f>C63</f>
        <v>345</v>
      </c>
      <c r="H52" s="41">
        <f>G52/G54</f>
        <v>1</v>
      </c>
      <c r="I52" s="292">
        <f>C64</f>
        <v>3799.5717060566089</v>
      </c>
      <c r="J52" s="293">
        <f>C67</f>
        <v>222.01</v>
      </c>
      <c r="Q52" s="116"/>
      <c r="R52" s="116"/>
      <c r="S52" s="258"/>
      <c r="T52" s="116"/>
      <c r="U52" s="116"/>
      <c r="V52" s="116"/>
    </row>
    <row r="53" spans="2:22">
      <c r="C53" s="280"/>
      <c r="G53" s="294">
        <f>D63</f>
        <v>0</v>
      </c>
      <c r="H53" s="295">
        <f>1-H52</f>
        <v>0</v>
      </c>
      <c r="I53" s="296">
        <f>D64</f>
        <v>0</v>
      </c>
      <c r="J53" s="297">
        <f>D67</f>
        <v>0</v>
      </c>
      <c r="Q53" s="328"/>
      <c r="R53" s="116"/>
      <c r="S53" s="258"/>
      <c r="T53" s="258"/>
      <c r="U53" s="116"/>
      <c r="V53" s="258"/>
    </row>
    <row r="54" spans="2:22">
      <c r="C54" s="280" t="s">
        <v>110</v>
      </c>
      <c r="G54" s="291">
        <f>G52+G53</f>
        <v>345</v>
      </c>
      <c r="H54" s="41">
        <f>H52+H53</f>
        <v>1</v>
      </c>
      <c r="I54" s="292">
        <f>ROUND(((G52*I52)+(G53*I53))/G54,0)</f>
        <v>3800</v>
      </c>
      <c r="J54" s="293">
        <f>ROUND(((G52*J52)+(G53*J53))/G54,2)</f>
        <v>222.01</v>
      </c>
      <c r="Q54" s="328"/>
      <c r="R54" s="116"/>
      <c r="S54" s="258"/>
      <c r="T54" s="118"/>
      <c r="U54" s="116"/>
      <c r="V54" s="258"/>
    </row>
    <row r="55" spans="2:22">
      <c r="C55" s="280"/>
      <c r="G55" s="291"/>
      <c r="H55" s="41"/>
      <c r="I55" s="298"/>
      <c r="J55" s="299"/>
      <c r="Q55" s="116"/>
      <c r="R55" s="116"/>
      <c r="S55" s="326"/>
      <c r="T55" s="116"/>
      <c r="U55" s="116"/>
      <c r="V55" s="258"/>
    </row>
    <row r="56" spans="2:22">
      <c r="C56" s="300" t="s">
        <v>106</v>
      </c>
      <c r="D56" s="289"/>
      <c r="E56" s="288"/>
      <c r="F56" s="288"/>
      <c r="G56" s="290" t="s">
        <v>32</v>
      </c>
      <c r="H56" s="290" t="s">
        <v>34</v>
      </c>
      <c r="I56" s="290" t="s">
        <v>111</v>
      </c>
      <c r="J56" s="290" t="s">
        <v>107</v>
      </c>
      <c r="K56" s="290" t="s">
        <v>112</v>
      </c>
      <c r="L56" s="290" t="s">
        <v>113</v>
      </c>
    </row>
    <row r="57" spans="2:22">
      <c r="C57" s="301" t="str">
        <f>C52</f>
        <v>SCCT Dry "F" - Turbine</v>
      </c>
      <c r="D57" s="302"/>
      <c r="E57" s="302"/>
      <c r="F57" s="302"/>
      <c r="G57" s="85">
        <f>C63</f>
        <v>345</v>
      </c>
      <c r="H57" s="41">
        <f>C71</f>
        <v>0.85562099999999996</v>
      </c>
      <c r="I57" s="303">
        <f>H57*G57</f>
        <v>295.18924499999997</v>
      </c>
      <c r="J57" s="41">
        <f>I57/I59</f>
        <v>1</v>
      </c>
      <c r="K57" s="299">
        <f>C68</f>
        <v>6.7187999999999999</v>
      </c>
      <c r="L57" s="304">
        <f>C69</f>
        <v>0</v>
      </c>
    </row>
    <row r="58" spans="2:22">
      <c r="C58" s="301">
        <f>C53</f>
        <v>0</v>
      </c>
      <c r="D58" s="302"/>
      <c r="E58" s="302"/>
      <c r="F58" s="302"/>
      <c r="G58" s="305">
        <f>D63</f>
        <v>0</v>
      </c>
      <c r="H58" s="295">
        <f>D71</f>
        <v>0</v>
      </c>
      <c r="I58" s="306">
        <f>H58*G58</f>
        <v>0</v>
      </c>
      <c r="J58" s="295">
        <f>1-J57</f>
        <v>0</v>
      </c>
      <c r="K58" s="307">
        <f>D68</f>
        <v>0</v>
      </c>
      <c r="L58" s="308">
        <f>D69</f>
        <v>0</v>
      </c>
    </row>
    <row r="59" spans="2:22">
      <c r="C59" s="280" t="s">
        <v>114</v>
      </c>
      <c r="G59" s="85">
        <f>G57+G58</f>
        <v>345</v>
      </c>
      <c r="H59" s="309">
        <f>ROUND(I59/G59,3)</f>
        <v>0.85599999999999998</v>
      </c>
      <c r="I59" s="303">
        <f>SUM(I57:I58)</f>
        <v>295.18924499999997</v>
      </c>
      <c r="J59" s="41">
        <f>J57+J58</f>
        <v>1</v>
      </c>
      <c r="K59" s="299">
        <f>ROUND(($J57*K57)+($J58*K58),2)</f>
        <v>6.72</v>
      </c>
      <c r="L59" s="310">
        <f>ROUND(($J57*L57)+($J58*L58),0)</f>
        <v>0</v>
      </c>
    </row>
    <row r="60" spans="2:22">
      <c r="H60" s="309"/>
      <c r="J60" s="41"/>
      <c r="K60" s="299"/>
      <c r="L60" s="311" t="s">
        <v>115</v>
      </c>
    </row>
    <row r="62" spans="2:22">
      <c r="C62" s="290" t="s">
        <v>116</v>
      </c>
      <c r="D62" s="290" t="s">
        <v>117</v>
      </c>
      <c r="E62" s="363"/>
      <c r="F62" s="312" t="str">
        <f>D40</f>
        <v xml:space="preserve">Plant Costs  - 2019 IRP - Table 7.1 &amp; 7.2 </v>
      </c>
      <c r="G62" s="313"/>
      <c r="H62" s="313"/>
      <c r="I62" s="313"/>
      <c r="J62" s="313"/>
      <c r="K62" s="313"/>
      <c r="L62" s="314"/>
    </row>
    <row r="63" spans="2:22">
      <c r="C63" s="321">
        <v>345</v>
      </c>
      <c r="F63" s="85" t="s">
        <v>118</v>
      </c>
      <c r="I63" s="315"/>
    </row>
    <row r="64" spans="2:22">
      <c r="B64" s="85" t="s">
        <v>179</v>
      </c>
      <c r="C64" s="320">
        <f>1310852.23858953/C63</f>
        <v>3799.5717060566089</v>
      </c>
      <c r="D64" s="298"/>
      <c r="F64" s="85" t="s">
        <v>119</v>
      </c>
    </row>
    <row r="65" spans="2:30">
      <c r="B65" s="85" t="s">
        <v>179</v>
      </c>
      <c r="C65" s="360">
        <v>222.01</v>
      </c>
      <c r="D65" s="299"/>
      <c r="F65" s="85" t="s">
        <v>120</v>
      </c>
    </row>
    <row r="66" spans="2:30">
      <c r="C66" s="323">
        <v>0</v>
      </c>
      <c r="D66" s="316"/>
      <c r="F66" s="85" t="s">
        <v>121</v>
      </c>
    </row>
    <row r="67" spans="2:30">
      <c r="B67" s="85" t="s">
        <v>179</v>
      </c>
      <c r="C67" s="299">
        <f>C65+C66</f>
        <v>222.01</v>
      </c>
      <c r="D67" s="299"/>
      <c r="F67" s="85" t="s">
        <v>122</v>
      </c>
    </row>
    <row r="68" spans="2:30">
      <c r="B68" s="85" t="s">
        <v>156</v>
      </c>
      <c r="C68" s="360">
        <v>6.7187999999999999</v>
      </c>
      <c r="D68" s="299"/>
      <c r="F68" s="85" t="s">
        <v>123</v>
      </c>
    </row>
    <row r="69" spans="2:30">
      <c r="C69" s="325"/>
      <c r="D69" s="310"/>
      <c r="F69" s="85" t="s">
        <v>124</v>
      </c>
    </row>
    <row r="70" spans="2:30">
      <c r="C70" s="322">
        <v>6.7333481514181892E-2</v>
      </c>
      <c r="D70" s="317"/>
      <c r="F70" s="85" t="s">
        <v>36</v>
      </c>
      <c r="AC70" s="118"/>
      <c r="AD70" s="118"/>
    </row>
    <row r="71" spans="2:30">
      <c r="C71" s="324">
        <v>0.85562099999999996</v>
      </c>
      <c r="D71" s="318"/>
      <c r="F71" s="85" t="s">
        <v>37</v>
      </c>
      <c r="AC71" s="118"/>
      <c r="AD71" s="118"/>
    </row>
    <row r="72" spans="2:30">
      <c r="D72" s="41">
        <f>ROUND(I59/G59,3)</f>
        <v>0.85599999999999998</v>
      </c>
      <c r="F72" s="85" t="s">
        <v>125</v>
      </c>
      <c r="AC72" s="118"/>
      <c r="AD72" s="118"/>
    </row>
    <row r="73" spans="2:30">
      <c r="B73" s="343" t="e">
        <f>LEFT(RIGHT(INDEX('Table 3 TransCost'!$39:$39,1,MATCH(E73,'Table 3 TransCost'!$4:$4,0)),6),5)</f>
        <v>#N/A</v>
      </c>
      <c r="C73" s="254"/>
      <c r="D73" s="116" t="s">
        <v>150</v>
      </c>
      <c r="E73" s="258"/>
      <c r="F73" s="116"/>
      <c r="AC73" s="118"/>
      <c r="AD73" s="118"/>
    </row>
    <row r="74" spans="2:30" ht="13.5" thickBot="1">
      <c r="B74"/>
      <c r="C74" s="362">
        <v>26.724569206547603</v>
      </c>
      <c r="D74"/>
      <c r="F74" s="85" t="s">
        <v>176</v>
      </c>
      <c r="G74" s="361"/>
      <c r="AC74" s="118"/>
      <c r="AD74" s="118"/>
    </row>
    <row r="75" spans="2:30" ht="13.5" thickBot="1"/>
    <row r="76" spans="2:30" ht="13.5" thickBot="1">
      <c r="C76" s="40" t="str">
        <f>"Company Official Inflation Forecast Dated "&amp;TEXT('Table 4'!$H$5,"mmmm dd, yyyy")</f>
        <v>Company Official Inflation Forecast Dated June 30, 2022</v>
      </c>
      <c r="D76" s="140"/>
      <c r="E76" s="140"/>
      <c r="F76" s="140"/>
      <c r="G76" s="140"/>
      <c r="H76" s="140"/>
      <c r="I76" s="140"/>
      <c r="J76" s="140"/>
      <c r="K76" s="140"/>
      <c r="L76" s="140"/>
      <c r="M76" s="142"/>
    </row>
    <row r="77" spans="2:30">
      <c r="C77" s="87">
        <v>2017</v>
      </c>
      <c r="D77" s="41">
        <v>0.02</v>
      </c>
      <c r="G77" s="87">
        <f>C85+1</f>
        <v>2026</v>
      </c>
      <c r="H77" s="41">
        <v>2.1999999999999999E-2</v>
      </c>
      <c r="I77" s="41"/>
      <c r="J77" s="87">
        <f>G85+1</f>
        <v>2035</v>
      </c>
      <c r="K77" s="41">
        <v>2.1999999999999999E-2</v>
      </c>
      <c r="L77" s="116"/>
      <c r="M77" s="116"/>
    </row>
    <row r="78" spans="2:30">
      <c r="C78" s="87">
        <f t="shared" ref="C78:C85" si="14">C77+1</f>
        <v>2018</v>
      </c>
      <c r="D78" s="41">
        <v>2.4E-2</v>
      </c>
      <c r="G78" s="87">
        <f t="shared" ref="G78:G85" si="15">G77+1</f>
        <v>2027</v>
      </c>
      <c r="H78" s="41">
        <v>2.1999999999999999E-2</v>
      </c>
      <c r="I78" s="41"/>
      <c r="J78" s="87">
        <f>J77+1</f>
        <v>2036</v>
      </c>
      <c r="K78" s="41">
        <v>2.1999999999999999E-2</v>
      </c>
      <c r="L78" s="116"/>
      <c r="M78" s="116"/>
    </row>
    <row r="79" spans="2:30">
      <c r="C79" s="87">
        <f t="shared" si="14"/>
        <v>2019</v>
      </c>
      <c r="D79" s="41">
        <v>1.7999999999999999E-2</v>
      </c>
      <c r="G79" s="87">
        <f t="shared" si="15"/>
        <v>2028</v>
      </c>
      <c r="H79" s="41">
        <v>2.1999999999999999E-2</v>
      </c>
      <c r="I79" s="41"/>
      <c r="J79" s="87">
        <f t="shared" ref="J79:J85" si="16">J78+1</f>
        <v>2037</v>
      </c>
      <c r="K79" s="41">
        <v>2.1999999999999999E-2</v>
      </c>
      <c r="L79" s="116"/>
      <c r="M79" s="116"/>
    </row>
    <row r="80" spans="2:30">
      <c r="C80" s="87">
        <f t="shared" si="14"/>
        <v>2020</v>
      </c>
      <c r="D80" s="41">
        <v>1.2999999999999999E-2</v>
      </c>
      <c r="G80" s="87">
        <f t="shared" si="15"/>
        <v>2029</v>
      </c>
      <c r="H80" s="41">
        <v>2.3E-2</v>
      </c>
      <c r="I80" s="41"/>
      <c r="J80" s="87">
        <f t="shared" si="16"/>
        <v>2038</v>
      </c>
      <c r="K80" s="41">
        <v>2.1999999999999999E-2</v>
      </c>
      <c r="L80" s="116"/>
      <c r="M80" s="116"/>
    </row>
    <row r="81" spans="3:30">
      <c r="C81" s="87">
        <f t="shared" si="14"/>
        <v>2021</v>
      </c>
      <c r="D81" s="41">
        <v>4.3999999999999997E-2</v>
      </c>
      <c r="G81" s="87">
        <f t="shared" si="15"/>
        <v>2030</v>
      </c>
      <c r="H81" s="41">
        <v>2.3E-2</v>
      </c>
      <c r="I81" s="41"/>
      <c r="J81" s="87">
        <f t="shared" si="16"/>
        <v>2039</v>
      </c>
      <c r="K81" s="41">
        <v>2.1999999999999999E-2</v>
      </c>
      <c r="L81" s="116"/>
      <c r="M81" s="116"/>
    </row>
    <row r="82" spans="3:30">
      <c r="C82" s="87">
        <f t="shared" si="14"/>
        <v>2022</v>
      </c>
      <c r="D82" s="41">
        <v>7.0999999999999994E-2</v>
      </c>
      <c r="G82" s="87">
        <f t="shared" si="15"/>
        <v>2031</v>
      </c>
      <c r="H82" s="41">
        <v>2.3E-2</v>
      </c>
      <c r="I82" s="41"/>
      <c r="J82" s="87">
        <f t="shared" si="16"/>
        <v>2040</v>
      </c>
      <c r="K82" s="41">
        <v>2.1999999999999999E-2</v>
      </c>
      <c r="L82" s="116"/>
      <c r="M82" s="116"/>
    </row>
    <row r="83" spans="3:30" s="86" customFormat="1">
      <c r="C83" s="87">
        <f t="shared" si="14"/>
        <v>2023</v>
      </c>
      <c r="D83" s="41">
        <v>3.5000000000000003E-2</v>
      </c>
      <c r="G83" s="87">
        <f t="shared" si="15"/>
        <v>2032</v>
      </c>
      <c r="H83" s="41">
        <v>2.3E-2</v>
      </c>
      <c r="I83" s="41"/>
      <c r="J83" s="87">
        <f t="shared" si="16"/>
        <v>2041</v>
      </c>
      <c r="K83" s="41">
        <v>2.1999999999999999E-2</v>
      </c>
      <c r="L83" s="118"/>
      <c r="M83" s="118"/>
      <c r="O83" s="85"/>
      <c r="P83" s="85"/>
      <c r="AC83" s="116"/>
      <c r="AD83" s="116"/>
    </row>
    <row r="84" spans="3:30" s="86" customFormat="1">
      <c r="C84" s="87">
        <f t="shared" si="14"/>
        <v>2024</v>
      </c>
      <c r="D84" s="41">
        <v>0.02</v>
      </c>
      <c r="G84" s="87">
        <f t="shared" si="15"/>
        <v>2033</v>
      </c>
      <c r="H84" s="41">
        <v>2.1999999999999999E-2</v>
      </c>
      <c r="I84" s="41"/>
      <c r="J84" s="87">
        <f t="shared" si="16"/>
        <v>2042</v>
      </c>
      <c r="K84" s="41">
        <v>2.1999999999999999E-2</v>
      </c>
      <c r="L84" s="118"/>
      <c r="M84" s="118"/>
      <c r="O84" s="85"/>
      <c r="P84" s="85"/>
      <c r="AC84" s="116"/>
      <c r="AD84" s="116"/>
    </row>
    <row r="85" spans="3:30" s="86" customFormat="1">
      <c r="C85" s="87">
        <f t="shared" si="14"/>
        <v>2025</v>
      </c>
      <c r="D85" s="41">
        <v>2.1000000000000001E-2</v>
      </c>
      <c r="G85" s="87">
        <f t="shared" si="15"/>
        <v>2034</v>
      </c>
      <c r="H85" s="41">
        <v>2.1999999999999999E-2</v>
      </c>
      <c r="I85" s="41"/>
      <c r="J85" s="87">
        <f t="shared" si="16"/>
        <v>2043</v>
      </c>
      <c r="K85" s="41">
        <v>2.1999999999999999E-2</v>
      </c>
      <c r="L85" s="118"/>
      <c r="M85" s="118"/>
      <c r="O85" s="85"/>
      <c r="P85" s="85"/>
      <c r="AC85" s="116"/>
      <c r="AD85" s="116"/>
    </row>
    <row r="86" spans="3:30" s="86" customFormat="1">
      <c r="O86" s="85"/>
      <c r="P86" s="85"/>
      <c r="AC86" s="116"/>
      <c r="AD86" s="116"/>
    </row>
    <row r="87" spans="3:30" s="86" customFormat="1">
      <c r="O87" s="85"/>
      <c r="P87" s="85"/>
      <c r="AC87" s="116"/>
      <c r="AD87" s="116"/>
    </row>
    <row r="88" spans="3:30">
      <c r="D88" s="319"/>
    </row>
    <row r="89" spans="3:30">
      <c r="D89" s="319"/>
    </row>
  </sheetData>
  <printOptions horizontalCentered="1"/>
  <pageMargins left="0.25" right="0.25" top="0.75" bottom="0.75" header="0.3" footer="0.3"/>
  <pageSetup scale="97" fitToHeight="0" orientation="portrait" r:id="rId1"/>
  <headerFooter alignWithMargins="0"/>
  <rowBreaks count="1" manualBreakCount="1">
    <brk id="46" max="1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79"/>
  <sheetViews>
    <sheetView view="pageBreakPreview" topLeftCell="A2" zoomScale="60" zoomScaleNormal="70" workbookViewId="0">
      <selection activeCell="B4" sqref="B4"/>
    </sheetView>
  </sheetViews>
  <sheetFormatPr defaultColWidth="9.33203125" defaultRowHeight="12.75"/>
  <cols>
    <col min="1" max="1" width="2.83203125" style="85" customWidth="1"/>
    <col min="2" max="2" width="10.83203125" style="85" customWidth="1"/>
    <col min="3" max="3" width="14.1640625" style="85" customWidth="1"/>
    <col min="4" max="4" width="12.33203125" style="85" customWidth="1"/>
    <col min="5" max="5" width="10.83203125" style="85" customWidth="1"/>
    <col min="6" max="6" width="10" style="85" customWidth="1"/>
    <col min="7" max="7" width="10.5" style="85" customWidth="1"/>
    <col min="8" max="8" width="10.5" style="85" bestFit="1" customWidth="1"/>
    <col min="9" max="9" width="11.6640625" style="85" bestFit="1" customWidth="1"/>
    <col min="10" max="10" width="11.1640625" style="85" customWidth="1"/>
    <col min="11" max="11" width="12" style="85" bestFit="1" customWidth="1"/>
    <col min="12" max="12" width="14.1640625" style="85" customWidth="1"/>
    <col min="13" max="13" width="14.33203125" style="85" customWidth="1"/>
    <col min="14" max="14" width="22.33203125" style="85" customWidth="1"/>
    <col min="15" max="15" width="9.33203125" style="85" customWidth="1"/>
    <col min="16" max="21" width="11.33203125" style="85" customWidth="1"/>
    <col min="22" max="22" width="10.33203125" style="85" customWidth="1"/>
    <col min="23" max="23" width="12" style="85" customWidth="1"/>
    <col min="24" max="24" width="11.5" style="85" customWidth="1"/>
    <col min="25" max="26" width="9.33203125" style="85"/>
    <col min="27" max="27" width="13.6640625" style="85" customWidth="1"/>
    <col min="28" max="28" width="9.33203125" style="85"/>
    <col min="29" max="30" width="9.33203125" style="116"/>
    <col min="31" max="16384" width="9.33203125" style="85"/>
  </cols>
  <sheetData>
    <row r="1" spans="2:32" ht="15.75" hidden="1">
      <c r="B1" s="1" t="s">
        <v>35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2:32" ht="15.75">
      <c r="B2" s="1"/>
      <c r="C2" s="266"/>
      <c r="D2" s="266"/>
      <c r="E2" s="266"/>
      <c r="F2" s="266"/>
      <c r="G2" s="266"/>
      <c r="H2" s="266"/>
      <c r="I2" s="266"/>
      <c r="J2" s="266"/>
      <c r="K2" s="266"/>
      <c r="L2" s="266"/>
    </row>
    <row r="3" spans="2:32" ht="15.75">
      <c r="B3" s="1" t="s">
        <v>56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V3" s="116"/>
      <c r="W3" s="116"/>
      <c r="X3" s="116"/>
      <c r="Y3" s="116"/>
      <c r="Z3" s="116"/>
      <c r="AA3" s="116"/>
      <c r="AB3" s="116"/>
    </row>
    <row r="4" spans="2:32" ht="15.75">
      <c r="B4" s="1" t="s">
        <v>209</v>
      </c>
      <c r="C4" s="266"/>
      <c r="D4" s="266"/>
      <c r="E4" s="266"/>
      <c r="F4" s="266"/>
      <c r="G4" s="266"/>
      <c r="H4" s="266"/>
      <c r="I4" s="266"/>
      <c r="J4" s="266"/>
      <c r="K4" s="266"/>
      <c r="L4" s="266"/>
      <c r="V4" s="116"/>
      <c r="W4" s="116"/>
      <c r="X4" s="116"/>
      <c r="Y4" s="116"/>
      <c r="Z4" s="116"/>
      <c r="AA4" s="116"/>
      <c r="AB4" s="116"/>
    </row>
    <row r="5" spans="2:32" ht="15.75">
      <c r="B5" s="1" t="str">
        <f>C48</f>
        <v>Non Emitting - 206 MW- East Side Resource (5,050')</v>
      </c>
      <c r="C5" s="266"/>
      <c r="D5" s="266"/>
      <c r="E5" s="266"/>
      <c r="F5" s="266"/>
      <c r="G5" s="266"/>
      <c r="H5" s="266"/>
      <c r="I5" s="266"/>
      <c r="J5" s="266"/>
      <c r="K5" s="266"/>
      <c r="L5" s="266"/>
    </row>
    <row r="6" spans="2:32" ht="15.75">
      <c r="B6" s="1"/>
      <c r="C6" s="266"/>
      <c r="D6" s="266"/>
      <c r="E6" s="266"/>
      <c r="F6" s="266"/>
      <c r="G6" s="266"/>
      <c r="H6" s="266"/>
      <c r="I6" s="266"/>
      <c r="J6" s="266"/>
      <c r="L6" s="267"/>
    </row>
    <row r="7" spans="2:32">
      <c r="B7" s="268"/>
      <c r="C7" s="268"/>
      <c r="D7" s="268"/>
      <c r="E7" s="268"/>
      <c r="F7" s="268"/>
      <c r="G7" s="268"/>
      <c r="H7" s="268"/>
      <c r="I7" s="268"/>
      <c r="J7" s="266"/>
      <c r="K7" s="86"/>
      <c r="L7" s="86"/>
      <c r="M7" s="86"/>
      <c r="N7" s="86"/>
      <c r="O7" s="86"/>
      <c r="V7" s="118"/>
      <c r="W7" s="118"/>
      <c r="X7" s="118"/>
      <c r="Y7" s="118"/>
      <c r="Z7" s="118"/>
      <c r="AA7" s="118"/>
      <c r="AB7" s="118"/>
      <c r="AC7" s="118"/>
      <c r="AD7" s="118"/>
      <c r="AE7" s="86"/>
      <c r="AF7" s="86"/>
    </row>
    <row r="8" spans="2:32" ht="51.75" customHeight="1">
      <c r="B8" s="16" t="s">
        <v>0</v>
      </c>
      <c r="C8" s="17" t="s">
        <v>10</v>
      </c>
      <c r="D8" s="17" t="s">
        <v>11</v>
      </c>
      <c r="E8" s="17" t="s">
        <v>91</v>
      </c>
      <c r="F8" s="17" t="s">
        <v>12</v>
      </c>
      <c r="G8" s="17" t="s">
        <v>13</v>
      </c>
      <c r="H8" s="17" t="s">
        <v>101</v>
      </c>
      <c r="I8" s="17" t="s">
        <v>102</v>
      </c>
      <c r="J8" s="269" t="s">
        <v>21</v>
      </c>
      <c r="K8" s="269" t="s">
        <v>103</v>
      </c>
      <c r="L8" s="17" t="s">
        <v>52</v>
      </c>
      <c r="M8" s="120" t="s">
        <v>151</v>
      </c>
      <c r="V8" s="118"/>
      <c r="W8" s="118"/>
      <c r="X8" s="118"/>
      <c r="Y8" s="118"/>
      <c r="Z8" s="118"/>
      <c r="AA8" s="118"/>
      <c r="AB8" s="118"/>
      <c r="AC8" s="118"/>
      <c r="AD8" s="118"/>
      <c r="AE8" s="86"/>
      <c r="AF8" s="86"/>
    </row>
    <row r="9" spans="2:32" ht="48" customHeight="1">
      <c r="B9" s="270"/>
      <c r="C9" s="18" t="s">
        <v>8</v>
      </c>
      <c r="D9" s="19" t="s">
        <v>9</v>
      </c>
      <c r="E9" s="19" t="s">
        <v>9</v>
      </c>
      <c r="F9" s="19" t="s">
        <v>9</v>
      </c>
      <c r="G9" s="18" t="s">
        <v>31</v>
      </c>
      <c r="H9" s="19" t="s">
        <v>9</v>
      </c>
      <c r="I9" s="19" t="s">
        <v>9</v>
      </c>
      <c r="J9" s="19" t="s">
        <v>104</v>
      </c>
      <c r="K9" s="18" t="s">
        <v>31</v>
      </c>
      <c r="L9" s="18" t="s">
        <v>31</v>
      </c>
      <c r="M9" s="123" t="s">
        <v>9</v>
      </c>
      <c r="V9" s="118"/>
      <c r="W9" s="118"/>
      <c r="X9" s="118"/>
      <c r="Y9" s="118"/>
      <c r="Z9" s="118"/>
      <c r="AA9" s="345"/>
      <c r="AB9" s="345"/>
      <c r="AC9" s="118"/>
      <c r="AD9" s="118"/>
      <c r="AE9" s="86"/>
      <c r="AF9" s="86"/>
    </row>
    <row r="10" spans="2:32">
      <c r="C10" s="271" t="s">
        <v>1</v>
      </c>
      <c r="D10" s="271" t="s">
        <v>2</v>
      </c>
      <c r="E10" s="271" t="s">
        <v>3</v>
      </c>
      <c r="F10" s="271" t="s">
        <v>4</v>
      </c>
      <c r="G10" s="271" t="s">
        <v>5</v>
      </c>
      <c r="H10" s="271" t="s">
        <v>7</v>
      </c>
      <c r="I10" s="271" t="s">
        <v>22</v>
      </c>
      <c r="J10" s="271" t="s">
        <v>23</v>
      </c>
      <c r="K10" s="271" t="s">
        <v>24</v>
      </c>
      <c r="L10" s="124" t="s">
        <v>24</v>
      </c>
      <c r="M10" s="124" t="s">
        <v>178</v>
      </c>
      <c r="V10" s="118"/>
      <c r="W10" s="118"/>
      <c r="X10" s="118"/>
      <c r="Y10" s="118"/>
      <c r="Z10" s="118"/>
      <c r="AA10" s="118"/>
      <c r="AB10" s="118"/>
      <c r="AC10" s="118"/>
      <c r="AD10" s="118"/>
      <c r="AE10" s="86"/>
      <c r="AF10" s="86"/>
    </row>
    <row r="11" spans="2:32" ht="6" customHeight="1">
      <c r="M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86"/>
      <c r="AF11" s="86"/>
    </row>
    <row r="12" spans="2:32" ht="15.75">
      <c r="B12" s="43" t="str">
        <f>C48</f>
        <v>Non Emitting - 206 MW- East Side Resource (5,050')</v>
      </c>
      <c r="C12" s="86"/>
      <c r="E12" s="86"/>
      <c r="F12" s="86"/>
      <c r="G12" s="86"/>
      <c r="H12" s="86"/>
      <c r="I12" s="86"/>
      <c r="J12" s="268"/>
      <c r="K12" s="268"/>
      <c r="L12" s="268"/>
      <c r="M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86"/>
      <c r="AF12" s="86"/>
    </row>
    <row r="13" spans="2:32" ht="18.95" customHeight="1">
      <c r="B13" s="272"/>
      <c r="C13" s="273"/>
      <c r="D13" s="274"/>
      <c r="E13" s="275"/>
      <c r="F13" s="275"/>
      <c r="G13" s="275"/>
      <c r="H13" s="276"/>
      <c r="I13" s="276"/>
      <c r="J13" s="276"/>
      <c r="K13" s="276"/>
      <c r="L13" s="276"/>
      <c r="M13" s="127"/>
      <c r="V13" s="161"/>
      <c r="W13" s="157"/>
      <c r="X13" s="157"/>
      <c r="Y13" s="157"/>
      <c r="Z13" s="118"/>
      <c r="AA13" s="157"/>
      <c r="AB13" s="157"/>
      <c r="AC13" s="118"/>
      <c r="AD13" s="118"/>
      <c r="AE13" s="86"/>
      <c r="AF13" s="86"/>
    </row>
    <row r="14" spans="2:32">
      <c r="B14" s="272">
        <v>2020</v>
      </c>
      <c r="C14" s="277"/>
      <c r="D14" s="127"/>
      <c r="E14" s="127"/>
      <c r="F14" s="127"/>
      <c r="G14" s="383">
        <f>$C$68</f>
        <v>21.294</v>
      </c>
      <c r="H14" s="276"/>
      <c r="I14" s="276"/>
      <c r="J14" s="384">
        <f>$C$74</f>
        <v>26.724569206547603</v>
      </c>
      <c r="K14" s="276"/>
      <c r="L14" s="276"/>
      <c r="M14" s="127"/>
      <c r="N14" s="41"/>
      <c r="P14" s="359"/>
      <c r="V14" s="161"/>
      <c r="W14" s="118"/>
      <c r="X14" s="157"/>
      <c r="Y14" s="346"/>
      <c r="Z14" s="118"/>
      <c r="AA14" s="157"/>
      <c r="AB14" s="157"/>
      <c r="AC14" s="118"/>
      <c r="AD14" s="118"/>
      <c r="AE14" s="86"/>
      <c r="AF14" s="86"/>
    </row>
    <row r="15" spans="2:32">
      <c r="B15" s="272">
        <f t="shared" ref="B15:B36" si="0">B14+1</f>
        <v>2021</v>
      </c>
      <c r="C15" s="277"/>
      <c r="D15" s="127"/>
      <c r="E15" s="127"/>
      <c r="F15" s="127"/>
      <c r="G15" s="127">
        <f t="shared" ref="G15:G36" si="1">ROUND(G14*(1+IRP21_Infl_Rate),2)</f>
        <v>21.75</v>
      </c>
      <c r="H15" s="276"/>
      <c r="I15" s="276"/>
      <c r="J15" s="127">
        <f t="shared" ref="J15:J36" si="2">ROUND(J14*(1+IRP21_Infl_Rate),2)</f>
        <v>27.3</v>
      </c>
      <c r="K15" s="276"/>
      <c r="L15" s="276"/>
      <c r="M15" s="127"/>
      <c r="N15" s="41"/>
      <c r="P15" s="359"/>
      <c r="Q15" s="359"/>
      <c r="V15" s="161"/>
      <c r="W15" s="157"/>
      <c r="X15" s="157"/>
      <c r="Y15" s="346"/>
      <c r="Z15" s="157"/>
      <c r="AA15" s="157"/>
      <c r="AB15" s="157"/>
      <c r="AC15" s="118"/>
      <c r="AD15" s="118"/>
      <c r="AE15" s="86"/>
      <c r="AF15" s="86"/>
    </row>
    <row r="16" spans="2:32">
      <c r="B16" s="272">
        <f t="shared" si="0"/>
        <v>2022</v>
      </c>
      <c r="C16" s="277"/>
      <c r="D16" s="127"/>
      <c r="E16" s="127"/>
      <c r="F16" s="127"/>
      <c r="G16" s="127">
        <f t="shared" si="1"/>
        <v>22.22</v>
      </c>
      <c r="H16" s="276"/>
      <c r="I16" s="276"/>
      <c r="J16" s="127">
        <f t="shared" si="2"/>
        <v>27.89</v>
      </c>
      <c r="K16" s="276"/>
      <c r="L16" s="276"/>
      <c r="M16" s="127"/>
      <c r="N16" s="41"/>
      <c r="P16" s="359"/>
      <c r="Q16" s="359"/>
      <c r="V16" s="161"/>
      <c r="W16" s="157"/>
      <c r="X16" s="157"/>
      <c r="Y16" s="346"/>
      <c r="Z16" s="157"/>
      <c r="AA16" s="157"/>
      <c r="AB16" s="157"/>
      <c r="AC16" s="118"/>
      <c r="AD16" s="118"/>
      <c r="AE16" s="86"/>
      <c r="AF16" s="86"/>
    </row>
    <row r="17" spans="2:32">
      <c r="B17" s="272">
        <f t="shared" si="0"/>
        <v>2023</v>
      </c>
      <c r="C17" s="277"/>
      <c r="D17" s="127"/>
      <c r="E17" s="127"/>
      <c r="F17" s="127"/>
      <c r="G17" s="127">
        <f t="shared" si="1"/>
        <v>22.7</v>
      </c>
      <c r="H17" s="276"/>
      <c r="I17" s="276"/>
      <c r="J17" s="127">
        <f t="shared" si="2"/>
        <v>28.49</v>
      </c>
      <c r="K17" s="276"/>
      <c r="L17" s="276"/>
      <c r="M17" s="127"/>
      <c r="N17" s="41"/>
      <c r="P17" s="359"/>
      <c r="Q17" s="359"/>
      <c r="V17" s="161"/>
      <c r="W17" s="157"/>
      <c r="X17" s="157"/>
      <c r="Y17" s="346"/>
      <c r="Z17" s="157"/>
      <c r="AA17" s="157"/>
      <c r="AB17" s="157"/>
      <c r="AC17" s="118"/>
      <c r="AD17" s="118"/>
      <c r="AE17" s="86"/>
      <c r="AF17" s="86"/>
    </row>
    <row r="18" spans="2:32">
      <c r="B18" s="272">
        <f t="shared" si="0"/>
        <v>2024</v>
      </c>
      <c r="C18" s="277"/>
      <c r="D18" s="127"/>
      <c r="E18" s="127"/>
      <c r="F18" s="127"/>
      <c r="G18" s="127">
        <f t="shared" si="1"/>
        <v>23.19</v>
      </c>
      <c r="H18" s="276"/>
      <c r="I18" s="276"/>
      <c r="J18" s="127">
        <f t="shared" si="2"/>
        <v>29.1</v>
      </c>
      <c r="K18" s="276"/>
      <c r="L18" s="276"/>
      <c r="M18" s="127"/>
      <c r="N18" s="41"/>
      <c r="P18" s="359"/>
      <c r="Q18" s="359"/>
      <c r="V18" s="161"/>
      <c r="W18" s="157"/>
      <c r="X18" s="157"/>
      <c r="Y18" s="346"/>
      <c r="Z18" s="157"/>
      <c r="AA18" s="157"/>
      <c r="AB18" s="157"/>
      <c r="AC18" s="118"/>
      <c r="AD18" s="118"/>
      <c r="AE18" s="86"/>
      <c r="AF18" s="86"/>
    </row>
    <row r="19" spans="2:32">
      <c r="B19" s="272">
        <f t="shared" si="0"/>
        <v>2025</v>
      </c>
      <c r="C19" s="277"/>
      <c r="D19" s="127"/>
      <c r="E19" s="127"/>
      <c r="F19" s="127"/>
      <c r="G19" s="127">
        <f t="shared" si="1"/>
        <v>23.69</v>
      </c>
      <c r="H19" s="276"/>
      <c r="I19" s="276"/>
      <c r="J19" s="127">
        <f t="shared" si="2"/>
        <v>29.73</v>
      </c>
      <c r="K19" s="276"/>
      <c r="L19" s="276"/>
      <c r="M19" s="127"/>
      <c r="N19" s="41"/>
      <c r="P19" s="359"/>
      <c r="Q19" s="359"/>
      <c r="V19" s="161"/>
      <c r="W19" s="157"/>
      <c r="X19" s="157"/>
      <c r="Y19" s="346"/>
      <c r="Z19" s="157"/>
      <c r="AA19" s="157"/>
      <c r="AB19" s="157"/>
      <c r="AC19" s="118"/>
      <c r="AD19" s="118"/>
      <c r="AE19" s="86"/>
      <c r="AF19" s="86"/>
    </row>
    <row r="20" spans="2:32">
      <c r="B20" s="272">
        <f t="shared" si="0"/>
        <v>2026</v>
      </c>
      <c r="C20" s="277"/>
      <c r="D20" s="274"/>
      <c r="E20" s="127"/>
      <c r="F20" s="127"/>
      <c r="G20" s="127">
        <f t="shared" si="1"/>
        <v>24.2</v>
      </c>
      <c r="H20" s="276"/>
      <c r="I20" s="276"/>
      <c r="J20" s="127">
        <f t="shared" si="2"/>
        <v>30.37</v>
      </c>
      <c r="K20" s="276"/>
      <c r="L20" s="276"/>
      <c r="M20" s="127"/>
      <c r="N20" s="41"/>
      <c r="P20" s="359"/>
      <c r="Q20" s="359"/>
      <c r="V20" s="161"/>
      <c r="W20" s="157"/>
      <c r="X20" s="157"/>
      <c r="Y20" s="157"/>
      <c r="Z20" s="157"/>
      <c r="AA20" s="157"/>
      <c r="AB20" s="157"/>
      <c r="AC20" s="118"/>
      <c r="AD20" s="118"/>
      <c r="AE20" s="86"/>
      <c r="AF20" s="86"/>
    </row>
    <row r="21" spans="2:32">
      <c r="B21" s="272">
        <f t="shared" si="0"/>
        <v>2027</v>
      </c>
      <c r="C21" s="277"/>
      <c r="D21" s="127"/>
      <c r="E21" s="127"/>
      <c r="F21" s="127"/>
      <c r="G21" s="127">
        <f t="shared" si="1"/>
        <v>24.72</v>
      </c>
      <c r="H21" s="276"/>
      <c r="I21" s="276"/>
      <c r="J21" s="127">
        <f t="shared" si="2"/>
        <v>31.02</v>
      </c>
      <c r="K21" s="276"/>
      <c r="L21" s="276"/>
      <c r="M21" s="127"/>
      <c r="N21" s="41"/>
      <c r="P21" s="359"/>
      <c r="Q21" s="359"/>
      <c r="V21" s="347"/>
      <c r="W21" s="157"/>
      <c r="X21" s="157"/>
      <c r="Y21" s="157"/>
      <c r="Z21" s="157"/>
      <c r="AA21" s="157"/>
      <c r="AB21" s="157"/>
      <c r="AC21" s="118"/>
      <c r="AD21" s="118"/>
      <c r="AE21" s="86"/>
      <c r="AF21" s="86"/>
    </row>
    <row r="22" spans="2:32">
      <c r="B22" s="272">
        <f t="shared" si="0"/>
        <v>2028</v>
      </c>
      <c r="C22" s="277"/>
      <c r="D22" s="127"/>
      <c r="E22" s="127"/>
      <c r="F22" s="127"/>
      <c r="G22" s="127">
        <f t="shared" si="1"/>
        <v>25.25</v>
      </c>
      <c r="H22" s="276"/>
      <c r="I22" s="276"/>
      <c r="J22" s="127">
        <f t="shared" si="2"/>
        <v>31.69</v>
      </c>
      <c r="K22" s="276"/>
      <c r="L22" s="276"/>
      <c r="M22" s="127"/>
      <c r="N22" s="41"/>
      <c r="P22" s="359"/>
      <c r="Q22" s="359"/>
      <c r="V22" s="161"/>
      <c r="W22" s="157"/>
      <c r="X22" s="157"/>
      <c r="Y22" s="157"/>
      <c r="Z22" s="157"/>
      <c r="AA22" s="157"/>
      <c r="AB22" s="157"/>
      <c r="AC22" s="118"/>
      <c r="AD22" s="118"/>
      <c r="AE22" s="86"/>
      <c r="AF22" s="86"/>
    </row>
    <row r="23" spans="2:32">
      <c r="B23" s="272">
        <f t="shared" si="0"/>
        <v>2029</v>
      </c>
      <c r="C23" s="277"/>
      <c r="D23" s="127"/>
      <c r="E23" s="127"/>
      <c r="F23" s="127"/>
      <c r="G23" s="127">
        <f t="shared" si="1"/>
        <v>25.79</v>
      </c>
      <c r="H23" s="276"/>
      <c r="I23" s="276"/>
      <c r="J23" s="127">
        <f t="shared" si="2"/>
        <v>32.369999999999997</v>
      </c>
      <c r="K23" s="276"/>
      <c r="L23" s="276"/>
      <c r="M23" s="127"/>
      <c r="N23" s="41"/>
      <c r="P23" s="359"/>
      <c r="Q23" s="359"/>
      <c r="V23" s="161"/>
      <c r="W23" s="157"/>
      <c r="X23" s="157"/>
      <c r="Y23" s="157"/>
      <c r="Z23" s="157"/>
      <c r="AA23" s="157"/>
      <c r="AB23" s="157"/>
      <c r="AC23" s="118"/>
      <c r="AD23" s="118"/>
      <c r="AE23" s="86"/>
      <c r="AF23" s="86"/>
    </row>
    <row r="24" spans="2:32" s="280" customFormat="1">
      <c r="B24" s="278">
        <f t="shared" si="0"/>
        <v>2030</v>
      </c>
      <c r="C24" s="277"/>
      <c r="D24" s="127"/>
      <c r="E24" s="127"/>
      <c r="F24" s="127"/>
      <c r="G24" s="127">
        <f t="shared" si="1"/>
        <v>26.35</v>
      </c>
      <c r="H24" s="276"/>
      <c r="I24" s="276"/>
      <c r="J24" s="127">
        <f t="shared" si="2"/>
        <v>33.07</v>
      </c>
      <c r="K24" s="276"/>
      <c r="L24" s="276"/>
      <c r="M24" s="127"/>
      <c r="N24" s="50"/>
      <c r="O24" s="85"/>
      <c r="P24" s="359"/>
      <c r="Q24" s="359"/>
      <c r="V24" s="161"/>
      <c r="W24" s="157"/>
      <c r="X24" s="157"/>
      <c r="Y24" s="157"/>
      <c r="Z24" s="157"/>
      <c r="AA24" s="157"/>
      <c r="AB24" s="157"/>
      <c r="AC24" s="118"/>
      <c r="AD24" s="118"/>
      <c r="AE24" s="348"/>
      <c r="AF24" s="348"/>
    </row>
    <row r="25" spans="2:32" s="280" customFormat="1">
      <c r="B25" s="278">
        <f t="shared" si="0"/>
        <v>2031</v>
      </c>
      <c r="C25" s="359">
        <f>$C$64</f>
        <v>1319.927786794867</v>
      </c>
      <c r="D25" s="274">
        <f>ROUND(C25*$C$70,2)</f>
        <v>98.96</v>
      </c>
      <c r="E25" s="182">
        <f>$C$73</f>
        <v>12.45513744317196</v>
      </c>
      <c r="F25" s="127">
        <v>0</v>
      </c>
      <c r="G25" s="127">
        <f t="shared" si="1"/>
        <v>26.92</v>
      </c>
      <c r="H25" s="276">
        <f t="shared" ref="H25" si="3">ROUND(G25*(8.76*$H$59)+F25,2)</f>
        <v>77.819999999999993</v>
      </c>
      <c r="I25" s="276">
        <f>ROUND(D25+E25+H25,2)</f>
        <v>189.24</v>
      </c>
      <c r="J25" s="127">
        <f t="shared" si="2"/>
        <v>33.78</v>
      </c>
      <c r="K25" s="276">
        <f t="shared" ref="K25" si="4">ROUND($L$59*J25/1000,2)</f>
        <v>335.64</v>
      </c>
      <c r="L25" s="276">
        <f t="shared" ref="L25" si="5">ROUND(I25*1000/8760/$H$59+K25,2)</f>
        <v>401.1</v>
      </c>
      <c r="M25" s="127">
        <f>(D25+E25+F25)</f>
        <v>111.41513744317196</v>
      </c>
      <c r="N25" s="50"/>
      <c r="O25" s="85"/>
      <c r="P25" s="359"/>
      <c r="Q25" s="359"/>
      <c r="V25" s="161"/>
      <c r="W25" s="157"/>
      <c r="X25" s="157"/>
      <c r="Y25" s="157"/>
      <c r="Z25" s="157"/>
      <c r="AA25" s="157"/>
      <c r="AB25" s="157"/>
      <c r="AC25" s="118"/>
      <c r="AD25" s="118"/>
      <c r="AE25" s="348"/>
      <c r="AF25" s="348"/>
    </row>
    <row r="26" spans="2:32" s="280" customFormat="1">
      <c r="B26" s="278">
        <f t="shared" si="0"/>
        <v>2032</v>
      </c>
      <c r="C26" s="277"/>
      <c r="D26" s="127">
        <f t="shared" ref="D26:D36" si="6">ROUND(D25*(1+IRP21_Infl_Rate),2)</f>
        <v>101.09</v>
      </c>
      <c r="E26" s="127">
        <f t="shared" ref="E26:E36" si="7">ROUND(E25*(1+IRP21_Infl_Rate),2)</f>
        <v>12.72</v>
      </c>
      <c r="F26" s="127">
        <f t="shared" ref="F26:F36" si="8">ROUND(F25*(1+IRP21_Infl_Rate),2)</f>
        <v>0</v>
      </c>
      <c r="G26" s="127">
        <f t="shared" si="1"/>
        <v>27.5</v>
      </c>
      <c r="H26" s="276">
        <f t="shared" ref="H26" si="9">ROUND(G26*(8.76*$H$59)+F26,2)</f>
        <v>79.5</v>
      </c>
      <c r="I26" s="276">
        <f>ROUND(D26+E26+H26,2)</f>
        <v>193.31</v>
      </c>
      <c r="J26" s="127">
        <f t="shared" si="2"/>
        <v>34.51</v>
      </c>
      <c r="K26" s="276">
        <f t="shared" ref="K26" si="10">ROUND($L$59*J26/1000,2)</f>
        <v>342.89</v>
      </c>
      <c r="L26" s="276">
        <f t="shared" ref="L26" si="11">ROUND(I26*1000/8760/$H$59+K26,2)</f>
        <v>409.76</v>
      </c>
      <c r="M26" s="127">
        <f>(D26+E26+F26)</f>
        <v>113.81</v>
      </c>
      <c r="N26" s="50"/>
      <c r="O26" s="85"/>
      <c r="P26" s="359"/>
      <c r="Q26" s="359"/>
      <c r="V26" s="161"/>
      <c r="W26" s="157"/>
      <c r="X26" s="157"/>
      <c r="Y26" s="157"/>
      <c r="Z26" s="157"/>
      <c r="AA26" s="157"/>
      <c r="AB26" s="157"/>
      <c r="AC26" s="118"/>
      <c r="AD26" s="118"/>
      <c r="AE26" s="348"/>
      <c r="AF26" s="348"/>
    </row>
    <row r="27" spans="2:32" s="280" customFormat="1">
      <c r="B27" s="278">
        <f t="shared" si="0"/>
        <v>2033</v>
      </c>
      <c r="C27" s="279"/>
      <c r="D27" s="127">
        <f t="shared" si="6"/>
        <v>103.27</v>
      </c>
      <c r="E27" s="127">
        <f t="shared" si="7"/>
        <v>12.99</v>
      </c>
      <c r="F27" s="127">
        <f t="shared" si="8"/>
        <v>0</v>
      </c>
      <c r="G27" s="127">
        <f t="shared" si="1"/>
        <v>28.09</v>
      </c>
      <c r="H27" s="276">
        <f t="shared" ref="H27:H36" si="12">ROUND(G27*(8.76*$H$59)+F27,2)</f>
        <v>81.2</v>
      </c>
      <c r="I27" s="276">
        <f>ROUND(D27+E27+H27,2)</f>
        <v>197.46</v>
      </c>
      <c r="J27" s="127">
        <f t="shared" si="2"/>
        <v>35.25</v>
      </c>
      <c r="K27" s="276">
        <f t="shared" ref="K27:K32" si="13">ROUND($L$59*J27/1000,2)</f>
        <v>350.24</v>
      </c>
      <c r="L27" s="276">
        <f t="shared" ref="L27:L32" si="14">ROUND(I27*1000/8760/$H$59+K27,2)</f>
        <v>418.55</v>
      </c>
      <c r="M27" s="127">
        <f>(D27+E27+F27)</f>
        <v>116.25999999999999</v>
      </c>
      <c r="N27" s="50"/>
      <c r="O27" s="85"/>
      <c r="P27" s="359"/>
      <c r="Q27" s="359"/>
      <c r="S27" s="364"/>
      <c r="V27" s="161"/>
      <c r="W27" s="157"/>
      <c r="X27" s="157"/>
      <c r="Y27" s="157"/>
      <c r="Z27" s="157"/>
      <c r="AA27" s="157"/>
      <c r="AB27" s="157"/>
      <c r="AC27" s="118"/>
      <c r="AD27" s="118"/>
      <c r="AE27" s="348"/>
      <c r="AF27" s="348"/>
    </row>
    <row r="28" spans="2:32" s="280" customFormat="1">
      <c r="B28" s="278">
        <f t="shared" si="0"/>
        <v>2034</v>
      </c>
      <c r="C28" s="279"/>
      <c r="D28" s="127">
        <f t="shared" si="6"/>
        <v>105.5</v>
      </c>
      <c r="E28" s="127">
        <f t="shared" si="7"/>
        <v>13.27</v>
      </c>
      <c r="F28" s="127">
        <f t="shared" si="8"/>
        <v>0</v>
      </c>
      <c r="G28" s="127">
        <f t="shared" si="1"/>
        <v>28.7</v>
      </c>
      <c r="H28" s="276">
        <f t="shared" si="12"/>
        <v>82.97</v>
      </c>
      <c r="I28" s="276">
        <f t="shared" ref="I28:I36" si="15">ROUND(D28+E28+H28,2)</f>
        <v>201.74</v>
      </c>
      <c r="J28" s="127">
        <f t="shared" si="2"/>
        <v>36.01</v>
      </c>
      <c r="K28" s="276">
        <f t="shared" si="13"/>
        <v>357.8</v>
      </c>
      <c r="L28" s="276">
        <f t="shared" si="14"/>
        <v>427.59</v>
      </c>
      <c r="M28" s="127">
        <f t="shared" ref="M28:M36" si="16">(D28+E28+F28)</f>
        <v>118.77</v>
      </c>
      <c r="N28" s="50"/>
      <c r="O28" s="85"/>
      <c r="P28" s="85"/>
      <c r="V28" s="161"/>
      <c r="W28" s="157"/>
      <c r="X28" s="157"/>
      <c r="Y28" s="157"/>
      <c r="Z28" s="157"/>
      <c r="AA28" s="157"/>
      <c r="AB28" s="157"/>
      <c r="AC28" s="118"/>
      <c r="AD28" s="118"/>
      <c r="AE28" s="348"/>
      <c r="AF28" s="348"/>
    </row>
    <row r="29" spans="2:32">
      <c r="B29" s="272">
        <f t="shared" si="0"/>
        <v>2035</v>
      </c>
      <c r="C29" s="277"/>
      <c r="D29" s="127">
        <f t="shared" si="6"/>
        <v>107.77</v>
      </c>
      <c r="E29" s="127">
        <f t="shared" si="7"/>
        <v>13.56</v>
      </c>
      <c r="F29" s="127">
        <f t="shared" si="8"/>
        <v>0</v>
      </c>
      <c r="G29" s="127">
        <f t="shared" si="1"/>
        <v>29.32</v>
      </c>
      <c r="H29" s="276">
        <f t="shared" si="12"/>
        <v>84.76</v>
      </c>
      <c r="I29" s="276">
        <f t="shared" si="15"/>
        <v>206.09</v>
      </c>
      <c r="J29" s="127">
        <f t="shared" si="2"/>
        <v>36.79</v>
      </c>
      <c r="K29" s="276">
        <f t="shared" si="13"/>
        <v>365.55</v>
      </c>
      <c r="L29" s="276">
        <f t="shared" si="14"/>
        <v>436.84</v>
      </c>
      <c r="M29" s="127">
        <f t="shared" si="16"/>
        <v>121.33</v>
      </c>
      <c r="N29" s="50"/>
      <c r="V29" s="161"/>
      <c r="W29" s="157"/>
      <c r="X29" s="157"/>
      <c r="Y29" s="157"/>
      <c r="Z29" s="157"/>
      <c r="AA29" s="157"/>
      <c r="AB29" s="157"/>
      <c r="AC29" s="118"/>
      <c r="AD29" s="118"/>
      <c r="AE29" s="86"/>
      <c r="AF29" s="86"/>
    </row>
    <row r="30" spans="2:32">
      <c r="B30" s="272">
        <f t="shared" si="0"/>
        <v>2036</v>
      </c>
      <c r="C30" s="277"/>
      <c r="D30" s="127">
        <f t="shared" si="6"/>
        <v>110.09</v>
      </c>
      <c r="E30" s="127">
        <f t="shared" si="7"/>
        <v>13.85</v>
      </c>
      <c r="F30" s="127">
        <f t="shared" si="8"/>
        <v>0</v>
      </c>
      <c r="G30" s="127">
        <f t="shared" si="1"/>
        <v>29.95</v>
      </c>
      <c r="H30" s="276">
        <f t="shared" si="12"/>
        <v>86.58</v>
      </c>
      <c r="I30" s="276">
        <f t="shared" si="15"/>
        <v>210.52</v>
      </c>
      <c r="J30" s="127">
        <f t="shared" si="2"/>
        <v>37.58</v>
      </c>
      <c r="K30" s="276">
        <f t="shared" si="13"/>
        <v>373.39</v>
      </c>
      <c r="L30" s="276">
        <f t="shared" si="14"/>
        <v>446.21</v>
      </c>
      <c r="M30" s="127">
        <f t="shared" si="16"/>
        <v>123.94</v>
      </c>
      <c r="N30" s="50"/>
      <c r="V30" s="86"/>
      <c r="W30" s="86"/>
      <c r="X30" s="86"/>
      <c r="Y30" s="86"/>
      <c r="Z30" s="86"/>
      <c r="AA30" s="86"/>
      <c r="AB30" s="86"/>
      <c r="AC30" s="118"/>
      <c r="AD30" s="118"/>
      <c r="AE30" s="86"/>
      <c r="AF30" s="86"/>
    </row>
    <row r="31" spans="2:32">
      <c r="B31" s="272">
        <f t="shared" si="0"/>
        <v>2037</v>
      </c>
      <c r="C31" s="277"/>
      <c r="D31" s="127">
        <f t="shared" si="6"/>
        <v>112.46</v>
      </c>
      <c r="E31" s="127">
        <f t="shared" si="7"/>
        <v>14.15</v>
      </c>
      <c r="F31" s="127">
        <f t="shared" si="8"/>
        <v>0</v>
      </c>
      <c r="G31" s="127">
        <f t="shared" si="1"/>
        <v>30.6</v>
      </c>
      <c r="H31" s="276">
        <f t="shared" si="12"/>
        <v>88.46</v>
      </c>
      <c r="I31" s="276">
        <f t="shared" si="15"/>
        <v>215.07</v>
      </c>
      <c r="J31" s="127">
        <f t="shared" si="2"/>
        <v>38.39</v>
      </c>
      <c r="K31" s="276">
        <f t="shared" si="13"/>
        <v>381.44</v>
      </c>
      <c r="L31" s="276">
        <f t="shared" si="14"/>
        <v>455.84</v>
      </c>
      <c r="M31" s="127">
        <f t="shared" si="16"/>
        <v>126.61</v>
      </c>
      <c r="N31" s="50"/>
      <c r="V31" s="86"/>
      <c r="W31" s="86"/>
      <c r="X31" s="86"/>
      <c r="Y31" s="86"/>
      <c r="Z31" s="86"/>
      <c r="AA31" s="86"/>
      <c r="AB31" s="86"/>
      <c r="AC31" s="118"/>
      <c r="AD31" s="118"/>
      <c r="AE31" s="86"/>
      <c r="AF31" s="86"/>
    </row>
    <row r="32" spans="2:32">
      <c r="B32" s="272">
        <f t="shared" si="0"/>
        <v>2038</v>
      </c>
      <c r="C32" s="277"/>
      <c r="D32" s="127">
        <f t="shared" si="6"/>
        <v>114.88</v>
      </c>
      <c r="E32" s="127">
        <f t="shared" si="7"/>
        <v>14.45</v>
      </c>
      <c r="F32" s="127">
        <f t="shared" si="8"/>
        <v>0</v>
      </c>
      <c r="G32" s="127">
        <f t="shared" si="1"/>
        <v>31.26</v>
      </c>
      <c r="H32" s="276">
        <f t="shared" si="12"/>
        <v>90.37</v>
      </c>
      <c r="I32" s="276">
        <f t="shared" si="15"/>
        <v>219.7</v>
      </c>
      <c r="J32" s="127">
        <f t="shared" si="2"/>
        <v>39.22</v>
      </c>
      <c r="K32" s="276">
        <f t="shared" si="13"/>
        <v>389.69</v>
      </c>
      <c r="L32" s="276">
        <f t="shared" si="14"/>
        <v>465.69</v>
      </c>
      <c r="M32" s="127">
        <f t="shared" si="16"/>
        <v>129.32999999999998</v>
      </c>
      <c r="N32" s="50"/>
      <c r="V32" s="86"/>
      <c r="W32" s="86"/>
      <c r="X32" s="86"/>
      <c r="Y32" s="86"/>
      <c r="Z32" s="86"/>
      <c r="AA32" s="86"/>
      <c r="AB32" s="86"/>
      <c r="AC32" s="118"/>
      <c r="AD32" s="118"/>
      <c r="AE32" s="86"/>
      <c r="AF32" s="86"/>
    </row>
    <row r="33" spans="2:32">
      <c r="B33" s="272">
        <f t="shared" si="0"/>
        <v>2039</v>
      </c>
      <c r="C33" s="277"/>
      <c r="D33" s="127">
        <f t="shared" si="6"/>
        <v>117.36</v>
      </c>
      <c r="E33" s="127">
        <f t="shared" si="7"/>
        <v>14.76</v>
      </c>
      <c r="F33" s="127">
        <f t="shared" si="8"/>
        <v>0</v>
      </c>
      <c r="G33" s="127">
        <f t="shared" si="1"/>
        <v>31.93</v>
      </c>
      <c r="H33" s="276">
        <f t="shared" si="12"/>
        <v>92.3</v>
      </c>
      <c r="I33" s="276">
        <f t="shared" si="15"/>
        <v>224.42</v>
      </c>
      <c r="J33" s="127">
        <f t="shared" si="2"/>
        <v>40.07</v>
      </c>
      <c r="K33" s="276">
        <f t="shared" ref="K33:K36" si="17">ROUND($L$59*J33/1000,2)</f>
        <v>398.14</v>
      </c>
      <c r="L33" s="276">
        <f t="shared" ref="L33:L36" si="18">ROUND(I33*1000/8760/$H$59+K33,2)</f>
        <v>475.77</v>
      </c>
      <c r="M33" s="127">
        <f t="shared" si="16"/>
        <v>132.12</v>
      </c>
      <c r="V33" s="86"/>
      <c r="W33" s="86"/>
      <c r="X33" s="86"/>
      <c r="Y33" s="86"/>
      <c r="Z33" s="86"/>
      <c r="AA33" s="86"/>
      <c r="AB33" s="86"/>
      <c r="AC33" s="118"/>
      <c r="AD33" s="118"/>
      <c r="AE33" s="86"/>
      <c r="AF33" s="86"/>
    </row>
    <row r="34" spans="2:32">
      <c r="B34" s="272">
        <f t="shared" si="0"/>
        <v>2040</v>
      </c>
      <c r="C34" s="277"/>
      <c r="D34" s="127">
        <f t="shared" si="6"/>
        <v>119.89</v>
      </c>
      <c r="E34" s="127">
        <f t="shared" si="7"/>
        <v>15.08</v>
      </c>
      <c r="F34" s="127">
        <f t="shared" si="8"/>
        <v>0</v>
      </c>
      <c r="G34" s="127">
        <f t="shared" si="1"/>
        <v>32.619999999999997</v>
      </c>
      <c r="H34" s="276">
        <f t="shared" si="12"/>
        <v>94.3</v>
      </c>
      <c r="I34" s="276">
        <f t="shared" si="15"/>
        <v>229.27</v>
      </c>
      <c r="J34" s="127">
        <f t="shared" si="2"/>
        <v>40.93</v>
      </c>
      <c r="K34" s="276">
        <f t="shared" si="17"/>
        <v>406.68</v>
      </c>
      <c r="L34" s="276">
        <f t="shared" si="18"/>
        <v>485.99</v>
      </c>
      <c r="M34" s="127">
        <f t="shared" si="16"/>
        <v>134.97</v>
      </c>
      <c r="V34" s="86"/>
      <c r="W34" s="86"/>
      <c r="X34" s="86"/>
      <c r="Y34" s="86"/>
      <c r="Z34" s="86"/>
      <c r="AA34" s="86"/>
      <c r="AB34" s="86"/>
      <c r="AC34" s="118"/>
      <c r="AD34" s="118"/>
      <c r="AE34" s="86"/>
      <c r="AF34" s="86"/>
    </row>
    <row r="35" spans="2:32">
      <c r="B35" s="272">
        <f t="shared" si="0"/>
        <v>2041</v>
      </c>
      <c r="C35" s="277"/>
      <c r="D35" s="127">
        <f t="shared" si="6"/>
        <v>122.47</v>
      </c>
      <c r="E35" s="127">
        <f t="shared" si="7"/>
        <v>15.4</v>
      </c>
      <c r="F35" s="127">
        <f t="shared" si="8"/>
        <v>0</v>
      </c>
      <c r="G35" s="127">
        <f t="shared" si="1"/>
        <v>33.32</v>
      </c>
      <c r="H35" s="276">
        <f t="shared" si="12"/>
        <v>96.32</v>
      </c>
      <c r="I35" s="276">
        <f t="shared" si="15"/>
        <v>234.19</v>
      </c>
      <c r="J35" s="127">
        <f t="shared" si="2"/>
        <v>41.81</v>
      </c>
      <c r="K35" s="276">
        <f t="shared" si="17"/>
        <v>415.42</v>
      </c>
      <c r="L35" s="276">
        <f t="shared" si="18"/>
        <v>496.43</v>
      </c>
      <c r="M35" s="127">
        <f t="shared" si="16"/>
        <v>137.87</v>
      </c>
      <c r="V35" s="86"/>
      <c r="W35" s="86"/>
      <c r="X35" s="86"/>
      <c r="Y35" s="86"/>
      <c r="Z35" s="86"/>
      <c r="AA35" s="86"/>
      <c r="AB35" s="86"/>
      <c r="AC35" s="118"/>
      <c r="AD35" s="118"/>
      <c r="AE35" s="86"/>
      <c r="AF35" s="86"/>
    </row>
    <row r="36" spans="2:32">
      <c r="B36" s="272">
        <f t="shared" si="0"/>
        <v>2042</v>
      </c>
      <c r="C36" s="277"/>
      <c r="D36" s="127">
        <f t="shared" si="6"/>
        <v>125.11</v>
      </c>
      <c r="E36" s="127">
        <f t="shared" si="7"/>
        <v>15.73</v>
      </c>
      <c r="F36" s="127">
        <f t="shared" si="8"/>
        <v>0</v>
      </c>
      <c r="G36" s="127">
        <f t="shared" si="1"/>
        <v>34.04</v>
      </c>
      <c r="H36" s="276">
        <f t="shared" si="12"/>
        <v>98.4</v>
      </c>
      <c r="I36" s="276">
        <f t="shared" si="15"/>
        <v>239.24</v>
      </c>
      <c r="J36" s="127">
        <f t="shared" si="2"/>
        <v>42.71</v>
      </c>
      <c r="K36" s="276">
        <f t="shared" si="17"/>
        <v>424.37</v>
      </c>
      <c r="L36" s="276">
        <f t="shared" si="18"/>
        <v>507.13</v>
      </c>
      <c r="M36" s="127">
        <f t="shared" si="16"/>
        <v>140.84</v>
      </c>
      <c r="V36" s="86"/>
      <c r="W36" s="86"/>
      <c r="X36" s="86"/>
      <c r="Y36" s="86"/>
      <c r="Z36" s="86"/>
      <c r="AA36" s="86"/>
      <c r="AB36" s="86"/>
      <c r="AC36" s="118"/>
      <c r="AD36" s="118"/>
      <c r="AE36" s="86"/>
      <c r="AF36" s="86"/>
    </row>
    <row r="37" spans="2:32">
      <c r="N37" s="272"/>
      <c r="P37" s="281"/>
      <c r="V37" s="86"/>
      <c r="W37" s="86"/>
      <c r="X37" s="86"/>
      <c r="Y37" s="86"/>
      <c r="Z37" s="86"/>
      <c r="AA37" s="86"/>
      <c r="AB37" s="86"/>
      <c r="AC37" s="118"/>
      <c r="AD37" s="118"/>
      <c r="AE37" s="86"/>
      <c r="AF37" s="86"/>
    </row>
    <row r="38" spans="2:32" ht="14.25">
      <c r="B38" s="4" t="s">
        <v>25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N38" s="272"/>
      <c r="O38" s="281"/>
      <c r="P38" s="281"/>
      <c r="V38" s="86"/>
      <c r="W38" s="86"/>
      <c r="X38" s="86"/>
      <c r="Y38" s="86"/>
      <c r="Z38" s="86"/>
      <c r="AA38" s="86"/>
      <c r="AB38" s="86"/>
      <c r="AC38" s="118"/>
      <c r="AD38" s="118"/>
      <c r="AE38" s="86"/>
      <c r="AF38" s="86"/>
    </row>
    <row r="39" spans="2:32">
      <c r="V39" s="86"/>
      <c r="W39" s="86"/>
      <c r="X39" s="86"/>
      <c r="Y39" s="86"/>
      <c r="Z39" s="86"/>
      <c r="AA39" s="86"/>
      <c r="AB39" s="86"/>
      <c r="AC39" s="118"/>
      <c r="AD39" s="118"/>
      <c r="AE39" s="86"/>
      <c r="AF39" s="86"/>
    </row>
    <row r="40" spans="2:32">
      <c r="B40" s="85" t="s">
        <v>105</v>
      </c>
      <c r="D40" s="282" t="s">
        <v>210</v>
      </c>
      <c r="V40" s="86"/>
      <c r="W40" s="86"/>
      <c r="X40" s="86"/>
      <c r="Y40" s="86"/>
      <c r="Z40" s="86"/>
      <c r="AA40" s="86"/>
      <c r="AB40" s="86"/>
      <c r="AC40" s="118"/>
      <c r="AD40" s="118"/>
      <c r="AE40" s="86"/>
      <c r="AF40" s="86"/>
    </row>
    <row r="41" spans="2:32">
      <c r="C41" s="283" t="str">
        <f>D10</f>
        <v>(b)</v>
      </c>
      <c r="D41" s="276" t="str">
        <f>"= "&amp;C10&amp;" x "&amp;C70</f>
        <v>= (a) x 0.0749741404851062</v>
      </c>
      <c r="V41" s="86"/>
      <c r="W41" s="86"/>
      <c r="X41" s="86"/>
      <c r="Y41" s="86"/>
      <c r="Z41" s="86"/>
      <c r="AA41" s="86"/>
      <c r="AB41" s="86"/>
      <c r="AC41" s="118"/>
      <c r="AD41" s="118"/>
      <c r="AE41" s="86"/>
      <c r="AF41" s="86"/>
    </row>
    <row r="42" spans="2:32">
      <c r="C42" s="283" t="str">
        <f>H10</f>
        <v>(f)</v>
      </c>
      <c r="D42" s="276" t="str">
        <f>"= "&amp;$G$10&amp;" x  (8.76 x "&amp;TEXT(H59,"0.0%")&amp;") + "&amp;$F$10</f>
        <v>= (e) x  (8.76 x 33.0%) + (d)</v>
      </c>
      <c r="V42" s="86"/>
      <c r="W42" s="86"/>
      <c r="X42" s="86"/>
      <c r="Y42" s="86"/>
      <c r="Z42" s="86"/>
      <c r="AA42" s="86"/>
      <c r="AB42" s="86"/>
      <c r="AC42" s="118"/>
      <c r="AD42" s="118"/>
      <c r="AE42" s="86"/>
      <c r="AF42" s="86"/>
    </row>
    <row r="43" spans="2:32">
      <c r="C43" s="283" t="str">
        <f>I10</f>
        <v>(g)</v>
      </c>
      <c r="D43" s="276" t="str">
        <f>"= "&amp;D10&amp;" + "&amp;H10</f>
        <v>= (b) + (f)</v>
      </c>
      <c r="V43" s="86"/>
      <c r="W43" s="86"/>
      <c r="X43" s="86"/>
      <c r="Y43" s="86"/>
      <c r="Z43" s="86"/>
      <c r="AA43" s="86"/>
      <c r="AB43" s="86"/>
      <c r="AC43" s="118"/>
      <c r="AD43" s="118"/>
      <c r="AE43" s="86"/>
      <c r="AF43" s="86"/>
    </row>
    <row r="44" spans="2:32">
      <c r="C44" s="283" t="str">
        <f>J10</f>
        <v>(h)</v>
      </c>
      <c r="D44" s="284" t="str">
        <f>'Table 4'!B3&amp;" - "&amp;'Table 4'!B4</f>
        <v>Table 4 - Burnertip Natural Gas Price Forecast</v>
      </c>
      <c r="V44" s="86"/>
      <c r="W44" s="86"/>
      <c r="X44" s="86"/>
      <c r="Y44" s="86"/>
      <c r="Z44" s="86"/>
      <c r="AA44" s="86"/>
      <c r="AB44" s="86"/>
      <c r="AC44" s="118"/>
      <c r="AD44" s="118"/>
      <c r="AE44" s="86"/>
      <c r="AF44" s="86"/>
    </row>
    <row r="45" spans="2:32">
      <c r="C45" s="283" t="str">
        <f>K10</f>
        <v>(i)</v>
      </c>
      <c r="D45" s="276" t="str">
        <f>"= "&amp;TEXT(L59,"?,0")&amp;" MMBtu/MWH x "&amp;J9</f>
        <v>= 9,936 MMBtu/MWH x $/MMBtu</v>
      </c>
      <c r="V45" s="86"/>
      <c r="W45" s="86"/>
      <c r="X45" s="86"/>
      <c r="Y45" s="86"/>
      <c r="Z45" s="86"/>
      <c r="AA45" s="86"/>
      <c r="AB45" s="86"/>
      <c r="AC45" s="118"/>
      <c r="AD45" s="118"/>
      <c r="AE45" s="86"/>
      <c r="AF45" s="86"/>
    </row>
    <row r="46" spans="2:32">
      <c r="C46" s="283" t="str">
        <f>L10</f>
        <v>(i)</v>
      </c>
      <c r="D46" s="276" t="str">
        <f>"= "&amp;I10&amp;" / (8.76 x 'Capacity Factor' ) + "&amp;K10</f>
        <v>= (g) / (8.76 x 'Capacity Factor' ) + (i)</v>
      </c>
      <c r="V46" s="86"/>
      <c r="W46" s="86"/>
      <c r="X46" s="86"/>
      <c r="Y46" s="86"/>
      <c r="Z46" s="86"/>
      <c r="AA46" s="86"/>
      <c r="AB46" s="86"/>
      <c r="AC46" s="118"/>
      <c r="AD46" s="118"/>
      <c r="AE46" s="86"/>
      <c r="AF46" s="86"/>
    </row>
    <row r="47" spans="2:32" ht="13.5" thickBot="1">
      <c r="V47" s="86"/>
      <c r="W47" s="86"/>
      <c r="X47" s="86"/>
      <c r="Y47" s="86"/>
      <c r="Z47" s="86"/>
      <c r="AA47" s="86"/>
      <c r="AB47" s="86"/>
      <c r="AC47" s="118"/>
      <c r="AD47" s="118"/>
      <c r="AE47" s="86"/>
      <c r="AF47" s="86"/>
    </row>
    <row r="48" spans="2:32" ht="13.5" thickBot="1">
      <c r="C48" s="42" t="s">
        <v>175</v>
      </c>
      <c r="D48" s="285"/>
      <c r="E48" s="285"/>
      <c r="F48" s="285"/>
      <c r="G48" s="285"/>
      <c r="H48" s="285"/>
      <c r="I48" s="285"/>
      <c r="J48" s="285"/>
      <c r="K48" s="286"/>
      <c r="L48" s="287"/>
    </row>
    <row r="49" spans="2:22" ht="5.25" customHeight="1"/>
    <row r="50" spans="2:22" ht="5.25" customHeight="1"/>
    <row r="51" spans="2:22">
      <c r="C51" s="288" t="s">
        <v>106</v>
      </c>
      <c r="D51" s="289"/>
      <c r="E51" s="288"/>
      <c r="F51" s="288"/>
      <c r="G51" s="290" t="s">
        <v>32</v>
      </c>
      <c r="H51" s="290" t="s">
        <v>107</v>
      </c>
      <c r="I51" s="290" t="s">
        <v>108</v>
      </c>
      <c r="J51" s="290" t="s">
        <v>33</v>
      </c>
    </row>
    <row r="52" spans="2:22">
      <c r="C52" s="280" t="s">
        <v>109</v>
      </c>
      <c r="G52" s="291">
        <f>C63</f>
        <v>206.11</v>
      </c>
      <c r="H52" s="41">
        <f>G52/G54</f>
        <v>1</v>
      </c>
      <c r="I52" s="292">
        <f>C64</f>
        <v>1319.927786794867</v>
      </c>
      <c r="J52" s="293">
        <f>C67</f>
        <v>0</v>
      </c>
      <c r="Q52" s="116"/>
      <c r="R52" s="116"/>
      <c r="S52" s="116"/>
      <c r="T52" s="116"/>
      <c r="U52" s="116"/>
      <c r="V52" s="116"/>
    </row>
    <row r="53" spans="2:22">
      <c r="C53" s="280"/>
      <c r="G53" s="294">
        <f>D63</f>
        <v>0</v>
      </c>
      <c r="H53" s="295">
        <f>1-H52</f>
        <v>0</v>
      </c>
      <c r="I53" s="296">
        <f>D64</f>
        <v>0</v>
      </c>
      <c r="J53" s="297">
        <f>D67</f>
        <v>0</v>
      </c>
      <c r="Q53" s="368"/>
      <c r="R53" s="116"/>
      <c r="S53" s="116"/>
      <c r="T53" s="116"/>
      <c r="U53" s="116"/>
      <c r="V53" s="116"/>
    </row>
    <row r="54" spans="2:22">
      <c r="C54" s="280" t="s">
        <v>110</v>
      </c>
      <c r="G54" s="291">
        <f>G52+G53</f>
        <v>206.11</v>
      </c>
      <c r="H54" s="41">
        <f>H52+H53</f>
        <v>1</v>
      </c>
      <c r="I54" s="292">
        <f>ROUND(((G52*I52)+(G53*I53))/G54,0)</f>
        <v>1320</v>
      </c>
      <c r="J54" s="293">
        <f>ROUND(((G52*J52)+(G53*J53))/G54,2)</f>
        <v>0</v>
      </c>
      <c r="Q54" s="368"/>
      <c r="R54" s="116"/>
      <c r="S54" s="116"/>
      <c r="T54" s="118"/>
      <c r="U54" s="116"/>
      <c r="V54" s="116"/>
    </row>
    <row r="55" spans="2:22">
      <c r="C55" s="280"/>
      <c r="G55" s="291"/>
      <c r="H55" s="41"/>
      <c r="I55" s="298"/>
      <c r="J55" s="299"/>
      <c r="Q55" s="116"/>
      <c r="R55" s="116"/>
      <c r="S55" s="326"/>
      <c r="T55" s="116"/>
      <c r="U55" s="116"/>
      <c r="V55" s="116"/>
    </row>
    <row r="56" spans="2:22">
      <c r="C56" s="300" t="s">
        <v>106</v>
      </c>
      <c r="D56" s="289"/>
      <c r="E56" s="288"/>
      <c r="F56" s="288"/>
      <c r="G56" s="290" t="s">
        <v>32</v>
      </c>
      <c r="H56" s="290" t="s">
        <v>34</v>
      </c>
      <c r="I56" s="290" t="s">
        <v>111</v>
      </c>
      <c r="J56" s="290" t="s">
        <v>107</v>
      </c>
      <c r="K56" s="290" t="s">
        <v>112</v>
      </c>
      <c r="L56" s="290" t="s">
        <v>113</v>
      </c>
    </row>
    <row r="57" spans="2:22">
      <c r="C57" s="301" t="str">
        <f>C52</f>
        <v>SCCT Dry "F" - Turbine</v>
      </c>
      <c r="D57" s="302"/>
      <c r="E57" s="302"/>
      <c r="F57" s="302"/>
      <c r="G57" s="85">
        <f>C63</f>
        <v>206.11</v>
      </c>
      <c r="H57" s="41">
        <f>C71</f>
        <v>0.33</v>
      </c>
      <c r="I57" s="303">
        <f>H57*G57</f>
        <v>68.016300000000001</v>
      </c>
      <c r="J57" s="41">
        <f>I57/I59</f>
        <v>1</v>
      </c>
      <c r="K57" s="299">
        <f>C68</f>
        <v>21.294</v>
      </c>
      <c r="L57" s="304">
        <f>C69</f>
        <v>9936</v>
      </c>
    </row>
    <row r="58" spans="2:22">
      <c r="C58" s="301">
        <f>C53</f>
        <v>0</v>
      </c>
      <c r="D58" s="302"/>
      <c r="E58" s="302"/>
      <c r="F58" s="302"/>
      <c r="G58" s="305">
        <f>D63</f>
        <v>0</v>
      </c>
      <c r="H58" s="295">
        <f>D71</f>
        <v>0</v>
      </c>
      <c r="I58" s="306">
        <f>H58*G58</f>
        <v>0</v>
      </c>
      <c r="J58" s="295">
        <f>1-J57</f>
        <v>0</v>
      </c>
      <c r="K58" s="307">
        <f>D68</f>
        <v>0</v>
      </c>
      <c r="L58" s="308">
        <f>D69</f>
        <v>0</v>
      </c>
    </row>
    <row r="59" spans="2:22">
      <c r="C59" s="280" t="s">
        <v>114</v>
      </c>
      <c r="G59" s="85">
        <f>G57+G58</f>
        <v>206.11</v>
      </c>
      <c r="H59" s="309">
        <f>ROUND(I59/G59,3)</f>
        <v>0.33</v>
      </c>
      <c r="I59" s="303">
        <f>SUM(I57:I58)</f>
        <v>68.016300000000001</v>
      </c>
      <c r="J59" s="41">
        <f>J57+J58</f>
        <v>1</v>
      </c>
      <c r="K59" s="299">
        <f>ROUND(($J57*K57)+($J58*K58),2)</f>
        <v>21.29</v>
      </c>
      <c r="L59" s="310">
        <f>ROUND(($J57*L57)+($J58*L58),0)</f>
        <v>9936</v>
      </c>
    </row>
    <row r="60" spans="2:22">
      <c r="H60" s="309"/>
      <c r="J60" s="41"/>
      <c r="K60" s="299"/>
      <c r="L60" s="311" t="s">
        <v>115</v>
      </c>
    </row>
    <row r="62" spans="2:22">
      <c r="C62" s="290" t="s">
        <v>116</v>
      </c>
      <c r="D62" s="290" t="s">
        <v>117</v>
      </c>
      <c r="E62" s="363"/>
      <c r="F62" s="312" t="str">
        <f>D40</f>
        <v xml:space="preserve">Plant Costs  - 2021 IRP - Table 7.1 &amp; 7.2 </v>
      </c>
      <c r="G62" s="313"/>
      <c r="H62" s="313"/>
      <c r="I62" s="313"/>
      <c r="J62" s="313"/>
      <c r="K62" s="313"/>
      <c r="L62" s="314"/>
    </row>
    <row r="63" spans="2:22">
      <c r="C63" s="85">
        <v>206.11</v>
      </c>
      <c r="F63" s="85" t="s">
        <v>118</v>
      </c>
      <c r="I63" s="315"/>
    </row>
    <row r="64" spans="2:22">
      <c r="B64" s="85" t="s">
        <v>206</v>
      </c>
      <c r="C64" s="298">
        <f>272050.31613629/C63</f>
        <v>1319.927786794867</v>
      </c>
      <c r="D64" s="298"/>
      <c r="F64" s="85" t="s">
        <v>119</v>
      </c>
    </row>
    <row r="65" spans="2:30">
      <c r="C65" s="299">
        <v>0</v>
      </c>
      <c r="D65" s="299"/>
      <c r="F65" s="85" t="s">
        <v>120</v>
      </c>
    </row>
    <row r="66" spans="2:30">
      <c r="C66" s="316">
        <v>0</v>
      </c>
      <c r="D66" s="316"/>
      <c r="F66" s="85" t="s">
        <v>121</v>
      </c>
    </row>
    <row r="67" spans="2:30">
      <c r="B67" s="85" t="s">
        <v>156</v>
      </c>
      <c r="C67" s="299">
        <f>C65+C66</f>
        <v>0</v>
      </c>
      <c r="D67" s="299"/>
      <c r="F67" s="85" t="s">
        <v>122</v>
      </c>
    </row>
    <row r="68" spans="2:30">
      <c r="B68" s="85" t="s">
        <v>156</v>
      </c>
      <c r="C68" s="385">
        <v>21.294</v>
      </c>
      <c r="D68" s="299"/>
      <c r="F68" s="85" t="s">
        <v>123</v>
      </c>
    </row>
    <row r="69" spans="2:30">
      <c r="C69" s="310">
        <v>9936</v>
      </c>
      <c r="D69" s="310"/>
      <c r="F69" s="85" t="s">
        <v>124</v>
      </c>
    </row>
    <row r="70" spans="2:30">
      <c r="C70" s="317">
        <v>7.4974140485106158E-2</v>
      </c>
      <c r="D70" s="317"/>
      <c r="F70" s="85" t="s">
        <v>36</v>
      </c>
      <c r="AC70" s="118"/>
      <c r="AD70" s="118"/>
    </row>
    <row r="71" spans="2:30">
      <c r="C71" s="318">
        <v>0.33</v>
      </c>
      <c r="D71" s="318"/>
      <c r="F71" s="85" t="s">
        <v>37</v>
      </c>
      <c r="AC71" s="118"/>
      <c r="AD71" s="118"/>
    </row>
    <row r="72" spans="2:30">
      <c r="D72" s="41">
        <f>ROUND(I59/G59,3)</f>
        <v>0.33</v>
      </c>
      <c r="F72" s="85" t="s">
        <v>125</v>
      </c>
      <c r="AC72" s="118"/>
      <c r="AD72" s="118"/>
    </row>
    <row r="73" spans="2:30">
      <c r="B73" s="343" t="str">
        <f>LEFT(RIGHT(INDEX('Table 3 TransCost'!$39:$39,1,MATCH(E73,'Table 3 TransCost'!$4:$4,0)),6),5)</f>
        <v>2031$</v>
      </c>
      <c r="C73" s="151">
        <f>INDEX('Table 3 TransCost'!$39:$39,1,MATCH(E73,'Table 3 TransCost'!$4:$4,0)+2)</f>
        <v>12.45513744317196</v>
      </c>
      <c r="D73" s="116" t="s">
        <v>150</v>
      </c>
      <c r="E73" s="116" t="s">
        <v>146</v>
      </c>
      <c r="F73" s="116"/>
      <c r="AC73" s="118"/>
      <c r="AD73" s="118"/>
    </row>
    <row r="74" spans="2:30" ht="13.5" thickBot="1">
      <c r="B74" s="49"/>
      <c r="C74" s="386">
        <v>26.724569206547603</v>
      </c>
      <c r="D74" s="49"/>
      <c r="F74" s="85" t="s">
        <v>176</v>
      </c>
      <c r="G74" s="387"/>
      <c r="AC74" s="118"/>
      <c r="AD74" s="118"/>
    </row>
    <row r="76" spans="2:30" s="86" customFormat="1">
      <c r="O76" s="85"/>
      <c r="P76" s="85"/>
      <c r="AC76" s="116"/>
      <c r="AD76" s="116"/>
    </row>
    <row r="77" spans="2:30" s="86" customFormat="1">
      <c r="O77" s="85"/>
      <c r="P77" s="85"/>
      <c r="AC77" s="116"/>
      <c r="AD77" s="116"/>
    </row>
    <row r="78" spans="2:30">
      <c r="D78" s="319"/>
    </row>
    <row r="79" spans="2:30">
      <c r="D79" s="319"/>
    </row>
  </sheetData>
  <printOptions horizontalCentered="1"/>
  <pageMargins left="0.25" right="0.25" top="0.75" bottom="0.75" header="0.3" footer="0.3"/>
  <pageSetup scale="77" fitToHeight="0" orientation="portrait" r:id="rId1"/>
  <headerFooter alignWithMargins="0"/>
  <rowBreaks count="1" manualBreakCount="1">
    <brk id="46" max="12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77"/>
  <sheetViews>
    <sheetView view="pageBreakPreview" topLeftCell="A2" zoomScale="60" zoomScaleNormal="80" workbookViewId="0">
      <selection activeCell="A2" sqref="A1:XFD1048576"/>
    </sheetView>
  </sheetViews>
  <sheetFormatPr defaultColWidth="9.33203125" defaultRowHeight="12.75"/>
  <cols>
    <col min="1" max="1" width="2.83203125" style="85" customWidth="1"/>
    <col min="2" max="2" width="10.83203125" style="85" customWidth="1"/>
    <col min="3" max="3" width="14.1640625" style="85" customWidth="1"/>
    <col min="4" max="4" width="12.33203125" style="85" customWidth="1"/>
    <col min="5" max="5" width="10.83203125" style="85" customWidth="1"/>
    <col min="6" max="6" width="10" style="85" customWidth="1"/>
    <col min="7" max="7" width="10.5" style="85" customWidth="1"/>
    <col min="8" max="8" width="10.5" style="85" bestFit="1" customWidth="1"/>
    <col min="9" max="9" width="11.6640625" style="85" bestFit="1" customWidth="1"/>
    <col min="10" max="10" width="11.1640625" style="85" customWidth="1"/>
    <col min="11" max="11" width="12" style="85" bestFit="1" customWidth="1"/>
    <col min="12" max="12" width="14.1640625" style="85" customWidth="1"/>
    <col min="13" max="13" width="14.33203125" style="85" customWidth="1"/>
    <col min="14" max="14" width="22.33203125" style="85" customWidth="1"/>
    <col min="15" max="15" width="9.33203125" style="85" customWidth="1"/>
    <col min="16" max="21" width="11.33203125" style="85" customWidth="1"/>
    <col min="22" max="22" width="10.33203125" style="85" customWidth="1"/>
    <col min="23" max="23" width="12" style="85" customWidth="1"/>
    <col min="24" max="24" width="11.5" style="85" customWidth="1"/>
    <col min="25" max="26" width="9.33203125" style="85"/>
    <col min="27" max="27" width="13.6640625" style="85" customWidth="1"/>
    <col min="28" max="28" width="9.33203125" style="85"/>
    <col min="29" max="30" width="9.33203125" style="116"/>
    <col min="31" max="16384" width="9.33203125" style="85"/>
  </cols>
  <sheetData>
    <row r="1" spans="2:32" ht="15.75" hidden="1">
      <c r="B1" s="1" t="s">
        <v>35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2:32" ht="15.75">
      <c r="B2" s="1"/>
      <c r="C2" s="266"/>
      <c r="D2" s="266"/>
      <c r="E2" s="266"/>
      <c r="F2" s="266"/>
      <c r="G2" s="266"/>
      <c r="H2" s="266"/>
      <c r="I2" s="266"/>
      <c r="J2" s="266"/>
      <c r="K2" s="266"/>
      <c r="L2" s="266"/>
    </row>
    <row r="3" spans="2:32" ht="15.75">
      <c r="B3" s="1" t="s">
        <v>56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V3" s="116"/>
      <c r="W3" s="116"/>
      <c r="X3" s="116"/>
      <c r="Y3" s="116"/>
      <c r="Z3" s="116"/>
      <c r="AA3" s="116"/>
      <c r="AB3" s="116"/>
    </row>
    <row r="4" spans="2:32" ht="15.75">
      <c r="B4" s="1" t="s">
        <v>208</v>
      </c>
      <c r="C4" s="266"/>
      <c r="D4" s="266"/>
      <c r="E4" s="266"/>
      <c r="F4" s="266"/>
      <c r="G4" s="266"/>
      <c r="H4" s="266"/>
      <c r="I4" s="266"/>
      <c r="J4" s="266"/>
      <c r="K4" s="266"/>
      <c r="L4" s="266"/>
      <c r="V4" s="116"/>
      <c r="W4" s="116"/>
      <c r="X4" s="116"/>
      <c r="Y4" s="116"/>
      <c r="Z4" s="116"/>
      <c r="AA4" s="116"/>
      <c r="AB4" s="116"/>
    </row>
    <row r="5" spans="2:32" ht="15.75">
      <c r="B5" s="1" t="str">
        <f>C48</f>
        <v>Non Emitting - 206 MW- East Side Resource (5,050')</v>
      </c>
      <c r="C5" s="266"/>
      <c r="D5" s="266"/>
      <c r="E5" s="266"/>
      <c r="F5" s="266"/>
      <c r="G5" s="266"/>
      <c r="H5" s="266"/>
      <c r="I5" s="266"/>
      <c r="J5" s="266"/>
      <c r="K5" s="266"/>
      <c r="L5" s="266"/>
    </row>
    <row r="6" spans="2:32" ht="15.75">
      <c r="B6" s="1"/>
      <c r="C6" s="266"/>
      <c r="D6" s="266"/>
      <c r="E6" s="266"/>
      <c r="F6" s="266"/>
      <c r="G6" s="266"/>
      <c r="H6" s="266"/>
      <c r="I6" s="266"/>
      <c r="J6" s="266"/>
      <c r="L6" s="267"/>
    </row>
    <row r="7" spans="2:32">
      <c r="B7" s="268"/>
      <c r="C7" s="268"/>
      <c r="D7" s="268"/>
      <c r="E7" s="268"/>
      <c r="F7" s="268"/>
      <c r="G7" s="268"/>
      <c r="H7" s="268"/>
      <c r="I7" s="268"/>
      <c r="J7" s="266"/>
      <c r="K7" s="86"/>
      <c r="L7" s="86"/>
      <c r="M7" s="86"/>
      <c r="N7" s="86"/>
      <c r="O7" s="86"/>
      <c r="V7" s="118"/>
      <c r="W7" s="118"/>
      <c r="X7" s="118"/>
      <c r="Y7" s="118"/>
      <c r="Z7" s="118"/>
      <c r="AA7" s="118"/>
      <c r="AB7" s="118"/>
      <c r="AC7" s="118"/>
      <c r="AD7" s="118"/>
      <c r="AE7" s="86"/>
      <c r="AF7" s="86"/>
    </row>
    <row r="8" spans="2:32" ht="51.75" customHeight="1">
      <c r="B8" s="16" t="s">
        <v>0</v>
      </c>
      <c r="C8" s="17" t="s">
        <v>10</v>
      </c>
      <c r="D8" s="17" t="s">
        <v>11</v>
      </c>
      <c r="E8" s="17" t="s">
        <v>91</v>
      </c>
      <c r="F8" s="17" t="s">
        <v>12</v>
      </c>
      <c r="G8" s="17" t="s">
        <v>13</v>
      </c>
      <c r="H8" s="17" t="s">
        <v>101</v>
      </c>
      <c r="I8" s="17" t="s">
        <v>102</v>
      </c>
      <c r="J8" s="269" t="s">
        <v>21</v>
      </c>
      <c r="K8" s="269" t="s">
        <v>103</v>
      </c>
      <c r="L8" s="17" t="s">
        <v>52</v>
      </c>
      <c r="M8" s="120" t="s">
        <v>151</v>
      </c>
      <c r="V8" s="118"/>
      <c r="W8" s="118"/>
      <c r="X8" s="118"/>
      <c r="Y8" s="118"/>
      <c r="Z8" s="118"/>
      <c r="AA8" s="118"/>
      <c r="AB8" s="118"/>
      <c r="AC8" s="118"/>
      <c r="AD8" s="118"/>
      <c r="AE8" s="86"/>
      <c r="AF8" s="86"/>
    </row>
    <row r="9" spans="2:32" ht="48" customHeight="1">
      <c r="B9" s="270"/>
      <c r="C9" s="18" t="s">
        <v>8</v>
      </c>
      <c r="D9" s="19" t="s">
        <v>9</v>
      </c>
      <c r="E9" s="19" t="s">
        <v>9</v>
      </c>
      <c r="F9" s="19" t="s">
        <v>9</v>
      </c>
      <c r="G9" s="18" t="s">
        <v>31</v>
      </c>
      <c r="H9" s="19" t="s">
        <v>9</v>
      </c>
      <c r="I9" s="19" t="s">
        <v>9</v>
      </c>
      <c r="J9" s="19" t="s">
        <v>104</v>
      </c>
      <c r="K9" s="18" t="s">
        <v>31</v>
      </c>
      <c r="L9" s="18" t="s">
        <v>31</v>
      </c>
      <c r="M9" s="123" t="s">
        <v>9</v>
      </c>
      <c r="V9" s="118"/>
      <c r="W9" s="118"/>
      <c r="X9" s="118"/>
      <c r="Y9" s="118"/>
      <c r="Z9" s="118"/>
      <c r="AA9" s="345"/>
      <c r="AB9" s="345"/>
      <c r="AC9" s="118"/>
      <c r="AD9" s="118"/>
      <c r="AE9" s="86"/>
      <c r="AF9" s="86"/>
    </row>
    <row r="10" spans="2:32">
      <c r="C10" s="271" t="s">
        <v>1</v>
      </c>
      <c r="D10" s="271" t="s">
        <v>2</v>
      </c>
      <c r="E10" s="271" t="s">
        <v>3</v>
      </c>
      <c r="F10" s="271" t="s">
        <v>4</v>
      </c>
      <c r="G10" s="271" t="s">
        <v>5</v>
      </c>
      <c r="H10" s="271" t="s">
        <v>7</v>
      </c>
      <c r="I10" s="271" t="s">
        <v>22</v>
      </c>
      <c r="J10" s="271" t="s">
        <v>23</v>
      </c>
      <c r="K10" s="271" t="s">
        <v>24</v>
      </c>
      <c r="L10" s="124" t="s">
        <v>24</v>
      </c>
      <c r="M10" s="124" t="s">
        <v>178</v>
      </c>
      <c r="V10" s="118"/>
      <c r="W10" s="118"/>
      <c r="X10" s="118"/>
      <c r="Y10" s="118"/>
      <c r="Z10" s="118"/>
      <c r="AA10" s="118"/>
      <c r="AB10" s="118"/>
      <c r="AC10" s="118"/>
      <c r="AD10" s="118"/>
      <c r="AE10" s="86"/>
      <c r="AF10" s="86"/>
    </row>
    <row r="11" spans="2:32" ht="6" customHeight="1">
      <c r="M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86"/>
      <c r="AF11" s="86"/>
    </row>
    <row r="12" spans="2:32" ht="15.75">
      <c r="B12" s="43" t="str">
        <f>C48</f>
        <v>Non Emitting - 206 MW- East Side Resource (5,050')</v>
      </c>
      <c r="C12" s="86"/>
      <c r="E12" s="86"/>
      <c r="F12" s="86"/>
      <c r="G12" s="86"/>
      <c r="H12" s="86"/>
      <c r="I12" s="86"/>
      <c r="J12" s="268"/>
      <c r="K12" s="268"/>
      <c r="L12" s="268"/>
      <c r="M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86"/>
      <c r="AF12" s="86"/>
    </row>
    <row r="13" spans="2:32" ht="18.95" customHeight="1">
      <c r="B13" s="272"/>
      <c r="C13" s="273"/>
      <c r="D13" s="274"/>
      <c r="E13" s="275"/>
      <c r="F13" s="275"/>
      <c r="G13" s="275"/>
      <c r="H13" s="276"/>
      <c r="I13" s="276"/>
      <c r="J13" s="276"/>
      <c r="K13" s="276"/>
      <c r="L13" s="276"/>
      <c r="M13" s="127"/>
      <c r="V13" s="161"/>
      <c r="W13" s="157"/>
      <c r="X13" s="157"/>
      <c r="Y13" s="157"/>
      <c r="Z13" s="118"/>
      <c r="AA13" s="157"/>
      <c r="AB13" s="157"/>
      <c r="AC13" s="118"/>
      <c r="AD13" s="118"/>
      <c r="AE13" s="86"/>
      <c r="AF13" s="86"/>
    </row>
    <row r="14" spans="2:32">
      <c r="B14" s="272">
        <v>2020</v>
      </c>
      <c r="C14" s="277"/>
      <c r="D14" s="127"/>
      <c r="E14" s="127"/>
      <c r="F14" s="127"/>
      <c r="G14" s="388">
        <f>$C$68</f>
        <v>21.294</v>
      </c>
      <c r="H14" s="276"/>
      <c r="I14" s="276"/>
      <c r="J14" s="384">
        <f>$C$74</f>
        <v>26.724569206547603</v>
      </c>
      <c r="K14" s="276"/>
      <c r="L14" s="276"/>
      <c r="M14" s="127"/>
      <c r="N14" s="41"/>
      <c r="P14" s="359"/>
      <c r="V14" s="161"/>
      <c r="W14" s="118"/>
      <c r="X14" s="157"/>
      <c r="Y14" s="346"/>
      <c r="Z14" s="118"/>
      <c r="AA14" s="157"/>
      <c r="AB14" s="157"/>
      <c r="AC14" s="118"/>
      <c r="AD14" s="118"/>
      <c r="AE14" s="86"/>
      <c r="AF14" s="86"/>
    </row>
    <row r="15" spans="2:32">
      <c r="B15" s="272">
        <f t="shared" ref="B15:B36" si="0">B14+1</f>
        <v>2021</v>
      </c>
      <c r="C15" s="277"/>
      <c r="D15" s="127"/>
      <c r="E15" s="127"/>
      <c r="F15" s="127"/>
      <c r="G15" s="127">
        <f t="shared" ref="G15:G36" si="1">ROUND(G14*(1+IRP21_Infl_Rate),2)</f>
        <v>21.75</v>
      </c>
      <c r="H15" s="276"/>
      <c r="I15" s="276"/>
      <c r="J15" s="127">
        <f t="shared" ref="J15:J36" si="2">ROUND(J14*(1+IRP21_Infl_Rate),2)</f>
        <v>27.3</v>
      </c>
      <c r="K15" s="276"/>
      <c r="L15" s="276"/>
      <c r="M15" s="127"/>
      <c r="N15" s="41"/>
      <c r="P15" s="359"/>
      <c r="Q15" s="359"/>
      <c r="V15" s="161"/>
      <c r="W15" s="157"/>
      <c r="X15" s="157"/>
      <c r="Y15" s="346"/>
      <c r="Z15" s="157"/>
      <c r="AA15" s="157"/>
      <c r="AB15" s="157"/>
      <c r="AC15" s="118"/>
      <c r="AD15" s="118"/>
      <c r="AE15" s="86"/>
      <c r="AF15" s="86"/>
    </row>
    <row r="16" spans="2:32">
      <c r="B16" s="272">
        <f t="shared" si="0"/>
        <v>2022</v>
      </c>
      <c r="C16" s="277"/>
      <c r="D16" s="127"/>
      <c r="E16" s="127"/>
      <c r="F16" s="127"/>
      <c r="G16" s="127">
        <f t="shared" si="1"/>
        <v>22.22</v>
      </c>
      <c r="H16" s="276"/>
      <c r="I16" s="276"/>
      <c r="J16" s="127">
        <f t="shared" si="2"/>
        <v>27.89</v>
      </c>
      <c r="K16" s="276"/>
      <c r="L16" s="276"/>
      <c r="M16" s="127"/>
      <c r="N16" s="41"/>
      <c r="P16" s="359"/>
      <c r="Q16" s="359"/>
      <c r="V16" s="161"/>
      <c r="W16" s="157"/>
      <c r="X16" s="157"/>
      <c r="Y16" s="346"/>
      <c r="Z16" s="157"/>
      <c r="AA16" s="157"/>
      <c r="AB16" s="157"/>
      <c r="AC16" s="118"/>
      <c r="AD16" s="118"/>
      <c r="AE16" s="86"/>
      <c r="AF16" s="86"/>
    </row>
    <row r="17" spans="2:32">
      <c r="B17" s="272">
        <f t="shared" si="0"/>
        <v>2023</v>
      </c>
      <c r="C17" s="277"/>
      <c r="D17" s="127"/>
      <c r="E17" s="127"/>
      <c r="F17" s="127"/>
      <c r="G17" s="127">
        <f t="shared" si="1"/>
        <v>22.7</v>
      </c>
      <c r="H17" s="276"/>
      <c r="I17" s="276"/>
      <c r="J17" s="127">
        <f t="shared" si="2"/>
        <v>28.49</v>
      </c>
      <c r="K17" s="276"/>
      <c r="L17" s="276"/>
      <c r="M17" s="127"/>
      <c r="N17" s="41"/>
      <c r="P17" s="359"/>
      <c r="Q17" s="359"/>
      <c r="V17" s="161"/>
      <c r="W17" s="157"/>
      <c r="X17" s="157"/>
      <c r="Y17" s="346"/>
      <c r="Z17" s="157"/>
      <c r="AA17" s="157"/>
      <c r="AB17" s="157"/>
      <c r="AC17" s="118"/>
      <c r="AD17" s="118"/>
      <c r="AE17" s="86"/>
      <c r="AF17" s="86"/>
    </row>
    <row r="18" spans="2:32">
      <c r="B18" s="272">
        <f t="shared" si="0"/>
        <v>2024</v>
      </c>
      <c r="C18" s="277"/>
      <c r="D18" s="127"/>
      <c r="E18" s="127"/>
      <c r="F18" s="127"/>
      <c r="G18" s="127">
        <f t="shared" si="1"/>
        <v>23.19</v>
      </c>
      <c r="H18" s="276"/>
      <c r="I18" s="276"/>
      <c r="J18" s="127">
        <f t="shared" si="2"/>
        <v>29.1</v>
      </c>
      <c r="K18" s="276"/>
      <c r="L18" s="276"/>
      <c r="M18" s="127"/>
      <c r="N18" s="41"/>
      <c r="P18" s="359"/>
      <c r="Q18" s="359"/>
      <c r="V18" s="161"/>
      <c r="W18" s="157"/>
      <c r="X18" s="157"/>
      <c r="Y18" s="346"/>
      <c r="Z18" s="157"/>
      <c r="AA18" s="157"/>
      <c r="AB18" s="157"/>
      <c r="AC18" s="118"/>
      <c r="AD18" s="118"/>
      <c r="AE18" s="86"/>
      <c r="AF18" s="86"/>
    </row>
    <row r="19" spans="2:32">
      <c r="B19" s="272">
        <f t="shared" si="0"/>
        <v>2025</v>
      </c>
      <c r="C19" s="277"/>
      <c r="D19" s="127"/>
      <c r="E19" s="127"/>
      <c r="F19" s="127"/>
      <c r="G19" s="127">
        <f t="shared" si="1"/>
        <v>23.69</v>
      </c>
      <c r="H19" s="276"/>
      <c r="I19" s="276"/>
      <c r="J19" s="127">
        <f t="shared" si="2"/>
        <v>29.73</v>
      </c>
      <c r="K19" s="276"/>
      <c r="L19" s="276"/>
      <c r="M19" s="127"/>
      <c r="N19" s="41"/>
      <c r="P19" s="359"/>
      <c r="Q19" s="359"/>
      <c r="V19" s="161"/>
      <c r="W19" s="157"/>
      <c r="X19" s="157"/>
      <c r="Y19" s="346"/>
      <c r="Z19" s="157"/>
      <c r="AA19" s="157"/>
      <c r="AB19" s="157"/>
      <c r="AC19" s="118"/>
      <c r="AD19" s="118"/>
      <c r="AE19" s="86"/>
      <c r="AF19" s="86"/>
    </row>
    <row r="20" spans="2:32">
      <c r="B20" s="272">
        <f t="shared" si="0"/>
        <v>2026</v>
      </c>
      <c r="C20" s="277"/>
      <c r="D20" s="274"/>
      <c r="E20" s="127"/>
      <c r="F20" s="127"/>
      <c r="G20" s="127">
        <f t="shared" si="1"/>
        <v>24.2</v>
      </c>
      <c r="H20" s="276"/>
      <c r="I20" s="276"/>
      <c r="J20" s="127">
        <f t="shared" si="2"/>
        <v>30.37</v>
      </c>
      <c r="K20" s="276"/>
      <c r="L20" s="276"/>
      <c r="M20" s="127"/>
      <c r="N20" s="41"/>
      <c r="P20" s="359"/>
      <c r="Q20" s="359"/>
      <c r="V20" s="161"/>
      <c r="W20" s="157"/>
      <c r="X20" s="157"/>
      <c r="Y20" s="157"/>
      <c r="Z20" s="157"/>
      <c r="AA20" s="157"/>
      <c r="AB20" s="157"/>
      <c r="AC20" s="118"/>
      <c r="AD20" s="118"/>
      <c r="AE20" s="86"/>
      <c r="AF20" s="86"/>
    </row>
    <row r="21" spans="2:32">
      <c r="B21" s="272">
        <f t="shared" si="0"/>
        <v>2027</v>
      </c>
      <c r="C21" s="277"/>
      <c r="D21" s="127"/>
      <c r="E21" s="127"/>
      <c r="F21" s="127"/>
      <c r="G21" s="127">
        <f t="shared" si="1"/>
        <v>24.72</v>
      </c>
      <c r="H21" s="276"/>
      <c r="I21" s="276"/>
      <c r="J21" s="127">
        <f t="shared" si="2"/>
        <v>31.02</v>
      </c>
      <c r="K21" s="276"/>
      <c r="L21" s="276"/>
      <c r="M21" s="127"/>
      <c r="N21" s="41"/>
      <c r="P21" s="359"/>
      <c r="Q21" s="359"/>
      <c r="V21" s="347"/>
      <c r="W21" s="157"/>
      <c r="X21" s="157"/>
      <c r="Y21" s="157"/>
      <c r="Z21" s="157"/>
      <c r="AA21" s="157"/>
      <c r="AB21" s="157"/>
      <c r="AC21" s="118"/>
      <c r="AD21" s="118"/>
      <c r="AE21" s="86"/>
      <c r="AF21" s="86"/>
    </row>
    <row r="22" spans="2:32">
      <c r="B22" s="272">
        <f t="shared" si="0"/>
        <v>2028</v>
      </c>
      <c r="C22" s="277"/>
      <c r="D22" s="127"/>
      <c r="E22" s="127"/>
      <c r="F22" s="127"/>
      <c r="G22" s="127">
        <f t="shared" si="1"/>
        <v>25.25</v>
      </c>
      <c r="H22" s="276"/>
      <c r="I22" s="276"/>
      <c r="J22" s="127">
        <f t="shared" si="2"/>
        <v>31.69</v>
      </c>
      <c r="K22" s="276"/>
      <c r="L22" s="276"/>
      <c r="M22" s="127"/>
      <c r="N22" s="41"/>
      <c r="P22" s="359"/>
      <c r="Q22" s="359"/>
      <c r="V22" s="161"/>
      <c r="W22" s="157"/>
      <c r="X22" s="157"/>
      <c r="Y22" s="157"/>
      <c r="Z22" s="157"/>
      <c r="AA22" s="157"/>
      <c r="AB22" s="157"/>
      <c r="AC22" s="118"/>
      <c r="AD22" s="118"/>
      <c r="AE22" s="86"/>
      <c r="AF22" s="86"/>
    </row>
    <row r="23" spans="2:32">
      <c r="B23" s="272">
        <f t="shared" si="0"/>
        <v>2029</v>
      </c>
      <c r="C23" s="277"/>
      <c r="D23" s="127"/>
      <c r="E23" s="127"/>
      <c r="F23" s="127"/>
      <c r="G23" s="127">
        <f t="shared" si="1"/>
        <v>25.79</v>
      </c>
      <c r="H23" s="276"/>
      <c r="I23" s="276"/>
      <c r="J23" s="127">
        <f t="shared" si="2"/>
        <v>32.369999999999997</v>
      </c>
      <c r="K23" s="276"/>
      <c r="L23" s="276"/>
      <c r="M23" s="127"/>
      <c r="N23" s="41"/>
      <c r="P23" s="359"/>
      <c r="Q23" s="359"/>
      <c r="V23" s="161"/>
      <c r="W23" s="157"/>
      <c r="X23" s="157"/>
      <c r="Y23" s="157"/>
      <c r="Z23" s="157"/>
      <c r="AA23" s="157"/>
      <c r="AB23" s="157"/>
      <c r="AC23" s="118"/>
      <c r="AD23" s="118"/>
      <c r="AE23" s="86"/>
      <c r="AF23" s="86"/>
    </row>
    <row r="24" spans="2:32" s="280" customFormat="1">
      <c r="B24" s="278">
        <f t="shared" si="0"/>
        <v>2030</v>
      </c>
      <c r="C24" s="277"/>
      <c r="D24" s="127"/>
      <c r="E24" s="127"/>
      <c r="F24" s="127"/>
      <c r="G24" s="127">
        <f t="shared" si="1"/>
        <v>26.35</v>
      </c>
      <c r="H24" s="276"/>
      <c r="I24" s="276"/>
      <c r="J24" s="127">
        <f t="shared" si="2"/>
        <v>33.07</v>
      </c>
      <c r="K24" s="276"/>
      <c r="L24" s="276"/>
      <c r="M24" s="127"/>
      <c r="N24" s="50"/>
      <c r="O24" s="85"/>
      <c r="P24" s="359"/>
      <c r="Q24" s="359"/>
      <c r="V24" s="161"/>
      <c r="W24" s="157"/>
      <c r="X24" s="157"/>
      <c r="Y24" s="157"/>
      <c r="Z24" s="157"/>
      <c r="AA24" s="157"/>
      <c r="AB24" s="157"/>
      <c r="AC24" s="118"/>
      <c r="AD24" s="118"/>
      <c r="AE24" s="348"/>
      <c r="AF24" s="348"/>
    </row>
    <row r="25" spans="2:32" s="280" customFormat="1">
      <c r="B25" s="278">
        <f t="shared" si="0"/>
        <v>2031</v>
      </c>
      <c r="C25" s="277"/>
      <c r="D25" s="127"/>
      <c r="E25" s="127"/>
      <c r="F25" s="127"/>
      <c r="G25" s="127">
        <f t="shared" si="1"/>
        <v>26.92</v>
      </c>
      <c r="H25" s="276"/>
      <c r="I25" s="276"/>
      <c r="J25" s="127">
        <f t="shared" si="2"/>
        <v>33.78</v>
      </c>
      <c r="K25" s="276"/>
      <c r="L25" s="276"/>
      <c r="M25" s="127"/>
      <c r="N25" s="50"/>
      <c r="O25" s="85"/>
      <c r="P25" s="359"/>
      <c r="Q25" s="359"/>
      <c r="V25" s="161"/>
      <c r="W25" s="157"/>
      <c r="X25" s="157"/>
      <c r="Y25" s="157"/>
      <c r="Z25" s="157"/>
      <c r="AA25" s="157"/>
      <c r="AB25" s="157"/>
      <c r="AC25" s="118"/>
      <c r="AD25" s="118"/>
      <c r="AE25" s="348"/>
      <c r="AF25" s="348"/>
    </row>
    <row r="26" spans="2:32" s="280" customFormat="1">
      <c r="B26" s="278">
        <f t="shared" si="0"/>
        <v>2032</v>
      </c>
      <c r="C26" s="277"/>
      <c r="D26" s="127"/>
      <c r="E26" s="127"/>
      <c r="F26" s="127"/>
      <c r="G26" s="127">
        <f t="shared" si="1"/>
        <v>27.5</v>
      </c>
      <c r="H26" s="276"/>
      <c r="I26" s="276"/>
      <c r="J26" s="127">
        <f t="shared" si="2"/>
        <v>34.51</v>
      </c>
      <c r="K26" s="276"/>
      <c r="L26" s="276"/>
      <c r="M26" s="127"/>
      <c r="N26" s="50"/>
      <c r="O26" s="85"/>
      <c r="P26" s="359"/>
      <c r="Q26" s="359"/>
      <c r="V26" s="161"/>
      <c r="W26" s="157"/>
      <c r="X26" s="157"/>
      <c r="Y26" s="157"/>
      <c r="Z26" s="157"/>
      <c r="AA26" s="157"/>
      <c r="AB26" s="157"/>
      <c r="AC26" s="118"/>
      <c r="AD26" s="118"/>
      <c r="AE26" s="348"/>
      <c r="AF26" s="348"/>
    </row>
    <row r="27" spans="2:32" s="280" customFormat="1">
      <c r="B27" s="278">
        <f t="shared" si="0"/>
        <v>2033</v>
      </c>
      <c r="C27" s="277"/>
      <c r="D27" s="127"/>
      <c r="E27" s="127"/>
      <c r="F27" s="127"/>
      <c r="G27" s="127">
        <f t="shared" si="1"/>
        <v>28.09</v>
      </c>
      <c r="H27" s="276"/>
      <c r="I27" s="276"/>
      <c r="J27" s="127">
        <f>ROUND(J26*(1+IRP21_Infl_Rate),2)</f>
        <v>35.25</v>
      </c>
      <c r="K27" s="276"/>
      <c r="L27" s="276"/>
      <c r="M27" s="127"/>
      <c r="N27" s="50"/>
      <c r="O27" s="85"/>
      <c r="P27" s="359"/>
      <c r="Q27" s="359"/>
      <c r="V27" s="161"/>
      <c r="W27" s="157"/>
      <c r="X27" s="157"/>
      <c r="Y27" s="157"/>
      <c r="Z27" s="157"/>
      <c r="AA27" s="157"/>
      <c r="AB27" s="157"/>
      <c r="AC27" s="118"/>
      <c r="AD27" s="118"/>
      <c r="AE27" s="348"/>
      <c r="AF27" s="348"/>
    </row>
    <row r="28" spans="2:32" s="280" customFormat="1">
      <c r="B28" s="278">
        <f t="shared" si="0"/>
        <v>2034</v>
      </c>
      <c r="C28" s="279"/>
      <c r="D28" s="127"/>
      <c r="E28" s="127"/>
      <c r="F28" s="127"/>
      <c r="G28" s="127">
        <f t="shared" si="1"/>
        <v>28.7</v>
      </c>
      <c r="H28" s="276"/>
      <c r="I28" s="276"/>
      <c r="J28" s="127">
        <f t="shared" si="2"/>
        <v>36.01</v>
      </c>
      <c r="K28" s="276"/>
      <c r="L28" s="276"/>
      <c r="M28" s="127"/>
      <c r="N28" s="50"/>
      <c r="O28" s="85"/>
      <c r="P28" s="85"/>
      <c r="V28" s="161"/>
      <c r="W28" s="157"/>
      <c r="X28" s="157"/>
      <c r="Y28" s="157"/>
      <c r="Z28" s="157"/>
      <c r="AA28" s="157"/>
      <c r="AB28" s="157"/>
      <c r="AC28" s="118"/>
      <c r="AD28" s="118"/>
      <c r="AE28" s="348"/>
      <c r="AF28" s="348"/>
    </row>
    <row r="29" spans="2:32">
      <c r="B29" s="272">
        <f t="shared" si="0"/>
        <v>2035</v>
      </c>
      <c r="C29" s="277"/>
      <c r="D29" s="127"/>
      <c r="E29" s="127"/>
      <c r="F29" s="127"/>
      <c r="G29" s="127">
        <f t="shared" si="1"/>
        <v>29.32</v>
      </c>
      <c r="H29" s="276"/>
      <c r="I29" s="276"/>
      <c r="J29" s="127">
        <f t="shared" si="2"/>
        <v>36.79</v>
      </c>
      <c r="K29" s="276"/>
      <c r="L29" s="276"/>
      <c r="M29" s="127"/>
      <c r="N29" s="50"/>
      <c r="V29" s="161"/>
      <c r="W29" s="157"/>
      <c r="X29" s="157"/>
      <c r="Y29" s="157"/>
      <c r="Z29" s="157"/>
      <c r="AA29" s="157"/>
      <c r="AB29" s="157"/>
      <c r="AC29" s="118"/>
      <c r="AD29" s="118"/>
      <c r="AE29" s="86"/>
      <c r="AF29" s="86"/>
    </row>
    <row r="30" spans="2:32">
      <c r="B30" s="272">
        <f t="shared" si="0"/>
        <v>2036</v>
      </c>
      <c r="C30" s="277"/>
      <c r="D30" s="127"/>
      <c r="E30" s="127"/>
      <c r="F30" s="127"/>
      <c r="G30" s="127">
        <f t="shared" si="1"/>
        <v>29.95</v>
      </c>
      <c r="H30" s="276"/>
      <c r="I30" s="276"/>
      <c r="J30" s="127">
        <f t="shared" si="2"/>
        <v>37.58</v>
      </c>
      <c r="K30" s="276"/>
      <c r="L30" s="276"/>
      <c r="M30" s="127"/>
      <c r="N30" s="50"/>
      <c r="V30" s="86"/>
      <c r="W30" s="86"/>
      <c r="X30" s="86"/>
      <c r="Y30" s="86"/>
      <c r="Z30" s="86"/>
      <c r="AA30" s="86"/>
      <c r="AB30" s="86"/>
      <c r="AC30" s="118"/>
      <c r="AD30" s="118"/>
      <c r="AE30" s="86"/>
      <c r="AF30" s="86"/>
    </row>
    <row r="31" spans="2:32">
      <c r="B31" s="272">
        <f t="shared" si="0"/>
        <v>2037</v>
      </c>
      <c r="C31" s="359">
        <f>$C$64</f>
        <v>1385.7797810443026</v>
      </c>
      <c r="D31" s="274">
        <f>ROUND(C31*$C$70,2)</f>
        <v>103.9</v>
      </c>
      <c r="E31" s="182">
        <f>$C$73</f>
        <v>0</v>
      </c>
      <c r="F31" s="127">
        <v>0</v>
      </c>
      <c r="G31" s="127">
        <f t="shared" si="1"/>
        <v>30.6</v>
      </c>
      <c r="H31" s="276">
        <f t="shared" ref="H31:H36" si="3">ROUND(G31*(8.76*$H$59)+F31,2)</f>
        <v>88.46</v>
      </c>
      <c r="I31" s="276">
        <f t="shared" ref="I31:I36" si="4">ROUND(D31+E31+H31,2)</f>
        <v>192.36</v>
      </c>
      <c r="J31" s="127">
        <f t="shared" si="2"/>
        <v>38.39</v>
      </c>
      <c r="K31" s="276">
        <f t="shared" ref="K31:K36" si="5">ROUND($L$59*J31/1000,2)</f>
        <v>381.44</v>
      </c>
      <c r="L31" s="276">
        <f t="shared" ref="L31:L36" si="6">ROUND(I31*1000/8760/$H$59+K31,2)</f>
        <v>447.98</v>
      </c>
      <c r="M31" s="127">
        <f t="shared" ref="M31:M36" si="7">(D31+E31+F31)</f>
        <v>103.9</v>
      </c>
      <c r="N31" s="50"/>
      <c r="V31" s="86"/>
      <c r="W31" s="86"/>
      <c r="X31" s="86"/>
      <c r="Y31" s="86"/>
      <c r="Z31" s="86"/>
      <c r="AA31" s="86"/>
      <c r="AB31" s="86"/>
      <c r="AC31" s="118"/>
      <c r="AD31" s="118"/>
      <c r="AE31" s="86"/>
      <c r="AF31" s="86"/>
    </row>
    <row r="32" spans="2:32">
      <c r="B32" s="272">
        <f t="shared" si="0"/>
        <v>2038</v>
      </c>
      <c r="C32" s="277"/>
      <c r="D32" s="127">
        <f t="shared" ref="D32:D36" si="8">ROUND(D31*(1+IRP21_Infl_Rate),2)</f>
        <v>106.14</v>
      </c>
      <c r="E32" s="127">
        <f t="shared" ref="E32:E36" si="9">ROUND(E31*(1+IRP21_Infl_Rate),2)</f>
        <v>0</v>
      </c>
      <c r="F32" s="127">
        <f t="shared" ref="F32:F36" si="10">ROUND(F31*(1+IRP21_Infl_Rate),2)</f>
        <v>0</v>
      </c>
      <c r="G32" s="127">
        <f t="shared" si="1"/>
        <v>31.26</v>
      </c>
      <c r="H32" s="276">
        <f t="shared" si="3"/>
        <v>90.37</v>
      </c>
      <c r="I32" s="276">
        <f t="shared" si="4"/>
        <v>196.51</v>
      </c>
      <c r="J32" s="127">
        <f t="shared" si="2"/>
        <v>39.22</v>
      </c>
      <c r="K32" s="276">
        <f t="shared" si="5"/>
        <v>389.69</v>
      </c>
      <c r="L32" s="276">
        <f t="shared" si="6"/>
        <v>457.67</v>
      </c>
      <c r="M32" s="127">
        <f t="shared" si="7"/>
        <v>106.14</v>
      </c>
      <c r="N32" s="50"/>
      <c r="V32" s="86"/>
      <c r="W32" s="86"/>
      <c r="X32" s="86"/>
      <c r="Y32" s="86"/>
      <c r="Z32" s="86"/>
      <c r="AA32" s="86"/>
      <c r="AB32" s="86"/>
      <c r="AC32" s="118"/>
      <c r="AD32" s="118"/>
      <c r="AE32" s="86"/>
      <c r="AF32" s="86"/>
    </row>
    <row r="33" spans="2:32">
      <c r="B33" s="272">
        <f t="shared" si="0"/>
        <v>2039</v>
      </c>
      <c r="C33" s="277"/>
      <c r="D33" s="127">
        <f t="shared" si="8"/>
        <v>108.43</v>
      </c>
      <c r="E33" s="127">
        <f t="shared" si="9"/>
        <v>0</v>
      </c>
      <c r="F33" s="127">
        <f t="shared" si="10"/>
        <v>0</v>
      </c>
      <c r="G33" s="127">
        <f t="shared" si="1"/>
        <v>31.93</v>
      </c>
      <c r="H33" s="276">
        <f t="shared" si="3"/>
        <v>92.3</v>
      </c>
      <c r="I33" s="276">
        <f t="shared" si="4"/>
        <v>200.73</v>
      </c>
      <c r="J33" s="127">
        <f t="shared" si="2"/>
        <v>40.07</v>
      </c>
      <c r="K33" s="276">
        <f t="shared" si="5"/>
        <v>398.14</v>
      </c>
      <c r="L33" s="276">
        <f t="shared" si="6"/>
        <v>467.58</v>
      </c>
      <c r="M33" s="127">
        <f t="shared" si="7"/>
        <v>108.43</v>
      </c>
      <c r="V33" s="86"/>
      <c r="W33" s="86"/>
      <c r="X33" s="86"/>
      <c r="Y33" s="86"/>
      <c r="Z33" s="86"/>
      <c r="AA33" s="86"/>
      <c r="AB33" s="86"/>
      <c r="AC33" s="118"/>
      <c r="AD33" s="118"/>
      <c r="AE33" s="86"/>
      <c r="AF33" s="86"/>
    </row>
    <row r="34" spans="2:32">
      <c r="B34" s="272">
        <f t="shared" si="0"/>
        <v>2040</v>
      </c>
      <c r="C34" s="277"/>
      <c r="D34" s="127">
        <f t="shared" si="8"/>
        <v>110.77</v>
      </c>
      <c r="E34" s="127">
        <f t="shared" si="9"/>
        <v>0</v>
      </c>
      <c r="F34" s="127">
        <f t="shared" si="10"/>
        <v>0</v>
      </c>
      <c r="G34" s="127">
        <f t="shared" si="1"/>
        <v>32.619999999999997</v>
      </c>
      <c r="H34" s="276">
        <f t="shared" si="3"/>
        <v>94.3</v>
      </c>
      <c r="I34" s="276">
        <f t="shared" si="4"/>
        <v>205.07</v>
      </c>
      <c r="J34" s="127">
        <f t="shared" si="2"/>
        <v>40.93</v>
      </c>
      <c r="K34" s="276">
        <f t="shared" si="5"/>
        <v>406.68</v>
      </c>
      <c r="L34" s="276">
        <f t="shared" si="6"/>
        <v>477.62</v>
      </c>
      <c r="M34" s="127">
        <f t="shared" si="7"/>
        <v>110.77</v>
      </c>
      <c r="V34" s="86"/>
      <c r="W34" s="86"/>
      <c r="X34" s="86"/>
      <c r="Y34" s="86"/>
      <c r="Z34" s="86"/>
      <c r="AA34" s="86"/>
      <c r="AB34" s="86"/>
      <c r="AC34" s="118"/>
      <c r="AD34" s="118"/>
      <c r="AE34" s="86"/>
      <c r="AF34" s="86"/>
    </row>
    <row r="35" spans="2:32">
      <c r="B35" s="272">
        <f t="shared" si="0"/>
        <v>2041</v>
      </c>
      <c r="C35" s="277"/>
      <c r="D35" s="127">
        <f t="shared" si="8"/>
        <v>113.16</v>
      </c>
      <c r="E35" s="127">
        <f t="shared" si="9"/>
        <v>0</v>
      </c>
      <c r="F35" s="127">
        <f t="shared" si="10"/>
        <v>0</v>
      </c>
      <c r="G35" s="127">
        <f t="shared" si="1"/>
        <v>33.32</v>
      </c>
      <c r="H35" s="276">
        <f t="shared" si="3"/>
        <v>96.32</v>
      </c>
      <c r="I35" s="276">
        <f t="shared" si="4"/>
        <v>209.48</v>
      </c>
      <c r="J35" s="127">
        <f t="shared" si="2"/>
        <v>41.81</v>
      </c>
      <c r="K35" s="276">
        <f t="shared" si="5"/>
        <v>415.42</v>
      </c>
      <c r="L35" s="276">
        <f t="shared" si="6"/>
        <v>487.88</v>
      </c>
      <c r="M35" s="127">
        <f t="shared" si="7"/>
        <v>113.16</v>
      </c>
      <c r="V35" s="86"/>
      <c r="W35" s="86"/>
      <c r="X35" s="86"/>
      <c r="Y35" s="86"/>
      <c r="Z35" s="86"/>
      <c r="AA35" s="86"/>
      <c r="AB35" s="86"/>
      <c r="AC35" s="118"/>
      <c r="AD35" s="118"/>
      <c r="AE35" s="86"/>
      <c r="AF35" s="86"/>
    </row>
    <row r="36" spans="2:32">
      <c r="B36" s="272">
        <f t="shared" si="0"/>
        <v>2042</v>
      </c>
      <c r="C36" s="277"/>
      <c r="D36" s="127">
        <f t="shared" si="8"/>
        <v>115.6</v>
      </c>
      <c r="E36" s="127">
        <f t="shared" si="9"/>
        <v>0</v>
      </c>
      <c r="F36" s="127">
        <f t="shared" si="10"/>
        <v>0</v>
      </c>
      <c r="G36" s="127">
        <f t="shared" si="1"/>
        <v>34.04</v>
      </c>
      <c r="H36" s="276">
        <f t="shared" si="3"/>
        <v>98.4</v>
      </c>
      <c r="I36" s="276">
        <f t="shared" si="4"/>
        <v>214</v>
      </c>
      <c r="J36" s="127">
        <f t="shared" si="2"/>
        <v>42.71</v>
      </c>
      <c r="K36" s="276">
        <f t="shared" si="5"/>
        <v>424.37</v>
      </c>
      <c r="L36" s="276">
        <f t="shared" si="6"/>
        <v>498.4</v>
      </c>
      <c r="M36" s="127">
        <f t="shared" si="7"/>
        <v>115.6</v>
      </c>
      <c r="V36" s="86"/>
      <c r="W36" s="86"/>
      <c r="X36" s="86"/>
      <c r="Y36" s="86"/>
      <c r="Z36" s="86"/>
      <c r="AA36" s="86"/>
      <c r="AB36" s="86"/>
      <c r="AC36" s="118"/>
      <c r="AD36" s="118"/>
      <c r="AE36" s="86"/>
      <c r="AF36" s="86"/>
    </row>
    <row r="37" spans="2:32">
      <c r="N37" s="272"/>
      <c r="P37" s="281"/>
      <c r="V37" s="86"/>
      <c r="W37" s="86"/>
      <c r="X37" s="86"/>
      <c r="Y37" s="86"/>
      <c r="Z37" s="86"/>
      <c r="AA37" s="86"/>
      <c r="AB37" s="86"/>
      <c r="AC37" s="118"/>
      <c r="AD37" s="118"/>
      <c r="AE37" s="86"/>
      <c r="AF37" s="86"/>
    </row>
    <row r="38" spans="2:32" ht="14.25">
      <c r="B38" s="4" t="s">
        <v>25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N38" s="272"/>
      <c r="O38" s="281"/>
      <c r="P38" s="281"/>
      <c r="V38" s="86"/>
      <c r="W38" s="86"/>
      <c r="X38" s="86"/>
      <c r="Y38" s="86"/>
      <c r="Z38" s="86"/>
      <c r="AA38" s="86"/>
      <c r="AB38" s="86"/>
      <c r="AC38" s="118"/>
      <c r="AD38" s="118"/>
      <c r="AE38" s="86"/>
      <c r="AF38" s="86"/>
    </row>
    <row r="39" spans="2:32">
      <c r="V39" s="86"/>
      <c r="W39" s="86"/>
      <c r="X39" s="86"/>
      <c r="Y39" s="86"/>
      <c r="Z39" s="86"/>
      <c r="AA39" s="86"/>
      <c r="AB39" s="86"/>
      <c r="AC39" s="118"/>
      <c r="AD39" s="118"/>
      <c r="AE39" s="86"/>
      <c r="AF39" s="86"/>
    </row>
    <row r="40" spans="2:32">
      <c r="B40" s="85" t="s">
        <v>105</v>
      </c>
      <c r="D40" s="282" t="s">
        <v>207</v>
      </c>
      <c r="V40" s="86"/>
      <c r="W40" s="86"/>
      <c r="X40" s="86"/>
      <c r="Y40" s="86"/>
      <c r="Z40" s="86"/>
      <c r="AA40" s="86"/>
      <c r="AB40" s="86"/>
      <c r="AC40" s="118"/>
      <c r="AD40" s="118"/>
      <c r="AE40" s="86"/>
      <c r="AF40" s="86"/>
    </row>
    <row r="41" spans="2:32">
      <c r="C41" s="283" t="str">
        <f>D10</f>
        <v>(b)</v>
      </c>
      <c r="D41" s="276" t="str">
        <f>"= "&amp;C10&amp;" x "&amp;C70</f>
        <v>= (a) x 0.0749741404851062</v>
      </c>
      <c r="V41" s="86"/>
      <c r="W41" s="86"/>
      <c r="X41" s="86"/>
      <c r="Y41" s="86"/>
      <c r="Z41" s="86"/>
      <c r="AA41" s="86"/>
      <c r="AB41" s="86"/>
      <c r="AC41" s="118"/>
      <c r="AD41" s="118"/>
      <c r="AE41" s="86"/>
      <c r="AF41" s="86"/>
    </row>
    <row r="42" spans="2:32">
      <c r="C42" s="283" t="str">
        <f>H10</f>
        <v>(f)</v>
      </c>
      <c r="D42" s="276" t="str">
        <f>"= "&amp;$G$10&amp;" x  (8.76 x "&amp;TEXT(H59,"0.0%")&amp;") + "&amp;$F$10</f>
        <v>= (e) x  (8.76 x 33.0%) + (d)</v>
      </c>
      <c r="V42" s="86"/>
      <c r="W42" s="86"/>
      <c r="X42" s="86"/>
      <c r="Y42" s="86"/>
      <c r="Z42" s="86"/>
      <c r="AA42" s="86"/>
      <c r="AB42" s="86"/>
      <c r="AC42" s="118"/>
      <c r="AD42" s="118"/>
      <c r="AE42" s="86"/>
      <c r="AF42" s="86"/>
    </row>
    <row r="43" spans="2:32">
      <c r="C43" s="283" t="str">
        <f>I10</f>
        <v>(g)</v>
      </c>
      <c r="D43" s="276" t="str">
        <f>"= "&amp;D10&amp;" + "&amp;H10</f>
        <v>= (b) + (f)</v>
      </c>
      <c r="V43" s="86"/>
      <c r="W43" s="86"/>
      <c r="X43" s="86"/>
      <c r="Y43" s="86"/>
      <c r="Z43" s="86"/>
      <c r="AA43" s="86"/>
      <c r="AB43" s="86"/>
      <c r="AC43" s="118"/>
      <c r="AD43" s="118"/>
      <c r="AE43" s="86"/>
      <c r="AF43" s="86"/>
    </row>
    <row r="44" spans="2:32">
      <c r="C44" s="283" t="str">
        <f>J10</f>
        <v>(h)</v>
      </c>
      <c r="D44" s="284" t="str">
        <f>'Table 4'!B3&amp;" - "&amp;'Table 4'!B4</f>
        <v>Table 4 - Burnertip Natural Gas Price Forecast</v>
      </c>
      <c r="V44" s="86"/>
      <c r="W44" s="86"/>
      <c r="X44" s="86"/>
      <c r="Y44" s="86"/>
      <c r="Z44" s="86"/>
      <c r="AA44" s="86"/>
      <c r="AB44" s="86"/>
      <c r="AC44" s="118"/>
      <c r="AD44" s="118"/>
      <c r="AE44" s="86"/>
      <c r="AF44" s="86"/>
    </row>
    <row r="45" spans="2:32">
      <c r="C45" s="283" t="str">
        <f>K10</f>
        <v>(i)</v>
      </c>
      <c r="D45" s="276" t="str">
        <f>"= "&amp;TEXT(L59,"?,0")&amp;" MMBtu/MWH x "&amp;J9</f>
        <v>= 9,936 MMBtu/MWH x $/MMBtu</v>
      </c>
      <c r="V45" s="86"/>
      <c r="W45" s="86"/>
      <c r="X45" s="86"/>
      <c r="Y45" s="86"/>
      <c r="Z45" s="86"/>
      <c r="AA45" s="86"/>
      <c r="AB45" s="86"/>
      <c r="AC45" s="118"/>
      <c r="AD45" s="118"/>
      <c r="AE45" s="86"/>
      <c r="AF45" s="86"/>
    </row>
    <row r="46" spans="2:32">
      <c r="C46" s="283" t="str">
        <f>L10</f>
        <v>(i)</v>
      </c>
      <c r="D46" s="276" t="str">
        <f>"= "&amp;I10&amp;" / (8.76 x 'Capacity Factor' ) + "&amp;K10</f>
        <v>= (g) / (8.76 x 'Capacity Factor' ) + (i)</v>
      </c>
      <c r="V46" s="86"/>
      <c r="W46" s="86"/>
      <c r="X46" s="86"/>
      <c r="Y46" s="86"/>
      <c r="Z46" s="86"/>
      <c r="AA46" s="86"/>
      <c r="AB46" s="86"/>
      <c r="AC46" s="118"/>
      <c r="AD46" s="118"/>
      <c r="AE46" s="86"/>
      <c r="AF46" s="86"/>
    </row>
    <row r="47" spans="2:32" ht="13.5" thickBot="1">
      <c r="V47" s="86"/>
      <c r="W47" s="86"/>
      <c r="X47" s="86"/>
      <c r="Y47" s="86"/>
      <c r="Z47" s="86"/>
      <c r="AA47" s="86"/>
      <c r="AB47" s="86"/>
      <c r="AC47" s="118"/>
      <c r="AD47" s="118"/>
      <c r="AE47" s="86"/>
      <c r="AF47" s="86"/>
    </row>
    <row r="48" spans="2:32" ht="13.5" thickBot="1">
      <c r="C48" s="42" t="s">
        <v>175</v>
      </c>
      <c r="D48" s="285"/>
      <c r="E48" s="285"/>
      <c r="F48" s="285"/>
      <c r="G48" s="285"/>
      <c r="H48" s="285"/>
      <c r="I48" s="285"/>
      <c r="J48" s="285"/>
      <c r="K48" s="286"/>
      <c r="L48" s="287"/>
    </row>
    <row r="49" spans="2:22" ht="5.25" customHeight="1"/>
    <row r="50" spans="2:22" ht="5.25" customHeight="1"/>
    <row r="51" spans="2:22">
      <c r="C51" s="288" t="s">
        <v>106</v>
      </c>
      <c r="D51" s="289"/>
      <c r="E51" s="288"/>
      <c r="F51" s="288"/>
      <c r="G51" s="290" t="s">
        <v>32</v>
      </c>
      <c r="H51" s="290" t="s">
        <v>107</v>
      </c>
      <c r="I51" s="290" t="s">
        <v>108</v>
      </c>
      <c r="J51" s="290" t="s">
        <v>33</v>
      </c>
    </row>
    <row r="52" spans="2:22">
      <c r="C52" s="280" t="s">
        <v>109</v>
      </c>
      <c r="G52" s="291">
        <f>C63</f>
        <v>206.10992340000001</v>
      </c>
      <c r="H52" s="41">
        <f>G52/G54</f>
        <v>1</v>
      </c>
      <c r="I52" s="292">
        <f>C64</f>
        <v>1385.7797810443026</v>
      </c>
      <c r="J52" s="293">
        <f>C67</f>
        <v>0</v>
      </c>
      <c r="Q52" s="116"/>
      <c r="R52" s="116"/>
      <c r="S52" s="116"/>
      <c r="T52" s="116"/>
      <c r="U52" s="116"/>
      <c r="V52" s="116"/>
    </row>
    <row r="53" spans="2:22">
      <c r="C53" s="280"/>
      <c r="G53" s="294">
        <f>D63</f>
        <v>0</v>
      </c>
      <c r="H53" s="295">
        <f>1-H52</f>
        <v>0</v>
      </c>
      <c r="I53" s="296">
        <f>D64</f>
        <v>0</v>
      </c>
      <c r="J53" s="297">
        <f>D67</f>
        <v>0</v>
      </c>
      <c r="Q53" s="368"/>
      <c r="R53" s="116"/>
      <c r="S53" s="116"/>
      <c r="T53" s="116"/>
      <c r="U53" s="116"/>
      <c r="V53" s="116"/>
    </row>
    <row r="54" spans="2:22">
      <c r="C54" s="280" t="s">
        <v>110</v>
      </c>
      <c r="G54" s="291">
        <f>G52+G53</f>
        <v>206.10992340000001</v>
      </c>
      <c r="H54" s="41">
        <f>H52+H53</f>
        <v>1</v>
      </c>
      <c r="I54" s="292">
        <f>ROUND(((G52*I52)+(G53*I53))/G54,0)</f>
        <v>1386</v>
      </c>
      <c r="J54" s="293">
        <f>ROUND(((G52*J52)+(G53*J53))/G54,2)</f>
        <v>0</v>
      </c>
      <c r="Q54" s="368"/>
      <c r="R54" s="116"/>
      <c r="S54" s="116"/>
      <c r="T54" s="118"/>
      <c r="U54" s="116"/>
      <c r="V54" s="116"/>
    </row>
    <row r="55" spans="2:22">
      <c r="C55" s="280"/>
      <c r="G55" s="291"/>
      <c r="H55" s="41"/>
      <c r="I55" s="298"/>
      <c r="J55" s="299"/>
      <c r="Q55" s="116"/>
      <c r="R55" s="116"/>
      <c r="S55" s="326"/>
      <c r="T55" s="116"/>
      <c r="U55" s="116"/>
      <c r="V55" s="116"/>
    </row>
    <row r="56" spans="2:22">
      <c r="C56" s="300" t="s">
        <v>106</v>
      </c>
      <c r="D56" s="289"/>
      <c r="E56" s="288"/>
      <c r="F56" s="288"/>
      <c r="G56" s="290" t="s">
        <v>32</v>
      </c>
      <c r="H56" s="290" t="s">
        <v>34</v>
      </c>
      <c r="I56" s="290" t="s">
        <v>111</v>
      </c>
      <c r="J56" s="290" t="s">
        <v>107</v>
      </c>
      <c r="K56" s="290" t="s">
        <v>112</v>
      </c>
      <c r="L56" s="290" t="s">
        <v>113</v>
      </c>
    </row>
    <row r="57" spans="2:22">
      <c r="C57" s="301" t="str">
        <f>C52</f>
        <v>SCCT Dry "F" - Turbine</v>
      </c>
      <c r="D57" s="302"/>
      <c r="E57" s="302"/>
      <c r="F57" s="302"/>
      <c r="G57" s="85">
        <f>C63</f>
        <v>206.10992340000001</v>
      </c>
      <c r="H57" s="41">
        <f>C71</f>
        <v>0.33</v>
      </c>
      <c r="I57" s="303">
        <f>H57*G57</f>
        <v>68.016274722000006</v>
      </c>
      <c r="J57" s="41">
        <f>I57/I59</f>
        <v>1</v>
      </c>
      <c r="K57" s="299">
        <f>C68</f>
        <v>21.294</v>
      </c>
      <c r="L57" s="304">
        <f>C69</f>
        <v>9936</v>
      </c>
    </row>
    <row r="58" spans="2:22">
      <c r="C58" s="301">
        <f>C53</f>
        <v>0</v>
      </c>
      <c r="D58" s="302"/>
      <c r="E58" s="302"/>
      <c r="F58" s="302"/>
      <c r="G58" s="305">
        <f>D63</f>
        <v>0</v>
      </c>
      <c r="H58" s="295">
        <f>D71</f>
        <v>0</v>
      </c>
      <c r="I58" s="306">
        <f>H58*G58</f>
        <v>0</v>
      </c>
      <c r="J58" s="295">
        <f>1-J57</f>
        <v>0</v>
      </c>
      <c r="K58" s="307">
        <f>D68</f>
        <v>0</v>
      </c>
      <c r="L58" s="308">
        <f>D69</f>
        <v>0</v>
      </c>
    </row>
    <row r="59" spans="2:22">
      <c r="C59" s="280" t="s">
        <v>114</v>
      </c>
      <c r="G59" s="85">
        <f>G57+G58</f>
        <v>206.10992340000001</v>
      </c>
      <c r="H59" s="309">
        <f>ROUND(I59/G59,3)</f>
        <v>0.33</v>
      </c>
      <c r="I59" s="303">
        <f>SUM(I57:I58)</f>
        <v>68.016274722000006</v>
      </c>
      <c r="J59" s="41">
        <f>J57+J58</f>
        <v>1</v>
      </c>
      <c r="K59" s="299">
        <f>ROUND(($J57*K57)+($J58*K58),2)</f>
        <v>21.29</v>
      </c>
      <c r="L59" s="310">
        <f>ROUND(($J57*L57)+($J58*L58),0)</f>
        <v>9936</v>
      </c>
    </row>
    <row r="60" spans="2:22">
      <c r="H60" s="309"/>
      <c r="J60" s="41"/>
      <c r="K60" s="299"/>
      <c r="L60" s="311" t="s">
        <v>115</v>
      </c>
    </row>
    <row r="62" spans="2:22">
      <c r="C62" s="290" t="s">
        <v>116</v>
      </c>
      <c r="D62" s="290" t="s">
        <v>117</v>
      </c>
      <c r="E62" s="363"/>
      <c r="F62" s="312" t="str">
        <f>D40</f>
        <v xml:space="preserve">Plant Costs  - 2021 IRP  - Table 7.1 &amp; 7.2 </v>
      </c>
      <c r="G62" s="313"/>
      <c r="H62" s="313"/>
      <c r="I62" s="313"/>
      <c r="J62" s="313"/>
      <c r="K62" s="313"/>
      <c r="L62" s="314"/>
    </row>
    <row r="63" spans="2:22">
      <c r="C63" s="85">
        <v>206.10992340000001</v>
      </c>
      <c r="F63" s="85" t="s">
        <v>118</v>
      </c>
      <c r="I63" s="315"/>
    </row>
    <row r="64" spans="2:22">
      <c r="B64" s="85" t="s">
        <v>205</v>
      </c>
      <c r="C64" s="298">
        <f>285622.96452031/C63</f>
        <v>1385.7797810443026</v>
      </c>
      <c r="D64" s="298"/>
      <c r="F64" s="85" t="s">
        <v>119</v>
      </c>
    </row>
    <row r="65" spans="2:30">
      <c r="C65" s="299">
        <v>0</v>
      </c>
      <c r="D65" s="299"/>
      <c r="F65" s="85" t="s">
        <v>120</v>
      </c>
    </row>
    <row r="66" spans="2:30">
      <c r="C66" s="316">
        <v>0</v>
      </c>
      <c r="D66" s="316"/>
      <c r="F66" s="85" t="s">
        <v>121</v>
      </c>
    </row>
    <row r="67" spans="2:30">
      <c r="B67" s="85" t="s">
        <v>156</v>
      </c>
      <c r="C67" s="299">
        <f>C65+C66</f>
        <v>0</v>
      </c>
      <c r="D67" s="299"/>
      <c r="F67" s="85" t="s">
        <v>122</v>
      </c>
    </row>
    <row r="68" spans="2:30">
      <c r="B68" s="85" t="s">
        <v>156</v>
      </c>
      <c r="C68" s="385">
        <v>21.294</v>
      </c>
      <c r="D68" s="299"/>
      <c r="F68" s="85" t="s">
        <v>123</v>
      </c>
    </row>
    <row r="69" spans="2:30">
      <c r="C69" s="310">
        <v>9936</v>
      </c>
      <c r="D69" s="310"/>
      <c r="F69" s="85" t="s">
        <v>124</v>
      </c>
    </row>
    <row r="70" spans="2:30">
      <c r="C70" s="317">
        <v>7.4974140485106158E-2</v>
      </c>
      <c r="D70" s="317"/>
      <c r="F70" s="85" t="s">
        <v>36</v>
      </c>
      <c r="AC70" s="118"/>
      <c r="AD70" s="118"/>
    </row>
    <row r="71" spans="2:30">
      <c r="C71" s="318">
        <v>0.33</v>
      </c>
      <c r="D71" s="318"/>
      <c r="F71" s="85" t="s">
        <v>37</v>
      </c>
      <c r="AC71" s="118"/>
      <c r="AD71" s="118"/>
    </row>
    <row r="72" spans="2:30">
      <c r="D72" s="41">
        <f>ROUND(I59/G59,3)</f>
        <v>0.33</v>
      </c>
      <c r="F72" s="85" t="s">
        <v>125</v>
      </c>
      <c r="AC72" s="118"/>
      <c r="AD72" s="118"/>
    </row>
    <row r="73" spans="2:30">
      <c r="B73" s="343"/>
      <c r="C73" s="151"/>
      <c r="D73" s="116"/>
      <c r="E73" s="116"/>
      <c r="F73" s="116"/>
      <c r="AC73" s="118"/>
      <c r="AD73" s="118"/>
    </row>
    <row r="74" spans="2:30" ht="13.5" thickBot="1">
      <c r="B74" s="49"/>
      <c r="C74" s="386">
        <v>26.724569206547603</v>
      </c>
      <c r="D74" s="49"/>
      <c r="F74" s="85" t="s">
        <v>176</v>
      </c>
      <c r="G74" s="387"/>
      <c r="AC74" s="118"/>
      <c r="AD74" s="118"/>
    </row>
    <row r="75" spans="2:30" s="86" customFormat="1">
      <c r="O75" s="85"/>
      <c r="P75" s="85"/>
      <c r="AC75" s="116"/>
      <c r="AD75" s="116"/>
    </row>
    <row r="76" spans="2:30">
      <c r="D76" s="319"/>
    </row>
    <row r="77" spans="2:30">
      <c r="D77" s="319"/>
    </row>
  </sheetData>
  <printOptions horizontalCentered="1"/>
  <pageMargins left="0.25" right="0.25" top="0.75" bottom="0.75" header="0.3" footer="0.3"/>
  <pageSetup scale="77" fitToHeight="0" orientation="portrait" r:id="rId1"/>
  <headerFooter alignWithMargins="0"/>
  <rowBreaks count="1" manualBreakCount="1">
    <brk id="4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B1:S345"/>
  <sheetViews>
    <sheetView view="pageBreakPreview" topLeftCell="A2" zoomScale="80" zoomScaleNormal="100" zoomScaleSheetLayoutView="80" workbookViewId="0">
      <selection activeCell="D31" sqref="D31"/>
    </sheetView>
  </sheetViews>
  <sheetFormatPr defaultColWidth="9.33203125" defaultRowHeight="12.75"/>
  <cols>
    <col min="1" max="1" width="9.33203125" style="3"/>
    <col min="2" max="2" width="15" style="3" customWidth="1"/>
    <col min="3" max="4" width="27" style="3" customWidth="1"/>
    <col min="5" max="5" width="19.5" style="3" customWidth="1"/>
    <col min="6" max="6" width="17" style="3" customWidth="1"/>
    <col min="7" max="7" width="9.33203125" style="3" customWidth="1"/>
    <col min="8" max="8" width="15" style="46" hidden="1" customWidth="1"/>
    <col min="9" max="10" width="16.6640625" style="32" hidden="1" customWidth="1"/>
    <col min="11" max="11" width="11.1640625" style="3" hidden="1" customWidth="1"/>
    <col min="12" max="12" width="9.33203125" style="3" hidden="1" customWidth="1"/>
    <col min="13" max="13" width="9.33203125" style="94" hidden="1" customWidth="1"/>
    <col min="14" max="14" width="10.33203125" style="94" hidden="1" customWidth="1"/>
    <col min="15" max="15" width="13.83203125" style="94" hidden="1" customWidth="1"/>
    <col min="16" max="16" width="12.83203125" style="3" hidden="1" customWidth="1"/>
    <col min="17" max="17" width="13.33203125" style="3" hidden="1" customWidth="1"/>
    <col min="18" max="19" width="9.33203125" style="3" hidden="1" customWidth="1"/>
    <col min="20" max="16384" width="9.33203125" style="3"/>
  </cols>
  <sheetData>
    <row r="1" spans="2:18" ht="15.75" hidden="1">
      <c r="B1" s="1" t="s">
        <v>35</v>
      </c>
      <c r="C1" s="1"/>
      <c r="D1" s="1"/>
      <c r="H1" s="29"/>
    </row>
    <row r="2" spans="2:18" ht="5.25" customHeight="1">
      <c r="B2" s="1"/>
      <c r="C2" s="1"/>
      <c r="D2" s="1"/>
      <c r="H2" s="29"/>
    </row>
    <row r="3" spans="2:18" ht="15.75">
      <c r="B3" s="1" t="s">
        <v>55</v>
      </c>
      <c r="C3" s="1"/>
      <c r="D3" s="1"/>
      <c r="H3" s="29"/>
    </row>
    <row r="4" spans="2:18" ht="15.75">
      <c r="B4" s="1" t="s">
        <v>30</v>
      </c>
      <c r="C4" s="1"/>
      <c r="D4" s="1"/>
      <c r="H4" s="95" t="s">
        <v>29</v>
      </c>
    </row>
    <row r="5" spans="2:18" ht="15.75">
      <c r="B5" s="1" t="str">
        <f ca="1">'Table 1'!$B$5</f>
        <v>Tesoro Non Firm - 25.0 MW and 85.0% CF</v>
      </c>
      <c r="C5" s="1"/>
      <c r="D5" s="1"/>
      <c r="H5" s="96">
        <v>44742</v>
      </c>
    </row>
    <row r="6" spans="2:18">
      <c r="B6" s="11"/>
      <c r="C6" s="11"/>
      <c r="D6" s="11"/>
      <c r="H6" s="29"/>
    </row>
    <row r="7" spans="2:18" ht="14.25">
      <c r="B7" s="21"/>
      <c r="C7" s="28" t="s">
        <v>26</v>
      </c>
      <c r="D7" s="208"/>
      <c r="H7" s="29"/>
    </row>
    <row r="8" spans="2:18">
      <c r="B8" s="22"/>
      <c r="C8" s="16" t="s">
        <v>27</v>
      </c>
      <c r="D8" s="16" t="s">
        <v>27</v>
      </c>
      <c r="E8" s="16" t="s">
        <v>27</v>
      </c>
      <c r="F8" s="16" t="s">
        <v>27</v>
      </c>
      <c r="H8" s="29"/>
    </row>
    <row r="9" spans="2:18">
      <c r="B9" s="22" t="s">
        <v>0</v>
      </c>
      <c r="C9" s="22" t="str">
        <f>O16</f>
        <v>IRP - Utah Greenfield</v>
      </c>
      <c r="D9" s="22" t="str">
        <f>R16</f>
        <v>Naughton</v>
      </c>
      <c r="E9" s="22" t="str">
        <f>P15</f>
        <v>IRP West Side</v>
      </c>
      <c r="F9" s="22" t="str">
        <f>Q16</f>
        <v>IRP - Wyo NE</v>
      </c>
      <c r="H9" s="29"/>
    </row>
    <row r="10" spans="2:18">
      <c r="B10" s="23"/>
      <c r="C10" s="24" t="s">
        <v>21</v>
      </c>
      <c r="D10" s="24" t="s">
        <v>21</v>
      </c>
      <c r="E10" s="24" t="s">
        <v>21</v>
      </c>
      <c r="F10" s="24" t="s">
        <v>21</v>
      </c>
      <c r="H10" s="97"/>
      <c r="I10" s="98"/>
      <c r="J10" s="98"/>
    </row>
    <row r="11" spans="2:18" hidden="1">
      <c r="C11" s="12"/>
      <c r="D11" s="12"/>
      <c r="H11" s="97"/>
      <c r="I11" s="98"/>
      <c r="J11" s="98"/>
    </row>
    <row r="12" spans="2:18" hidden="1">
      <c r="C12" s="25"/>
      <c r="D12" s="25"/>
      <c r="H12" s="97"/>
      <c r="I12" s="98"/>
      <c r="J12" s="98"/>
    </row>
    <row r="13" spans="2:18" ht="6" customHeight="1">
      <c r="H13" s="99"/>
      <c r="I13" s="100"/>
      <c r="J13" s="100"/>
    </row>
    <row r="14" spans="2:18">
      <c r="B14" s="26"/>
      <c r="C14" s="27"/>
      <c r="D14" s="27"/>
      <c r="E14" s="27"/>
      <c r="F14" s="27"/>
      <c r="H14" s="101"/>
      <c r="I14" s="33"/>
      <c r="J14" s="33"/>
    </row>
    <row r="15" spans="2:18" ht="13.5" thickBot="1">
      <c r="B15" s="26"/>
      <c r="C15" s="27"/>
      <c r="D15" s="27"/>
      <c r="E15" s="27"/>
      <c r="F15" s="27"/>
      <c r="H15" s="30"/>
      <c r="I15" s="34" t="s">
        <v>59</v>
      </c>
      <c r="J15" s="34"/>
      <c r="K15" s="3" t="s">
        <v>60</v>
      </c>
      <c r="L15" s="3" t="s">
        <v>61</v>
      </c>
      <c r="P15" s="3" t="s">
        <v>60</v>
      </c>
      <c r="R15" s="3" t="s">
        <v>127</v>
      </c>
    </row>
    <row r="16" spans="2:18" ht="13.5" thickBot="1">
      <c r="B16" s="26"/>
      <c r="C16" s="27"/>
      <c r="D16" s="27"/>
      <c r="E16" s="27"/>
      <c r="F16" s="27"/>
      <c r="H16" s="30" t="s">
        <v>28</v>
      </c>
      <c r="I16" s="34" t="s">
        <v>27</v>
      </c>
      <c r="J16" s="3" t="s">
        <v>126</v>
      </c>
      <c r="K16" s="34" t="s">
        <v>27</v>
      </c>
      <c r="L16" s="34" t="s">
        <v>27</v>
      </c>
      <c r="M16" s="102" t="s">
        <v>0</v>
      </c>
      <c r="O16" s="103" t="s">
        <v>59</v>
      </c>
      <c r="P16" s="103" t="s">
        <v>89</v>
      </c>
      <c r="Q16" s="103" t="s">
        <v>61</v>
      </c>
      <c r="R16" s="3" t="s">
        <v>126</v>
      </c>
    </row>
    <row r="17" spans="2:18" ht="13.5" thickBot="1">
      <c r="B17" s="26">
        <v>2019</v>
      </c>
      <c r="C17" s="27">
        <f t="shared" ref="C17:C38" si="0">ROUND(SUMIF($M$17:$M$340,$B17,$I$17:$I$340)/COUNTIF($M$17:$M$340,$B17),2)</f>
        <v>2.42</v>
      </c>
      <c r="D17" s="27">
        <f t="shared" ref="D17:D38" si="1">ROUND(SUMIF($M$17:$M$340,$B17,$J$17:$J$340)/COUNTIF($M$17:$M$340,$B17),2)</f>
        <v>2.4300000000000002</v>
      </c>
      <c r="E17" s="27">
        <f t="shared" ref="E17:E38" si="2">ROUND(SUMIF($M$17:$M$340,$B17,$K$17:$K$340)/COUNTIF($M$17:$M$340,$B17),2)</f>
        <v>4.3099999999999996</v>
      </c>
      <c r="F17" s="27">
        <f t="shared" ref="F17:F38" si="3">ROUND(SUMIF($M$17:$M$340,$B17,$L$17:$L$340)/COUNTIF($M$17:$M$340,$B17),2)</f>
        <v>2.09</v>
      </c>
      <c r="H17" s="31">
        <v>42370</v>
      </c>
      <c r="I17" s="35">
        <v>2.2763825364431489</v>
      </c>
      <c r="J17" s="35">
        <v>2.2724718011978848</v>
      </c>
      <c r="K17" s="35">
        <v>2.3748742653912789</v>
      </c>
      <c r="L17" s="35">
        <v>2.2757987901986261</v>
      </c>
      <c r="M17" s="104">
        <f t="shared" ref="M17:M64" si="4">YEAR(H17)</f>
        <v>2016</v>
      </c>
      <c r="O17" s="105">
        <v>47</v>
      </c>
      <c r="P17" s="105">
        <v>43</v>
      </c>
      <c r="Q17" s="105">
        <v>46</v>
      </c>
      <c r="R17" s="105">
        <v>42</v>
      </c>
    </row>
    <row r="18" spans="2:18">
      <c r="B18" s="26">
        <f t="shared" ref="B18:B38" si="5">B17+1</f>
        <v>2020</v>
      </c>
      <c r="C18" s="27">
        <f t="shared" si="0"/>
        <v>1.98</v>
      </c>
      <c r="D18" s="27">
        <f t="shared" si="1"/>
        <v>1.99</v>
      </c>
      <c r="E18" s="27">
        <f t="shared" si="2"/>
        <v>2.17</v>
      </c>
      <c r="F18" s="27">
        <f t="shared" si="3"/>
        <v>1.79</v>
      </c>
      <c r="H18" s="31">
        <v>42401</v>
      </c>
      <c r="I18" s="35">
        <v>1.8452064945978397</v>
      </c>
      <c r="J18" s="35">
        <v>1.8414277116248936</v>
      </c>
      <c r="K18" s="35">
        <v>1.7746276302006363</v>
      </c>
      <c r="L18" s="35">
        <v>1.8289735727586562</v>
      </c>
      <c r="M18" s="104">
        <f t="shared" si="4"/>
        <v>2016</v>
      </c>
    </row>
    <row r="19" spans="2:18">
      <c r="B19" s="26">
        <f t="shared" si="5"/>
        <v>2021</v>
      </c>
      <c r="C19" s="27">
        <f t="shared" si="0"/>
        <v>4.1500000000000004</v>
      </c>
      <c r="D19" s="27">
        <f t="shared" si="1"/>
        <v>4.16</v>
      </c>
      <c r="E19" s="27">
        <f t="shared" si="2"/>
        <v>4.03</v>
      </c>
      <c r="F19" s="27">
        <f t="shared" si="3"/>
        <v>6.36</v>
      </c>
      <c r="H19" s="31">
        <v>42430</v>
      </c>
      <c r="I19" s="35">
        <v>1.5253593249607535</v>
      </c>
      <c r="J19" s="35">
        <v>1.5216784244226651</v>
      </c>
      <c r="K19" s="35">
        <v>1.4851256469456469</v>
      </c>
      <c r="L19" s="35">
        <v>1.5765269848510393</v>
      </c>
      <c r="M19" s="104">
        <f t="shared" si="4"/>
        <v>2016</v>
      </c>
    </row>
    <row r="20" spans="2:18">
      <c r="B20" s="26">
        <f t="shared" si="5"/>
        <v>2022</v>
      </c>
      <c r="C20" s="27">
        <f t="shared" si="0"/>
        <v>5.76</v>
      </c>
      <c r="D20" s="27">
        <f t="shared" si="1"/>
        <v>5.77</v>
      </c>
      <c r="E20" s="27">
        <f t="shared" si="2"/>
        <v>5.57</v>
      </c>
      <c r="F20" s="27">
        <f t="shared" si="3"/>
        <v>5.53</v>
      </c>
      <c r="H20" s="31">
        <v>42461</v>
      </c>
      <c r="I20" s="35">
        <v>1.6910448299319725</v>
      </c>
      <c r="J20" s="35">
        <v>1.6873132248631368</v>
      </c>
      <c r="K20" s="35">
        <v>1.4973848492599942</v>
      </c>
      <c r="L20" s="35">
        <v>1.7513146360624383</v>
      </c>
      <c r="M20" s="104">
        <f t="shared" si="4"/>
        <v>2016</v>
      </c>
    </row>
    <row r="21" spans="2:18">
      <c r="B21" s="26">
        <f t="shared" si="5"/>
        <v>2023</v>
      </c>
      <c r="C21" s="27">
        <f t="shared" si="0"/>
        <v>4.83</v>
      </c>
      <c r="D21" s="27">
        <f t="shared" si="1"/>
        <v>4.84</v>
      </c>
      <c r="E21" s="27">
        <f t="shared" si="2"/>
        <v>4.3899999999999997</v>
      </c>
      <c r="F21" s="27">
        <f t="shared" si="3"/>
        <v>4.51</v>
      </c>
      <c r="H21" s="31">
        <v>42491</v>
      </c>
      <c r="I21" s="35">
        <v>1.7310108163265305</v>
      </c>
      <c r="J21" s="35">
        <v>1.7272669805161687</v>
      </c>
      <c r="K21" s="35">
        <v>1.5718715629148743</v>
      </c>
      <c r="L21" s="35">
        <v>1.8004724578470166</v>
      </c>
      <c r="M21" s="104">
        <f t="shared" si="4"/>
        <v>2016</v>
      </c>
    </row>
    <row r="22" spans="2:18">
      <c r="B22" s="26">
        <f t="shared" si="5"/>
        <v>2024</v>
      </c>
      <c r="C22" s="27">
        <f t="shared" si="0"/>
        <v>4.42</v>
      </c>
      <c r="D22" s="27">
        <f t="shared" si="1"/>
        <v>4.43</v>
      </c>
      <c r="E22" s="27">
        <f t="shared" si="2"/>
        <v>4.0599999999999996</v>
      </c>
      <c r="F22" s="27">
        <f t="shared" si="3"/>
        <v>4.21</v>
      </c>
      <c r="H22" s="31">
        <v>42522</v>
      </c>
      <c r="I22" s="35">
        <v>2.3388150491307629</v>
      </c>
      <c r="J22" s="35">
        <v>2.3348852077406383</v>
      </c>
      <c r="K22" s="35">
        <v>2.1751230113991165</v>
      </c>
      <c r="L22" s="35">
        <v>2.3647654677733372</v>
      </c>
      <c r="M22" s="104">
        <f t="shared" si="4"/>
        <v>2016</v>
      </c>
    </row>
    <row r="23" spans="2:18">
      <c r="B23" s="26">
        <f t="shared" si="5"/>
        <v>2025</v>
      </c>
      <c r="C23" s="27">
        <f t="shared" si="0"/>
        <v>4.22</v>
      </c>
      <c r="D23" s="27">
        <f t="shared" si="1"/>
        <v>4.2300000000000004</v>
      </c>
      <c r="E23" s="27">
        <f t="shared" si="2"/>
        <v>4.04</v>
      </c>
      <c r="F23" s="27">
        <f t="shared" si="3"/>
        <v>4.09</v>
      </c>
      <c r="H23" s="31">
        <v>42552</v>
      </c>
      <c r="I23" s="35">
        <v>2.58101081632653</v>
      </c>
      <c r="J23" s="35">
        <v>2.5770068560644699</v>
      </c>
      <c r="K23" s="35">
        <v>2.5037871798230165</v>
      </c>
      <c r="L23" s="35">
        <v>2.6063456138089238</v>
      </c>
      <c r="M23" s="104">
        <f t="shared" si="4"/>
        <v>2016</v>
      </c>
    </row>
    <row r="24" spans="2:18">
      <c r="B24" s="26">
        <f t="shared" si="5"/>
        <v>2026</v>
      </c>
      <c r="C24" s="27">
        <f t="shared" si="0"/>
        <v>4.03</v>
      </c>
      <c r="D24" s="27">
        <f t="shared" si="1"/>
        <v>4.04</v>
      </c>
      <c r="E24" s="27">
        <f t="shared" si="2"/>
        <v>4.07</v>
      </c>
      <c r="F24" s="27">
        <f t="shared" si="3"/>
        <v>3.89</v>
      </c>
      <c r="H24" s="31">
        <v>42583</v>
      </c>
      <c r="I24" s="35">
        <v>2.6353985714285706</v>
      </c>
      <c r="J24" s="35">
        <v>2.631377966948893</v>
      </c>
      <c r="K24" s="35">
        <v>2.6477537958754924</v>
      </c>
      <c r="L24" s="35">
        <v>2.6355990076984344</v>
      </c>
      <c r="M24" s="104">
        <f t="shared" si="4"/>
        <v>2016</v>
      </c>
    </row>
    <row r="25" spans="2:18">
      <c r="B25" s="26">
        <f t="shared" si="5"/>
        <v>2027</v>
      </c>
      <c r="C25" s="27">
        <f t="shared" si="0"/>
        <v>3.91</v>
      </c>
      <c r="D25" s="27">
        <f t="shared" si="1"/>
        <v>3.92</v>
      </c>
      <c r="E25" s="27">
        <f t="shared" si="2"/>
        <v>4.07</v>
      </c>
      <c r="F25" s="27">
        <f t="shared" si="3"/>
        <v>3.78</v>
      </c>
      <c r="H25" s="31">
        <v>42614</v>
      </c>
      <c r="I25" s="35">
        <v>2.7123373469387757</v>
      </c>
      <c r="J25" s="35">
        <v>2.7082931969805171</v>
      </c>
      <c r="K25" s="35">
        <v>2.7714741535603351</v>
      </c>
      <c r="L25" s="35">
        <v>2.7681537930798932</v>
      </c>
      <c r="M25" s="104">
        <f t="shared" si="4"/>
        <v>2016</v>
      </c>
    </row>
    <row r="26" spans="2:18">
      <c r="B26" s="26">
        <f t="shared" si="5"/>
        <v>2028</v>
      </c>
      <c r="C26" s="27">
        <f t="shared" si="0"/>
        <v>3.99</v>
      </c>
      <c r="D26" s="27">
        <f t="shared" si="1"/>
        <v>4</v>
      </c>
      <c r="E26" s="27">
        <f t="shared" si="2"/>
        <v>4.18</v>
      </c>
      <c r="F26" s="27">
        <f t="shared" si="3"/>
        <v>3.86</v>
      </c>
      <c r="H26" s="31">
        <v>42644</v>
      </c>
      <c r="I26" s="35">
        <v>2.6862698430141281</v>
      </c>
      <c r="J26" s="35">
        <v>2.6822336704619465</v>
      </c>
      <c r="K26" s="35">
        <v>2.6942040298820258</v>
      </c>
      <c r="L26" s="35">
        <v>2.7499682086675996</v>
      </c>
      <c r="M26" s="104">
        <f t="shared" si="4"/>
        <v>2016</v>
      </c>
    </row>
    <row r="27" spans="2:18">
      <c r="B27" s="26">
        <f t="shared" si="5"/>
        <v>2029</v>
      </c>
      <c r="C27" s="27">
        <f t="shared" si="0"/>
        <v>4.07</v>
      </c>
      <c r="D27" s="27">
        <f t="shared" si="1"/>
        <v>4.08</v>
      </c>
      <c r="E27" s="27">
        <f t="shared" si="2"/>
        <v>4.28</v>
      </c>
      <c r="F27" s="27">
        <f t="shared" si="3"/>
        <v>3.93</v>
      </c>
      <c r="H27" s="31">
        <v>42675</v>
      </c>
      <c r="I27" s="35">
        <v>2.269616258503401</v>
      </c>
      <c r="J27" s="35">
        <v>2.26570759393383</v>
      </c>
      <c r="K27" s="35">
        <v>2.2676824839611038</v>
      </c>
      <c r="L27" s="35">
        <v>2.3066994090924613</v>
      </c>
      <c r="M27" s="104">
        <f t="shared" si="4"/>
        <v>2016</v>
      </c>
    </row>
    <row r="28" spans="2:18">
      <c r="B28" s="26">
        <f t="shared" si="5"/>
        <v>2030</v>
      </c>
      <c r="C28" s="27">
        <f t="shared" si="0"/>
        <v>4.04</v>
      </c>
      <c r="D28" s="27">
        <f t="shared" si="1"/>
        <v>4.05</v>
      </c>
      <c r="E28" s="27">
        <f t="shared" si="2"/>
        <v>4.26</v>
      </c>
      <c r="F28" s="27">
        <f t="shared" si="3"/>
        <v>3.91</v>
      </c>
      <c r="H28" s="31">
        <v>42705</v>
      </c>
      <c r="I28" s="35">
        <v>3.5123636800526663</v>
      </c>
      <c r="J28" s="35">
        <v>3.5080746990223539</v>
      </c>
      <c r="K28" s="35">
        <v>3.8167860057158185</v>
      </c>
      <c r="L28" s="35">
        <v>3.5518748027461844</v>
      </c>
      <c r="M28" s="104">
        <f t="shared" si="4"/>
        <v>2016</v>
      </c>
    </row>
    <row r="29" spans="2:18">
      <c r="B29" s="26">
        <f t="shared" si="5"/>
        <v>2031</v>
      </c>
      <c r="C29" s="27">
        <f t="shared" si="0"/>
        <v>4.2</v>
      </c>
      <c r="D29" s="27">
        <f t="shared" si="1"/>
        <v>4.21</v>
      </c>
      <c r="E29" s="27">
        <f t="shared" si="2"/>
        <v>4.43</v>
      </c>
      <c r="F29" s="27">
        <f t="shared" si="3"/>
        <v>4.0599999999999996</v>
      </c>
      <c r="H29" s="31">
        <v>42736</v>
      </c>
      <c r="I29" s="35">
        <v>3.2524393877551017</v>
      </c>
      <c r="J29" s="35">
        <v>3.2626434693877546</v>
      </c>
      <c r="K29" s="35">
        <v>3.5318468800105713</v>
      </c>
      <c r="L29" s="35">
        <v>3.2192827656100813</v>
      </c>
      <c r="M29" s="104">
        <f t="shared" si="4"/>
        <v>2017</v>
      </c>
    </row>
    <row r="30" spans="2:18">
      <c r="B30" s="26">
        <f t="shared" si="5"/>
        <v>2032</v>
      </c>
      <c r="C30" s="27">
        <f t="shared" si="0"/>
        <v>4.3099999999999996</v>
      </c>
      <c r="D30" s="27">
        <f t="shared" si="1"/>
        <v>4.32</v>
      </c>
      <c r="E30" s="27">
        <f t="shared" si="2"/>
        <v>4.55</v>
      </c>
      <c r="F30" s="27">
        <f t="shared" si="3"/>
        <v>4.17</v>
      </c>
      <c r="H30" s="31">
        <v>42767</v>
      </c>
      <c r="I30" s="35">
        <v>2.6306099416909614</v>
      </c>
      <c r="J30" s="35">
        <v>2.6408140233236148</v>
      </c>
      <c r="K30" s="35">
        <v>2.6903633755419278</v>
      </c>
      <c r="L30" s="35">
        <v>2.6163905589309167</v>
      </c>
      <c r="M30" s="104">
        <f t="shared" si="4"/>
        <v>2017</v>
      </c>
    </row>
    <row r="31" spans="2:18">
      <c r="B31" s="26">
        <f t="shared" si="5"/>
        <v>2033</v>
      </c>
      <c r="C31" s="27">
        <f t="shared" si="0"/>
        <v>4.49</v>
      </c>
      <c r="D31" s="27">
        <f t="shared" si="1"/>
        <v>4.5</v>
      </c>
      <c r="E31" s="27">
        <f t="shared" si="2"/>
        <v>4.7300000000000004</v>
      </c>
      <c r="F31" s="27">
        <f t="shared" si="3"/>
        <v>4.3499999999999996</v>
      </c>
      <c r="H31" s="31">
        <v>42795</v>
      </c>
      <c r="I31" s="35">
        <v>2.5701319486504275</v>
      </c>
      <c r="J31" s="35">
        <v>2.5803360302830809</v>
      </c>
      <c r="K31" s="35">
        <v>2.5432095807524639</v>
      </c>
      <c r="L31" s="35">
        <v>2.568842349667122</v>
      </c>
      <c r="M31" s="104">
        <f t="shared" si="4"/>
        <v>2017</v>
      </c>
    </row>
    <row r="32" spans="2:18">
      <c r="B32" s="26">
        <f t="shared" si="5"/>
        <v>2034</v>
      </c>
      <c r="C32" s="27">
        <f t="shared" si="0"/>
        <v>4.67</v>
      </c>
      <c r="D32" s="27">
        <f t="shared" si="1"/>
        <v>4.68</v>
      </c>
      <c r="E32" s="27">
        <f t="shared" si="2"/>
        <v>4.93</v>
      </c>
      <c r="F32" s="27">
        <f t="shared" si="3"/>
        <v>4.53</v>
      </c>
      <c r="H32" s="31">
        <v>42826</v>
      </c>
      <c r="I32" s="35">
        <v>2.7337319047619042</v>
      </c>
      <c r="J32" s="35">
        <v>2.7439359863945576</v>
      </c>
      <c r="K32" s="35">
        <v>2.7294485434555877</v>
      </c>
      <c r="L32" s="35">
        <v>2.7630022897935822</v>
      </c>
      <c r="M32" s="104">
        <f t="shared" si="4"/>
        <v>2017</v>
      </c>
    </row>
    <row r="33" spans="2:13">
      <c r="B33" s="26">
        <f t="shared" si="5"/>
        <v>2035</v>
      </c>
      <c r="C33" s="27">
        <f t="shared" si="0"/>
        <v>4.76</v>
      </c>
      <c r="D33" s="27">
        <f t="shared" si="1"/>
        <v>4.7699999999999996</v>
      </c>
      <c r="E33" s="27">
        <f t="shared" si="2"/>
        <v>5.03</v>
      </c>
      <c r="F33" s="27">
        <f t="shared" si="3"/>
        <v>4.62</v>
      </c>
      <c r="H33" s="31">
        <v>42856</v>
      </c>
      <c r="I33" s="35">
        <v>2.793469670836076</v>
      </c>
      <c r="J33" s="35">
        <v>2.8036737524687294</v>
      </c>
      <c r="K33" s="35">
        <v>2.7211925722904748</v>
      </c>
      <c r="L33" s="35">
        <v>2.7948345482925934</v>
      </c>
      <c r="M33" s="104">
        <f t="shared" si="4"/>
        <v>2017</v>
      </c>
    </row>
    <row r="34" spans="2:13">
      <c r="B34" s="26">
        <f t="shared" si="5"/>
        <v>2036</v>
      </c>
      <c r="C34" s="27">
        <f t="shared" si="0"/>
        <v>4.92</v>
      </c>
      <c r="D34" s="27">
        <f t="shared" si="1"/>
        <v>4.93</v>
      </c>
      <c r="E34" s="27">
        <f t="shared" si="2"/>
        <v>5.21</v>
      </c>
      <c r="F34" s="27">
        <f t="shared" si="3"/>
        <v>4.78</v>
      </c>
      <c r="H34" s="31">
        <v>42887</v>
      </c>
      <c r="I34" s="35">
        <v>2.8754985714285715</v>
      </c>
      <c r="J34" s="35">
        <v>2.8713045200448848</v>
      </c>
      <c r="K34" s="35">
        <v>2.8528564316455696</v>
      </c>
      <c r="L34" s="35">
        <v>2.9027304231990985</v>
      </c>
      <c r="M34" s="104">
        <f t="shared" si="4"/>
        <v>2017</v>
      </c>
    </row>
    <row r="35" spans="2:13">
      <c r="B35" s="26">
        <f t="shared" si="5"/>
        <v>2037</v>
      </c>
      <c r="C35" s="27">
        <f t="shared" si="0"/>
        <v>5.18</v>
      </c>
      <c r="D35" s="27">
        <f t="shared" si="1"/>
        <v>5.19</v>
      </c>
      <c r="E35" s="27">
        <f t="shared" si="2"/>
        <v>5.49</v>
      </c>
      <c r="F35" s="27">
        <f t="shared" si="3"/>
        <v>5.04</v>
      </c>
      <c r="H35" s="31">
        <v>42917</v>
      </c>
      <c r="I35" s="35">
        <v>2.6189359863945567</v>
      </c>
      <c r="J35" s="35">
        <v>2.6291400680272097</v>
      </c>
      <c r="K35" s="35">
        <v>2.4945553517572598</v>
      </c>
      <c r="L35" s="35">
        <v>2.6362978437052949</v>
      </c>
      <c r="M35" s="104">
        <f t="shared" si="4"/>
        <v>2017</v>
      </c>
    </row>
    <row r="36" spans="2:13">
      <c r="B36" s="26">
        <f t="shared" si="5"/>
        <v>2038</v>
      </c>
      <c r="C36" s="27">
        <f t="shared" si="0"/>
        <v>5.5</v>
      </c>
      <c r="D36" s="27">
        <f t="shared" si="1"/>
        <v>5.51</v>
      </c>
      <c r="E36" s="27">
        <f t="shared" si="2"/>
        <v>5.81</v>
      </c>
      <c r="F36" s="27">
        <f t="shared" si="3"/>
        <v>5.35</v>
      </c>
      <c r="H36" s="31">
        <v>42948</v>
      </c>
      <c r="I36" s="35">
        <v>2.6204058600583098</v>
      </c>
      <c r="J36" s="35">
        <v>2.6306099416909632</v>
      </c>
      <c r="K36" s="35">
        <v>2.6662174520070065</v>
      </c>
      <c r="L36" s="35">
        <v>2.5882317308036979</v>
      </c>
      <c r="M36" s="104">
        <f t="shared" si="4"/>
        <v>2017</v>
      </c>
    </row>
    <row r="37" spans="2:13">
      <c r="B37" s="26">
        <f t="shared" si="5"/>
        <v>2039</v>
      </c>
      <c r="C37" s="27">
        <f t="shared" si="0"/>
        <v>5.83</v>
      </c>
      <c r="D37" s="27">
        <f t="shared" si="1"/>
        <v>5.84</v>
      </c>
      <c r="E37" s="27">
        <f t="shared" si="2"/>
        <v>6.16</v>
      </c>
      <c r="F37" s="27">
        <f t="shared" si="3"/>
        <v>5.68</v>
      </c>
      <c r="H37" s="31">
        <v>42979</v>
      </c>
      <c r="I37" s="35">
        <v>2.6225484658691061</v>
      </c>
      <c r="J37" s="35">
        <v>2.6327525475017595</v>
      </c>
      <c r="K37" s="35">
        <v>2.6887120624951599</v>
      </c>
      <c r="L37" s="35">
        <v>2.6331911977640843</v>
      </c>
      <c r="M37" s="104">
        <f t="shared" si="4"/>
        <v>2017</v>
      </c>
    </row>
    <row r="38" spans="2:13">
      <c r="B38" s="26">
        <f t="shared" si="5"/>
        <v>2040</v>
      </c>
      <c r="C38" s="27">
        <f t="shared" si="0"/>
        <v>6.16</v>
      </c>
      <c r="D38" s="27">
        <f t="shared" si="1"/>
        <v>6.17</v>
      </c>
      <c r="E38" s="27">
        <f t="shared" si="2"/>
        <v>6.49</v>
      </c>
      <c r="F38" s="27">
        <f t="shared" si="3"/>
        <v>6.01</v>
      </c>
      <c r="H38" s="31">
        <v>43009</v>
      </c>
      <c r="I38" s="35">
        <v>2.5740380272108854</v>
      </c>
      <c r="J38" s="35">
        <v>2.5842421088435388</v>
      </c>
      <c r="K38" s="35">
        <v>2.6534093301860455</v>
      </c>
      <c r="L38" s="35">
        <v>2.5597179350146151</v>
      </c>
      <c r="M38" s="104">
        <f t="shared" si="4"/>
        <v>2017</v>
      </c>
    </row>
    <row r="39" spans="2:13">
      <c r="B39" s="26"/>
      <c r="C39" s="27"/>
      <c r="D39" s="27"/>
      <c r="E39" s="27"/>
      <c r="F39" s="27"/>
      <c r="H39" s="31">
        <v>43040</v>
      </c>
      <c r="I39" s="35">
        <v>2.7398543537414972</v>
      </c>
      <c r="J39" s="35">
        <v>2.7500584353741506</v>
      </c>
      <c r="K39" s="35">
        <v>2.7910689165539582</v>
      </c>
      <c r="L39" s="35">
        <v>2.7286553860659333</v>
      </c>
      <c r="M39" s="104">
        <f t="shared" si="4"/>
        <v>2017</v>
      </c>
    </row>
    <row r="40" spans="2:13">
      <c r="B40" s="26"/>
      <c r="C40" s="27"/>
      <c r="D40" s="27"/>
      <c r="E40" s="27"/>
      <c r="F40" s="27"/>
      <c r="H40" s="31">
        <v>43070</v>
      </c>
      <c r="I40" s="35">
        <v>2.5383676300197497</v>
      </c>
      <c r="J40" s="35">
        <v>2.5485717116524031</v>
      </c>
      <c r="K40" s="35">
        <v>2.822493172147158</v>
      </c>
      <c r="L40" s="35">
        <v>2.5087189745461411</v>
      </c>
      <c r="M40" s="104">
        <f t="shared" si="4"/>
        <v>2017</v>
      </c>
    </row>
    <row r="41" spans="2:13">
      <c r="B41" s="26"/>
      <c r="C41" s="27"/>
      <c r="D41" s="27"/>
      <c r="E41" s="27"/>
      <c r="F41" s="27"/>
      <c r="H41" s="31">
        <v>43101</v>
      </c>
      <c r="I41" s="35">
        <v>2.9365659189280224</v>
      </c>
      <c r="J41" s="35">
        <v>2.9467048218987211</v>
      </c>
      <c r="K41" s="35">
        <v>2.8135887402859616</v>
      </c>
      <c r="L41" s="35">
        <v>3.0826510126176525</v>
      </c>
      <c r="M41" s="104">
        <f t="shared" si="4"/>
        <v>2018</v>
      </c>
    </row>
    <row r="42" spans="2:13">
      <c r="B42" s="26"/>
      <c r="C42" s="27"/>
      <c r="D42" s="27"/>
      <c r="E42" s="27"/>
      <c r="F42" s="27"/>
      <c r="H42" s="31">
        <v>43132</v>
      </c>
      <c r="I42" s="35">
        <v>2.2424949344592338</v>
      </c>
      <c r="J42" s="35">
        <v>2.2526338374299324</v>
      </c>
      <c r="K42" s="35">
        <v>2.2559061081726517</v>
      </c>
      <c r="L42" s="35">
        <v>2.2490598127356938</v>
      </c>
      <c r="M42" s="104">
        <f t="shared" si="4"/>
        <v>2018</v>
      </c>
    </row>
    <row r="43" spans="2:13">
      <c r="H43" s="31">
        <v>43160</v>
      </c>
      <c r="I43" s="35">
        <v>2.1136794713706815</v>
      </c>
      <c r="J43" s="35">
        <v>2.1238183743413801</v>
      </c>
      <c r="K43" s="35">
        <v>2.1843639754367272</v>
      </c>
      <c r="L43" s="35">
        <v>2.1613389321133352</v>
      </c>
      <c r="M43" s="104">
        <f t="shared" si="4"/>
        <v>2018</v>
      </c>
    </row>
    <row r="44" spans="2:13">
      <c r="B44" s="106" t="str">
        <f>"Official Forward Price Curve Forecast dated   "&amp;TEXT(H5,"MMM dd, YYYY")</f>
        <v>Official Forward Price Curve Forecast dated   Jun 30, 2022</v>
      </c>
      <c r="H44" s="31">
        <v>43191</v>
      </c>
      <c r="I44" s="35">
        <v>1.9776764449626556</v>
      </c>
      <c r="J44" s="35">
        <v>1.987815347933354</v>
      </c>
      <c r="K44" s="35">
        <v>2.02262576128114</v>
      </c>
      <c r="L44" s="35">
        <v>2.0694667469637662</v>
      </c>
      <c r="M44" s="104">
        <f t="shared" si="4"/>
        <v>2018</v>
      </c>
    </row>
    <row r="45" spans="2:13">
      <c r="H45" s="31">
        <v>43221</v>
      </c>
      <c r="I45" s="35">
        <v>1.7831839406645238</v>
      </c>
      <c r="J45" s="35">
        <v>1.7933228436352224</v>
      </c>
      <c r="K45" s="35">
        <v>1.5708405984016238</v>
      </c>
      <c r="L45" s="35">
        <v>1.8794896381126289</v>
      </c>
      <c r="M45" s="104">
        <f t="shared" si="4"/>
        <v>2018</v>
      </c>
    </row>
    <row r="46" spans="2:13">
      <c r="H46" s="31">
        <v>43252</v>
      </c>
      <c r="I46" s="35">
        <v>2.1436406304949229</v>
      </c>
      <c r="J46" s="35">
        <v>2.153779533465622</v>
      </c>
      <c r="K46" s="35">
        <v>1.8484832971560308</v>
      </c>
      <c r="L46" s="35">
        <v>2.2503948014550383</v>
      </c>
      <c r="M46" s="104">
        <f t="shared" si="4"/>
        <v>2018</v>
      </c>
    </row>
    <row r="47" spans="2:13">
      <c r="H47" s="31">
        <v>43282</v>
      </c>
      <c r="I47" s="35">
        <v>2.421637499285668</v>
      </c>
      <c r="J47" s="35">
        <v>2.4317764022563666</v>
      </c>
      <c r="K47" s="35">
        <v>2.353571484540065</v>
      </c>
      <c r="L47" s="35">
        <v>2.4674716230698741</v>
      </c>
      <c r="M47" s="104">
        <f t="shared" si="4"/>
        <v>2018</v>
      </c>
    </row>
    <row r="48" spans="2:13">
      <c r="H48" s="31">
        <v>43313</v>
      </c>
      <c r="I48" s="35">
        <v>2.4788435090089065</v>
      </c>
      <c r="J48" s="35">
        <v>2.4889824119796051</v>
      </c>
      <c r="K48" s="35">
        <v>2.5401507418632927</v>
      </c>
      <c r="L48" s="35">
        <v>2.4624530543656684</v>
      </c>
      <c r="M48" s="104">
        <f t="shared" si="4"/>
        <v>2018</v>
      </c>
    </row>
    <row r="49" spans="8:15">
      <c r="H49" s="31">
        <v>43344</v>
      </c>
      <c r="I49" s="35">
        <v>2.2194892808138165</v>
      </c>
      <c r="J49" s="35">
        <v>2.2296281837845155</v>
      </c>
      <c r="K49" s="35">
        <v>2.3919118237202426</v>
      </c>
      <c r="L49" s="35">
        <v>2.224504673004402</v>
      </c>
      <c r="M49" s="104">
        <f t="shared" si="4"/>
        <v>2018</v>
      </c>
      <c r="N49" s="3"/>
      <c r="O49" s="3"/>
    </row>
    <row r="50" spans="8:15">
      <c r="H50" s="31">
        <v>43374</v>
      </c>
      <c r="I50" s="35">
        <v>2.9128539684320356</v>
      </c>
      <c r="J50" s="35">
        <v>2.9229928714027342</v>
      </c>
      <c r="K50" s="35">
        <v>4.6218921162427922</v>
      </c>
      <c r="L50" s="35">
        <v>2.9275610507263972</v>
      </c>
      <c r="M50" s="104">
        <f t="shared" si="4"/>
        <v>2018</v>
      </c>
      <c r="N50" s="3"/>
      <c r="O50" s="3"/>
    </row>
    <row r="51" spans="8:15">
      <c r="H51" s="31">
        <v>43405</v>
      </c>
      <c r="I51" s="35">
        <v>3.9745333850417399</v>
      </c>
      <c r="J51" s="35">
        <v>3.984672288012439</v>
      </c>
      <c r="K51" s="35">
        <v>8.6680488460990404</v>
      </c>
      <c r="L51" s="35">
        <v>3.8702964836561957</v>
      </c>
      <c r="M51" s="104">
        <f t="shared" si="4"/>
        <v>2018</v>
      </c>
      <c r="N51" s="3"/>
      <c r="O51" s="3"/>
    </row>
    <row r="52" spans="8:15">
      <c r="H52" s="31">
        <v>43435</v>
      </c>
      <c r="I52" s="35">
        <v>3.9079382357981771</v>
      </c>
      <c r="J52" s="35">
        <v>3.9180771387688758</v>
      </c>
      <c r="K52" s="35">
        <v>5.443905271233902</v>
      </c>
      <c r="L52" s="35">
        <v>3.5768990853253793</v>
      </c>
      <c r="M52" s="104">
        <f t="shared" si="4"/>
        <v>2018</v>
      </c>
      <c r="N52" s="3"/>
      <c r="O52" s="3"/>
    </row>
    <row r="53" spans="8:15">
      <c r="H53" s="31">
        <v>43466</v>
      </c>
      <c r="I53" s="35">
        <v>3.1877490634924275</v>
      </c>
      <c r="J53" s="35">
        <v>3.1978879664631261</v>
      </c>
      <c r="K53" s="35">
        <v>3.6245487172817223</v>
      </c>
      <c r="L53" s="35">
        <v>2.9303131690480573</v>
      </c>
      <c r="M53" s="104">
        <f t="shared" si="4"/>
        <v>2019</v>
      </c>
      <c r="N53" s="3"/>
      <c r="O53" s="3"/>
    </row>
    <row r="54" spans="8:15">
      <c r="H54" s="31">
        <v>43497</v>
      </c>
      <c r="I54" s="35">
        <v>4.6376436365125295</v>
      </c>
      <c r="J54" s="35">
        <v>4.6477825394832282</v>
      </c>
      <c r="K54" s="35">
        <v>13.248679181072774</v>
      </c>
      <c r="L54" s="35">
        <v>2.6293956266758434</v>
      </c>
      <c r="M54" s="104">
        <f t="shared" si="4"/>
        <v>2019</v>
      </c>
      <c r="N54" s="3"/>
      <c r="O54" s="3"/>
    </row>
    <row r="55" spans="8:15">
      <c r="H55" s="31">
        <v>43525</v>
      </c>
      <c r="I55" s="35">
        <v>2.8840796764808312</v>
      </c>
      <c r="J55" s="35">
        <v>2.8942185794515303</v>
      </c>
      <c r="K55" s="35">
        <v>13.147581543206581</v>
      </c>
      <c r="L55" s="35">
        <v>3.1561599255175179</v>
      </c>
      <c r="M55" s="104">
        <f t="shared" si="4"/>
        <v>2019</v>
      </c>
      <c r="N55" s="3"/>
      <c r="O55" s="3"/>
    </row>
    <row r="56" spans="8:15">
      <c r="H56" s="31">
        <v>43556</v>
      </c>
      <c r="I56" s="35">
        <v>1.8441808891817904</v>
      </c>
      <c r="J56" s="35">
        <v>1.854319792152489</v>
      </c>
      <c r="K56" s="35">
        <v>2.0841590546952737</v>
      </c>
      <c r="L56" s="35">
        <v>1.8712332831476464</v>
      </c>
      <c r="M56" s="104">
        <f t="shared" si="4"/>
        <v>2019</v>
      </c>
      <c r="N56" s="3"/>
      <c r="O56" s="3"/>
    </row>
    <row r="57" spans="8:15">
      <c r="H57" s="31">
        <v>43586</v>
      </c>
      <c r="I57" s="35">
        <v>1.8428726436371847</v>
      </c>
      <c r="J57" s="35">
        <v>1.8530115466078831</v>
      </c>
      <c r="K57" s="35">
        <v>1.8681647506266397</v>
      </c>
      <c r="L57" s="35">
        <v>1.9058775961379686</v>
      </c>
      <c r="M57" s="104">
        <f t="shared" si="4"/>
        <v>2019</v>
      </c>
      <c r="N57" s="3"/>
      <c r="O57" s="3"/>
    </row>
    <row r="58" spans="8:15">
      <c r="H58" s="31">
        <v>43617</v>
      </c>
      <c r="I58" s="35">
        <v>1.5244433419272609</v>
      </c>
      <c r="J58" s="35">
        <v>1.5345822448979596</v>
      </c>
      <c r="K58" s="35">
        <v>1.6387854906922903</v>
      </c>
      <c r="L58" s="35">
        <v>1.5109717440243182</v>
      </c>
      <c r="M58" s="104">
        <f t="shared" si="4"/>
        <v>2019</v>
      </c>
      <c r="N58" s="3"/>
      <c r="O58" s="3"/>
    </row>
    <row r="59" spans="8:15">
      <c r="H59" s="31">
        <v>43647</v>
      </c>
      <c r="I59" s="35">
        <v>1.9034544757797212</v>
      </c>
      <c r="J59" s="35">
        <v>1.9135933787504196</v>
      </c>
      <c r="K59" s="35">
        <v>2.0858127114969753</v>
      </c>
      <c r="L59" s="35">
        <v>1.8424169854267236</v>
      </c>
      <c r="M59" s="104">
        <f t="shared" si="4"/>
        <v>2019</v>
      </c>
      <c r="N59" s="3"/>
      <c r="O59" s="3"/>
    </row>
    <row r="60" spans="8:15">
      <c r="H60" s="31">
        <v>43678</v>
      </c>
      <c r="I60" s="35">
        <v>1.7590141042279228</v>
      </c>
      <c r="J60" s="35">
        <v>1.7691530071986215</v>
      </c>
      <c r="K60" s="35">
        <v>1.9418276445205909</v>
      </c>
      <c r="L60" s="35">
        <v>1.6795563365096018</v>
      </c>
      <c r="M60" s="104">
        <f t="shared" si="4"/>
        <v>2019</v>
      </c>
      <c r="N60" s="3"/>
      <c r="O60" s="3"/>
    </row>
    <row r="61" spans="8:15">
      <c r="H61" s="31">
        <v>43709</v>
      </c>
      <c r="I61" s="35">
        <v>1.9970154635919499</v>
      </c>
      <c r="J61" s="35">
        <v>2.0071543665626486</v>
      </c>
      <c r="K61" s="35">
        <v>2.3396128394159437</v>
      </c>
      <c r="L61" s="35">
        <v>1.7999696075479277</v>
      </c>
      <c r="M61" s="104">
        <f t="shared" si="4"/>
        <v>2019</v>
      </c>
      <c r="N61" s="3"/>
      <c r="O61" s="3"/>
    </row>
    <row r="62" spans="8:15">
      <c r="H62" s="31">
        <v>43739</v>
      </c>
      <c r="I62" s="35">
        <v>2.0297228135455749</v>
      </c>
      <c r="J62" s="35">
        <v>2.0398617165162736</v>
      </c>
      <c r="K62" s="35">
        <v>2.9082981752924701</v>
      </c>
      <c r="L62" s="35">
        <v>1.6259709738937289</v>
      </c>
      <c r="M62" s="104">
        <f t="shared" si="4"/>
        <v>2019</v>
      </c>
      <c r="N62" s="3"/>
      <c r="O62" s="3"/>
    </row>
    <row r="63" spans="8:15">
      <c r="H63" s="31">
        <v>43770</v>
      </c>
      <c r="I63" s="35">
        <v>2.6988904096116801</v>
      </c>
      <c r="J63" s="35">
        <v>2.7090293125823788</v>
      </c>
      <c r="K63" s="35">
        <v>3.6123940613958183</v>
      </c>
      <c r="L63" s="35">
        <v>2.2203583793368793</v>
      </c>
      <c r="M63" s="104">
        <f t="shared" si="4"/>
        <v>2019</v>
      </c>
      <c r="N63" s="3"/>
      <c r="O63" s="3"/>
    </row>
    <row r="64" spans="8:15">
      <c r="H64" s="31">
        <v>43800</v>
      </c>
      <c r="I64" s="35">
        <v>2.6968626290175401</v>
      </c>
      <c r="J64" s="35">
        <v>2.7070015319882388</v>
      </c>
      <c r="K64" s="35">
        <v>3.1833230161006094</v>
      </c>
      <c r="L64" s="35">
        <v>1.9343701152328134</v>
      </c>
      <c r="M64" s="104">
        <f t="shared" si="4"/>
        <v>2019</v>
      </c>
      <c r="N64" s="3"/>
      <c r="O64" s="3"/>
    </row>
    <row r="65" spans="8:15">
      <c r="H65" s="31">
        <v>43831</v>
      </c>
      <c r="I65" s="35">
        <v>2.0780297802801604</v>
      </c>
      <c r="J65" s="35">
        <v>2.0881686832508595</v>
      </c>
      <c r="K65" s="35">
        <v>2.3089728617063132</v>
      </c>
      <c r="L65" s="35">
        <v>1.7744234739503901</v>
      </c>
      <c r="M65" s="104">
        <f t="shared" ref="M65:M112" si="6">YEAR(H65)</f>
        <v>2020</v>
      </c>
      <c r="N65" s="3"/>
      <c r="O65" s="3"/>
    </row>
    <row r="66" spans="8:15">
      <c r="H66" s="31">
        <v>43862</v>
      </c>
      <c r="I66" s="35">
        <v>1.687752100491013</v>
      </c>
      <c r="J66" s="35">
        <v>1.6978910034617116</v>
      </c>
      <c r="K66" s="35">
        <v>1.7678653681243093</v>
      </c>
      <c r="L66" s="35">
        <v>1.6511084765355959</v>
      </c>
      <c r="M66" s="104">
        <f t="shared" si="6"/>
        <v>2020</v>
      </c>
      <c r="N66" s="3"/>
      <c r="O66" s="3"/>
    </row>
    <row r="67" spans="8:15">
      <c r="H67" s="31">
        <v>43891</v>
      </c>
      <c r="I67" s="35">
        <v>1.4749285842166715</v>
      </c>
      <c r="J67" s="35">
        <v>1.4850674871873699</v>
      </c>
      <c r="K67" s="35">
        <v>1.6827547455874448</v>
      </c>
      <c r="L67" s="35">
        <v>1.3926884738046899</v>
      </c>
      <c r="M67" s="104">
        <f t="shared" si="6"/>
        <v>2020</v>
      </c>
      <c r="N67" s="3"/>
      <c r="O67" s="3"/>
    </row>
    <row r="68" spans="8:15">
      <c r="H68" s="31">
        <v>43922</v>
      </c>
      <c r="I68" s="35">
        <v>1.4060112991314342</v>
      </c>
      <c r="J68" s="35">
        <v>1.4161502021021328</v>
      </c>
      <c r="K68" s="35">
        <v>1.586541986215753</v>
      </c>
      <c r="L68" s="35">
        <v>1.4157145304292549</v>
      </c>
      <c r="M68" s="104">
        <f t="shared" si="6"/>
        <v>2020</v>
      </c>
      <c r="N68" s="3"/>
      <c r="O68" s="3"/>
    </row>
    <row r="69" spans="8:15">
      <c r="H69" s="31">
        <v>43952</v>
      </c>
      <c r="I69" s="35">
        <v>1.5687952020421714</v>
      </c>
      <c r="J69" s="35">
        <v>1.5789341050128698</v>
      </c>
      <c r="K69" s="35">
        <v>1.6252108296090633</v>
      </c>
      <c r="L69" s="35">
        <v>1.582422748686269</v>
      </c>
      <c r="M69" s="104">
        <f t="shared" si="6"/>
        <v>2020</v>
      </c>
      <c r="N69" s="3"/>
      <c r="O69" s="3"/>
    </row>
    <row r="70" spans="8:15">
      <c r="H70" s="31">
        <v>43983</v>
      </c>
      <c r="I70" s="35">
        <v>1.4676896255365173</v>
      </c>
      <c r="J70" s="35">
        <v>1.4778285285072159</v>
      </c>
      <c r="K70" s="35">
        <v>1.5098195488452553</v>
      </c>
      <c r="L70" s="35">
        <v>1.4821269229482414</v>
      </c>
      <c r="M70" s="104">
        <f t="shared" si="6"/>
        <v>2020</v>
      </c>
      <c r="N70" s="3"/>
      <c r="O70" s="3"/>
    </row>
    <row r="71" spans="8:15">
      <c r="H71" s="31">
        <v>44013</v>
      </c>
      <c r="I71" s="35">
        <v>1.5545680317445785</v>
      </c>
      <c r="J71" s="35">
        <v>1.5647069347152771</v>
      </c>
      <c r="K71" s="35">
        <v>1.5980674730154878</v>
      </c>
      <c r="L71" s="35">
        <v>1.5579774624173968</v>
      </c>
      <c r="M71" s="104">
        <f t="shared" si="6"/>
        <v>2020</v>
      </c>
      <c r="N71" s="3"/>
      <c r="O71" s="3"/>
    </row>
    <row r="72" spans="8:15">
      <c r="H72" s="31">
        <v>44044</v>
      </c>
      <c r="I72" s="35">
        <v>2.0888228060231624</v>
      </c>
      <c r="J72" s="35">
        <v>2.098961708993861</v>
      </c>
      <c r="K72" s="35">
        <v>2.1538798980316347</v>
      </c>
      <c r="L72" s="35">
        <v>2.0000971763266029</v>
      </c>
      <c r="M72" s="104">
        <f t="shared" si="6"/>
        <v>2020</v>
      </c>
      <c r="N72" s="3"/>
      <c r="O72" s="3"/>
    </row>
    <row r="73" spans="8:15">
      <c r="H73" s="31">
        <v>44075</v>
      </c>
      <c r="I73" s="35">
        <v>2.0796287470569017</v>
      </c>
      <c r="J73" s="35">
        <v>2.0897676500276003</v>
      </c>
      <c r="K73" s="35">
        <v>2.2982742033074297</v>
      </c>
      <c r="L73" s="35">
        <v>1.7221817926327416</v>
      </c>
      <c r="M73" s="104">
        <f t="shared" si="6"/>
        <v>2020</v>
      </c>
      <c r="N73" s="3"/>
      <c r="O73" s="3"/>
    </row>
    <row r="74" spans="8:15">
      <c r="H74" s="31">
        <v>44105</v>
      </c>
      <c r="I74" s="35">
        <v>2.3028723698746911</v>
      </c>
      <c r="J74" s="35">
        <v>2.3130112728453898</v>
      </c>
      <c r="K74" s="35">
        <v>2.9093517872407175</v>
      </c>
      <c r="L74" s="35">
        <v>2.1238345745926597</v>
      </c>
      <c r="M74" s="104">
        <f t="shared" si="6"/>
        <v>2020</v>
      </c>
      <c r="N74" s="3"/>
      <c r="O74" s="3"/>
    </row>
    <row r="75" spans="8:15">
      <c r="H75" s="31">
        <v>44136</v>
      </c>
      <c r="I75" s="35">
        <v>2.9797380219000309</v>
      </c>
      <c r="J75" s="35">
        <v>2.9898769248707295</v>
      </c>
      <c r="K75" s="35">
        <v>3.2988025187732051</v>
      </c>
      <c r="L75" s="35">
        <v>2.3295958914650874</v>
      </c>
      <c r="M75" s="104">
        <f t="shared" si="6"/>
        <v>2020</v>
      </c>
      <c r="N75" s="3"/>
      <c r="O75" s="3"/>
    </row>
    <row r="76" spans="8:15">
      <c r="H76" s="31">
        <v>44166</v>
      </c>
      <c r="I76" s="35">
        <v>3.1277332991336135</v>
      </c>
      <c r="J76" s="35">
        <v>3.1378722021043126</v>
      </c>
      <c r="K76" s="35">
        <v>3.3100198528773932</v>
      </c>
      <c r="L76" s="35">
        <v>2.4221426154189856</v>
      </c>
      <c r="M76" s="104">
        <f t="shared" si="6"/>
        <v>2020</v>
      </c>
      <c r="N76" s="3"/>
      <c r="O76" s="3"/>
    </row>
    <row r="77" spans="8:15">
      <c r="H77" s="31">
        <v>44197</v>
      </c>
      <c r="I77" s="35">
        <v>2.6716713547134199</v>
      </c>
      <c r="J77" s="35">
        <v>2.6818102576841185</v>
      </c>
      <c r="K77" s="35">
        <v>2.760978811967667</v>
      </c>
      <c r="L77" s="35">
        <v>2.4919916274832259</v>
      </c>
      <c r="M77" s="104">
        <f t="shared" si="6"/>
        <v>2021</v>
      </c>
      <c r="N77" s="3"/>
      <c r="O77" s="3"/>
    </row>
    <row r="78" spans="8:15">
      <c r="H78" s="31">
        <v>44228</v>
      </c>
      <c r="I78" s="35">
        <v>7.6332530829989906</v>
      </c>
      <c r="J78" s="35">
        <v>7.6433919859696893</v>
      </c>
      <c r="K78" s="35">
        <v>4.5404225128537163</v>
      </c>
      <c r="L78" s="35">
        <v>37.777687162501259</v>
      </c>
      <c r="M78" s="104">
        <f t="shared" si="6"/>
        <v>2021</v>
      </c>
      <c r="N78" s="3"/>
      <c r="O78" s="3"/>
    </row>
    <row r="79" spans="8:15">
      <c r="H79" s="31">
        <v>44256</v>
      </c>
      <c r="I79" s="35">
        <v>2.3894091368647019</v>
      </c>
      <c r="J79" s="35">
        <v>2.3995480398354005</v>
      </c>
      <c r="K79" s="35">
        <v>2.5608632108946967</v>
      </c>
      <c r="L79" s="35">
        <v>2.3777849436463296</v>
      </c>
      <c r="M79" s="104">
        <f t="shared" si="6"/>
        <v>2021</v>
      </c>
      <c r="N79" s="3"/>
      <c r="O79" s="3"/>
    </row>
    <row r="80" spans="8:15">
      <c r="H80" s="31">
        <v>44287</v>
      </c>
      <c r="I80" s="35">
        <v>2.5733369944911959</v>
      </c>
      <c r="J80" s="35">
        <v>2.583475897461895</v>
      </c>
      <c r="K80" s="35">
        <v>2.6926741344471128</v>
      </c>
      <c r="L80" s="35">
        <v>2.453387252835491</v>
      </c>
      <c r="M80" s="104">
        <f t="shared" si="6"/>
        <v>2021</v>
      </c>
      <c r="N80" s="3"/>
      <c r="O80" s="3"/>
    </row>
    <row r="81" spans="8:15">
      <c r="H81" s="31">
        <v>44317</v>
      </c>
      <c r="I81" s="35">
        <v>2.7294761002399541</v>
      </c>
      <c r="J81" s="35">
        <v>2.7396150032106528</v>
      </c>
      <c r="K81" s="35">
        <v>2.8248636730248315</v>
      </c>
      <c r="L81" s="35">
        <v>2.6886124246809984</v>
      </c>
      <c r="M81" s="104">
        <f t="shared" si="6"/>
        <v>2021</v>
      </c>
      <c r="N81" s="3"/>
      <c r="O81" s="3"/>
    </row>
    <row r="82" spans="8:15">
      <c r="H82" s="31">
        <v>44348</v>
      </c>
      <c r="I82" s="35">
        <v>3.1978934174862284</v>
      </c>
      <c r="J82" s="35">
        <v>3.208032320456927</v>
      </c>
      <c r="K82" s="35">
        <v>3.2222229260167161</v>
      </c>
      <c r="L82" s="35">
        <v>3.0246676569975564</v>
      </c>
      <c r="M82" s="104">
        <f t="shared" si="6"/>
        <v>2021</v>
      </c>
      <c r="N82" s="3"/>
      <c r="O82" s="3"/>
    </row>
    <row r="83" spans="8:15">
      <c r="H83" s="31">
        <v>44378</v>
      </c>
      <c r="I83" s="35">
        <v>3.6601892357883661</v>
      </c>
      <c r="J83" s="35">
        <v>3.6703281387590647</v>
      </c>
      <c r="K83" s="35">
        <v>3.7243527515257937</v>
      </c>
      <c r="L83" s="35">
        <v>3.5448450013436821</v>
      </c>
      <c r="M83" s="104">
        <f t="shared" si="6"/>
        <v>2021</v>
      </c>
      <c r="N83" s="3"/>
      <c r="O83" s="3"/>
    </row>
    <row r="84" spans="8:15">
      <c r="H84" s="31">
        <v>44409</v>
      </c>
      <c r="I84" s="35">
        <v>3.8716235198891473</v>
      </c>
      <c r="J84" s="35">
        <v>3.881762422859846</v>
      </c>
      <c r="K84" s="35">
        <v>3.9382424014831718</v>
      </c>
      <c r="L84" s="35">
        <v>3.7983636655625812</v>
      </c>
      <c r="M84" s="104">
        <f t="shared" si="6"/>
        <v>2021</v>
      </c>
      <c r="N84" s="3"/>
      <c r="O84" s="3"/>
    </row>
    <row r="85" spans="8:15">
      <c r="H85" s="31">
        <v>44440</v>
      </c>
      <c r="I85" s="35">
        <v>5.1982989736050556</v>
      </c>
      <c r="J85" s="35">
        <v>5.2084378765757542</v>
      </c>
      <c r="K85" s="35">
        <v>5.3908184336048866</v>
      </c>
      <c r="L85" s="35">
        <v>4.7251260196058755</v>
      </c>
      <c r="M85" s="104">
        <f t="shared" si="6"/>
        <v>2021</v>
      </c>
      <c r="N85" s="3"/>
      <c r="O85" s="3"/>
    </row>
    <row r="86" spans="8:15">
      <c r="H86" s="31">
        <v>44470</v>
      </c>
      <c r="I86" s="35">
        <v>5.5162626021985064</v>
      </c>
      <c r="J86" s="35">
        <v>5.526401505169205</v>
      </c>
      <c r="K86" s="35">
        <v>5.7676211178699015</v>
      </c>
      <c r="L86" s="35">
        <v>5.1766892767756802</v>
      </c>
      <c r="M86" s="104">
        <f t="shared" si="6"/>
        <v>2021</v>
      </c>
      <c r="N86" s="3"/>
      <c r="O86" s="3"/>
    </row>
    <row r="87" spans="8:15">
      <c r="H87" s="31">
        <v>44501</v>
      </c>
      <c r="I87" s="35">
        <v>5.024824674558694</v>
      </c>
      <c r="J87" s="35">
        <v>5.0349635775293926</v>
      </c>
      <c r="K87" s="35">
        <v>5.2208035836387641</v>
      </c>
      <c r="L87" s="35">
        <v>4.7651072836160457</v>
      </c>
      <c r="M87" s="104">
        <f t="shared" si="6"/>
        <v>2021</v>
      </c>
      <c r="N87" s="3"/>
      <c r="O87" s="3"/>
    </row>
    <row r="88" spans="8:15">
      <c r="H88" s="31">
        <v>44531</v>
      </c>
      <c r="I88" s="35">
        <v>5.340630637835118</v>
      </c>
      <c r="J88" s="35">
        <v>5.3507695408058167</v>
      </c>
      <c r="K88" s="35">
        <v>5.7566802572121851</v>
      </c>
      <c r="L88" s="35">
        <v>3.5286560700397911</v>
      </c>
      <c r="M88" s="104">
        <f t="shared" si="6"/>
        <v>2021</v>
      </c>
      <c r="N88" s="3"/>
      <c r="O88" s="3"/>
    </row>
    <row r="89" spans="8:15">
      <c r="H89" s="31">
        <v>44562</v>
      </c>
      <c r="I89" s="35">
        <v>4.9360557031656258</v>
      </c>
      <c r="J89" s="35">
        <v>4.9461946061363244</v>
      </c>
      <c r="K89" s="35">
        <v>5.0826063154683325</v>
      </c>
      <c r="L89" s="35">
        <v>4.2063247344205799</v>
      </c>
      <c r="M89" s="104">
        <f t="shared" si="6"/>
        <v>2022</v>
      </c>
      <c r="N89" s="3"/>
      <c r="O89" s="3"/>
    </row>
    <row r="90" spans="8:15">
      <c r="H90" s="31">
        <v>44593</v>
      </c>
      <c r="I90" s="35">
        <v>4.601962497211801</v>
      </c>
      <c r="J90" s="35">
        <v>4.6121014001824996</v>
      </c>
      <c r="K90" s="35">
        <v>4.5178186860576712</v>
      </c>
      <c r="L90" s="35">
        <v>4.5377063764500081</v>
      </c>
      <c r="M90" s="104">
        <f t="shared" si="6"/>
        <v>2022</v>
      </c>
      <c r="N90" s="3"/>
      <c r="O90" s="3"/>
    </row>
    <row r="91" spans="8:15">
      <c r="H91" s="31">
        <v>44621</v>
      </c>
      <c r="I91" s="35">
        <v>4.3045546767379754</v>
      </c>
      <c r="J91" s="35">
        <v>4.3146935797086741</v>
      </c>
      <c r="K91" s="35">
        <v>4.2345643374647342</v>
      </c>
      <c r="L91" s="35">
        <v>4.2958495245310875</v>
      </c>
      <c r="M91" s="104">
        <f t="shared" si="6"/>
        <v>2022</v>
      </c>
      <c r="N91" s="3"/>
      <c r="O91" s="3"/>
    </row>
    <row r="92" spans="8:15">
      <c r="H92" s="31">
        <v>44652</v>
      </c>
      <c r="I92" s="35">
        <v>6.2951592933184619</v>
      </c>
      <c r="J92" s="35">
        <v>6.3052981962891597</v>
      </c>
      <c r="K92" s="35">
        <v>6.437747441188141</v>
      </c>
      <c r="L92" s="35">
        <v>6.2005852186423107</v>
      </c>
      <c r="M92" s="104">
        <f t="shared" si="6"/>
        <v>2022</v>
      </c>
      <c r="N92" s="3"/>
      <c r="O92" s="3"/>
    </row>
    <row r="93" spans="8:15">
      <c r="H93" s="31">
        <v>44682</v>
      </c>
      <c r="I93" s="35">
        <v>7.6662968185911691</v>
      </c>
      <c r="J93" s="35">
        <v>7.6764357215618677</v>
      </c>
      <c r="K93" s="35">
        <v>7.8100543040111301</v>
      </c>
      <c r="L93" s="35">
        <v>7.5985533998374599</v>
      </c>
      <c r="M93" s="104">
        <f t="shared" si="6"/>
        <v>2022</v>
      </c>
      <c r="N93" s="3"/>
      <c r="O93" s="3"/>
    </row>
    <row r="94" spans="8:15">
      <c r="H94" s="31">
        <v>44713</v>
      </c>
      <c r="I94" s="35">
        <v>6.8761184335394923</v>
      </c>
      <c r="J94" s="35">
        <v>6.88625733651019</v>
      </c>
      <c r="K94" s="35">
        <v>7.2110992536482481</v>
      </c>
      <c r="L94" s="35">
        <v>7.2191873799725643</v>
      </c>
      <c r="M94" s="104">
        <f t="shared" si="6"/>
        <v>2022</v>
      </c>
      <c r="N94" s="3"/>
      <c r="O94" s="3"/>
    </row>
    <row r="95" spans="8:15">
      <c r="H95" s="31">
        <v>44743</v>
      </c>
      <c r="I95" s="35">
        <v>6.3002287448038121</v>
      </c>
      <c r="J95" s="35">
        <v>6.3103676477745108</v>
      </c>
      <c r="K95" s="35">
        <v>6.0433475100484593</v>
      </c>
      <c r="L95" s="35">
        <v>5.9051588075880757</v>
      </c>
      <c r="M95" s="104">
        <f t="shared" si="6"/>
        <v>2022</v>
      </c>
      <c r="N95" s="3"/>
      <c r="O95" s="3"/>
    </row>
    <row r="96" spans="8:15">
      <c r="H96" s="31">
        <v>44774</v>
      </c>
      <c r="I96" s="35">
        <v>5.2396994940687414</v>
      </c>
      <c r="J96" s="35">
        <v>5.24983839703944</v>
      </c>
      <c r="K96" s="35">
        <v>4.7886896984710638</v>
      </c>
      <c r="L96" s="35">
        <v>5.0043257251831772</v>
      </c>
      <c r="M96" s="104">
        <f t="shared" si="6"/>
        <v>2022</v>
      </c>
      <c r="N96" s="3"/>
      <c r="O96" s="3"/>
    </row>
    <row r="97" spans="8:15">
      <c r="H97" s="31">
        <v>44805</v>
      </c>
      <c r="I97" s="35">
        <v>5.1362826837676172</v>
      </c>
      <c r="J97" s="35">
        <v>5.146421586738315</v>
      </c>
      <c r="K97" s="35">
        <v>4.7820617083810149</v>
      </c>
      <c r="L97" s="35">
        <v>4.9320583358426173</v>
      </c>
      <c r="M97" s="104">
        <f t="shared" si="6"/>
        <v>2022</v>
      </c>
      <c r="N97" s="3"/>
      <c r="O97" s="3"/>
    </row>
    <row r="98" spans="8:15">
      <c r="H98" s="31">
        <v>44835</v>
      </c>
      <c r="I98" s="35">
        <v>5.257442574267464</v>
      </c>
      <c r="J98" s="35">
        <v>5.2675814772381626</v>
      </c>
      <c r="K98" s="35">
        <v>4.8321858834370159</v>
      </c>
      <c r="L98" s="35">
        <v>5.011853578239486</v>
      </c>
      <c r="M98" s="104">
        <f t="shared" si="6"/>
        <v>2022</v>
      </c>
      <c r="N98" s="3"/>
      <c r="O98" s="3"/>
    </row>
    <row r="99" spans="8:15">
      <c r="H99" s="31">
        <v>44866</v>
      </c>
      <c r="I99" s="35">
        <v>5.7831446932981851</v>
      </c>
      <c r="J99" s="35">
        <v>5.7932835962688838</v>
      </c>
      <c r="K99" s="35">
        <v>5.2260334820691936</v>
      </c>
      <c r="L99" s="35">
        <v>5.3390642577536882</v>
      </c>
      <c r="M99" s="104">
        <f t="shared" si="6"/>
        <v>2022</v>
      </c>
      <c r="N99" s="3"/>
      <c r="O99" s="3"/>
    </row>
    <row r="100" spans="8:15">
      <c r="H100" s="31">
        <v>44896</v>
      </c>
      <c r="I100" s="35">
        <v>6.7037570830376154</v>
      </c>
      <c r="J100" s="35">
        <v>6.7138959860083141</v>
      </c>
      <c r="K100" s="35">
        <v>5.8258665852187024</v>
      </c>
      <c r="L100" s="35">
        <v>6.1500649603533066</v>
      </c>
      <c r="M100" s="104">
        <f t="shared" si="6"/>
        <v>2022</v>
      </c>
      <c r="N100" s="3"/>
      <c r="O100" s="3"/>
    </row>
    <row r="101" spans="8:15">
      <c r="H101" s="31">
        <v>44927</v>
      </c>
      <c r="I101" s="35">
        <v>7.1240146111730711</v>
      </c>
      <c r="J101" s="35">
        <v>7.1341535141437697</v>
      </c>
      <c r="K101" s="35">
        <v>5.6208649229803633</v>
      </c>
      <c r="L101" s="35">
        <v>6.3176851550737725</v>
      </c>
      <c r="M101" s="104">
        <f t="shared" si="6"/>
        <v>2023</v>
      </c>
      <c r="N101" s="3"/>
      <c r="O101" s="3"/>
    </row>
    <row r="102" spans="8:15">
      <c r="H102" s="31">
        <v>44958</v>
      </c>
      <c r="I102" s="35">
        <v>6.882708720470446</v>
      </c>
      <c r="J102" s="35">
        <v>6.8928476234411438</v>
      </c>
      <c r="K102" s="35">
        <v>5.4746866727912185</v>
      </c>
      <c r="L102" s="35">
        <v>6.1089126969788214</v>
      </c>
      <c r="M102" s="104">
        <f t="shared" si="6"/>
        <v>2023</v>
      </c>
      <c r="N102" s="3"/>
      <c r="O102" s="3"/>
    </row>
    <row r="103" spans="8:15">
      <c r="H103" s="31">
        <v>44986</v>
      </c>
      <c r="I103" s="35">
        <v>4.9791296877217883</v>
      </c>
      <c r="J103" s="35">
        <v>4.989268590692487</v>
      </c>
      <c r="K103" s="35">
        <v>4.7211152682561028</v>
      </c>
      <c r="L103" s="35">
        <v>4.8643076583358429</v>
      </c>
      <c r="M103" s="104">
        <f t="shared" si="6"/>
        <v>2023</v>
      </c>
      <c r="N103" s="3"/>
      <c r="O103" s="3"/>
    </row>
    <row r="104" spans="8:15">
      <c r="H104" s="31">
        <v>45017</v>
      </c>
      <c r="I104" s="35">
        <v>3.9530727070870935</v>
      </c>
      <c r="J104" s="35">
        <v>3.9632116100577921</v>
      </c>
      <c r="K104" s="35">
        <v>3.7950089966893792</v>
      </c>
      <c r="L104" s="35">
        <v>3.8610957743651508</v>
      </c>
      <c r="M104" s="104">
        <f t="shared" si="6"/>
        <v>2023</v>
      </c>
      <c r="N104" s="3"/>
      <c r="O104" s="3"/>
    </row>
    <row r="105" spans="8:15">
      <c r="H105" s="31">
        <v>45047</v>
      </c>
      <c r="I105" s="35">
        <v>3.7862877532191019</v>
      </c>
      <c r="J105" s="35">
        <v>3.7964266561898006</v>
      </c>
      <c r="K105" s="35">
        <v>3.6521447415452584</v>
      </c>
      <c r="L105" s="35">
        <v>3.6859477265883771</v>
      </c>
      <c r="M105" s="104">
        <f t="shared" si="6"/>
        <v>2023</v>
      </c>
      <c r="N105" s="3"/>
      <c r="O105" s="3"/>
    </row>
    <row r="106" spans="8:15">
      <c r="H106" s="31">
        <v>45078</v>
      </c>
      <c r="I106" s="35">
        <v>3.876523989658319</v>
      </c>
      <c r="J106" s="35">
        <v>3.8866628926290181</v>
      </c>
      <c r="K106" s="35">
        <v>3.8482918232726702</v>
      </c>
      <c r="L106" s="35">
        <v>3.8053896617484693</v>
      </c>
      <c r="M106" s="104">
        <f t="shared" si="6"/>
        <v>2023</v>
      </c>
      <c r="N106" s="3"/>
      <c r="O106" s="3"/>
    </row>
    <row r="107" spans="8:15">
      <c r="H107" s="31">
        <v>45108</v>
      </c>
      <c r="I107" s="35">
        <v>4.2050244459089532</v>
      </c>
      <c r="J107" s="35">
        <v>4.2151633488796518</v>
      </c>
      <c r="K107" s="35">
        <v>3.9961788521569064</v>
      </c>
      <c r="L107" s="35">
        <v>3.9800358526548227</v>
      </c>
      <c r="M107" s="104">
        <f t="shared" si="6"/>
        <v>2023</v>
      </c>
      <c r="N107" s="3"/>
      <c r="O107" s="3"/>
    </row>
    <row r="108" spans="8:15">
      <c r="H108" s="31">
        <v>45139</v>
      </c>
      <c r="I108" s="35">
        <v>4.2607884122477948</v>
      </c>
      <c r="J108" s="35">
        <v>4.2709273152184934</v>
      </c>
      <c r="K108" s="35">
        <v>3.9755181642980792</v>
      </c>
      <c r="L108" s="35">
        <v>3.9950915587674394</v>
      </c>
      <c r="M108" s="104">
        <f t="shared" si="6"/>
        <v>2023</v>
      </c>
      <c r="N108" s="3"/>
      <c r="O108" s="3"/>
    </row>
    <row r="109" spans="8:15">
      <c r="H109" s="31">
        <v>45170</v>
      </c>
      <c r="I109" s="35">
        <v>4.1705521758085773</v>
      </c>
      <c r="J109" s="35">
        <v>4.1806910787792759</v>
      </c>
      <c r="K109" s="35">
        <v>3.8960858455626388</v>
      </c>
      <c r="L109" s="35">
        <v>3.9208167419451971</v>
      </c>
      <c r="M109" s="104">
        <f t="shared" si="6"/>
        <v>2023</v>
      </c>
      <c r="N109" s="3"/>
      <c r="O109" s="3"/>
    </row>
    <row r="110" spans="8:15">
      <c r="H110" s="31">
        <v>45200</v>
      </c>
      <c r="I110" s="35">
        <v>4.0716978718442665</v>
      </c>
      <c r="J110" s="35">
        <v>4.0818367748149642</v>
      </c>
      <c r="K110" s="35">
        <v>4.0097455193724771</v>
      </c>
      <c r="L110" s="35">
        <v>3.9007424671283748</v>
      </c>
      <c r="M110" s="104">
        <f t="shared" si="6"/>
        <v>2023</v>
      </c>
      <c r="N110" s="3"/>
      <c r="O110" s="3"/>
    </row>
    <row r="111" spans="8:15">
      <c r="H111" s="31">
        <v>45231</v>
      </c>
      <c r="I111" s="35">
        <v>4.9456713079184826</v>
      </c>
      <c r="J111" s="35">
        <v>4.9558102108891813</v>
      </c>
      <c r="K111" s="35">
        <v>4.4807988463192192</v>
      </c>
      <c r="L111" s="35">
        <v>4.4221717554953326</v>
      </c>
      <c r="M111" s="104">
        <f t="shared" si="6"/>
        <v>2023</v>
      </c>
      <c r="N111" s="3"/>
      <c r="O111" s="3"/>
    </row>
    <row r="112" spans="8:15">
      <c r="H112" s="31">
        <v>45261</v>
      </c>
      <c r="I112" s="35">
        <v>5.748165478049275</v>
      </c>
      <c r="J112" s="35">
        <v>5.7583043810199737</v>
      </c>
      <c r="K112" s="35">
        <v>5.1665369147764819</v>
      </c>
      <c r="L112" s="35">
        <v>5.2191204657231758</v>
      </c>
      <c r="M112" s="104">
        <f t="shared" si="6"/>
        <v>2023</v>
      </c>
      <c r="N112" s="3"/>
      <c r="O112" s="3"/>
    </row>
    <row r="113" spans="8:15">
      <c r="H113" s="31">
        <v>45292</v>
      </c>
      <c r="I113" s="35">
        <v>5.8653711963905515</v>
      </c>
      <c r="J113" s="35">
        <v>5.8755100993612492</v>
      </c>
      <c r="K113" s="35">
        <v>4.7923143805515602</v>
      </c>
      <c r="L113" s="35">
        <v>5.5789518418147139</v>
      </c>
      <c r="M113" s="104">
        <f t="shared" ref="M113:M159" si="7">YEAR(H113)</f>
        <v>2024</v>
      </c>
      <c r="N113" s="3"/>
      <c r="O113" s="3"/>
    </row>
    <row r="114" spans="8:15">
      <c r="H114" s="31">
        <v>45323</v>
      </c>
      <c r="I114" s="35">
        <v>5.7285973953158278</v>
      </c>
      <c r="J114" s="35">
        <v>5.7387362982865255</v>
      </c>
      <c r="K114" s="35">
        <v>4.6882342236687471</v>
      </c>
      <c r="L114" s="35">
        <v>5.4213687845026595</v>
      </c>
      <c r="M114" s="104">
        <f t="shared" si="7"/>
        <v>2024</v>
      </c>
      <c r="N114" s="3"/>
      <c r="O114" s="3"/>
    </row>
    <row r="115" spans="8:15">
      <c r="H115" s="31">
        <v>45352</v>
      </c>
      <c r="I115" s="35">
        <v>4.3795149660346748</v>
      </c>
      <c r="J115" s="35">
        <v>4.3896538690053735</v>
      </c>
      <c r="K115" s="35">
        <v>4.3074872616989337</v>
      </c>
      <c r="L115" s="35">
        <v>4.4367256047375285</v>
      </c>
      <c r="M115" s="104">
        <f t="shared" si="7"/>
        <v>2024</v>
      </c>
      <c r="N115" s="3"/>
      <c r="O115" s="3"/>
    </row>
    <row r="116" spans="8:15">
      <c r="H116" s="31">
        <v>45383</v>
      </c>
      <c r="I116" s="35">
        <v>4.0838645554091046</v>
      </c>
      <c r="J116" s="35">
        <v>4.0940034583798033</v>
      </c>
      <c r="K116" s="35">
        <v>3.4944710710436833</v>
      </c>
      <c r="L116" s="35">
        <v>3.6252230452674894</v>
      </c>
      <c r="M116" s="104">
        <f t="shared" si="7"/>
        <v>2024</v>
      </c>
      <c r="N116" s="3"/>
      <c r="O116" s="3"/>
    </row>
    <row r="117" spans="8:15">
      <c r="H117" s="31">
        <v>45413</v>
      </c>
      <c r="I117" s="35">
        <v>3.9840977501774311</v>
      </c>
      <c r="J117" s="35">
        <v>3.9942366531481297</v>
      </c>
      <c r="K117" s="35">
        <v>3.4421720867393839</v>
      </c>
      <c r="L117" s="35">
        <v>3.488216119642678</v>
      </c>
      <c r="M117" s="104">
        <f t="shared" si="7"/>
        <v>2024</v>
      </c>
      <c r="N117" s="3"/>
      <c r="O117" s="3"/>
    </row>
    <row r="118" spans="8:15">
      <c r="H118" s="31">
        <v>45444</v>
      </c>
      <c r="I118" s="35">
        <v>3.7239334999493057</v>
      </c>
      <c r="J118" s="35">
        <v>3.7340724029200043</v>
      </c>
      <c r="K118" s="35">
        <v>3.654423113138713</v>
      </c>
      <c r="L118" s="35">
        <v>3.6126766235069758</v>
      </c>
      <c r="M118" s="104">
        <f t="shared" si="7"/>
        <v>2024</v>
      </c>
      <c r="N118" s="3"/>
      <c r="O118" s="3"/>
    </row>
    <row r="119" spans="8:15">
      <c r="H119" s="31">
        <v>45474</v>
      </c>
      <c r="I119" s="35">
        <v>3.8523934005880567</v>
      </c>
      <c r="J119" s="35">
        <v>3.8625323035587553</v>
      </c>
      <c r="K119" s="35">
        <v>3.8013262997439581</v>
      </c>
      <c r="L119" s="35">
        <v>3.7913376693766936</v>
      </c>
      <c r="M119" s="104">
        <f t="shared" si="7"/>
        <v>2024</v>
      </c>
      <c r="N119" s="3"/>
      <c r="O119" s="3"/>
    </row>
    <row r="120" spans="8:15">
      <c r="H120" s="31">
        <v>45505</v>
      </c>
      <c r="I120" s="35">
        <v>3.9790282986920813</v>
      </c>
      <c r="J120" s="35">
        <v>3.9891672016627804</v>
      </c>
      <c r="K120" s="35">
        <v>3.7558106490474437</v>
      </c>
      <c r="L120" s="35">
        <v>3.8043859480076283</v>
      </c>
      <c r="M120" s="104">
        <f t="shared" si="7"/>
        <v>2024</v>
      </c>
      <c r="N120" s="3"/>
      <c r="O120" s="3"/>
    </row>
    <row r="121" spans="8:15">
      <c r="H121" s="31">
        <v>45536</v>
      </c>
      <c r="I121" s="35">
        <v>3.7397501885835953</v>
      </c>
      <c r="J121" s="35">
        <v>3.7498890915542944</v>
      </c>
      <c r="K121" s="35">
        <v>3.7132465251879054</v>
      </c>
      <c r="L121" s="35">
        <v>3.7180665662952928</v>
      </c>
      <c r="M121" s="104">
        <f t="shared" si="7"/>
        <v>2024</v>
      </c>
      <c r="N121" s="3"/>
      <c r="O121" s="3"/>
    </row>
    <row r="122" spans="8:15">
      <c r="H122" s="31">
        <v>45566</v>
      </c>
      <c r="I122" s="35">
        <v>3.9878491442765895</v>
      </c>
      <c r="J122" s="35">
        <v>3.9979880472472882</v>
      </c>
      <c r="K122" s="35">
        <v>3.842181644908405</v>
      </c>
      <c r="L122" s="35">
        <v>3.714051711331928</v>
      </c>
      <c r="M122" s="104">
        <f t="shared" si="7"/>
        <v>2024</v>
      </c>
      <c r="N122" s="3"/>
      <c r="O122" s="3"/>
    </row>
    <row r="123" spans="8:15">
      <c r="H123" s="31">
        <v>45597</v>
      </c>
      <c r="I123" s="35">
        <v>4.3792107989455538</v>
      </c>
      <c r="J123" s="35">
        <v>4.3893497019162524</v>
      </c>
      <c r="K123" s="35">
        <v>4.3372614359315786</v>
      </c>
      <c r="L123" s="35">
        <v>4.2244401485496335</v>
      </c>
      <c r="M123" s="104">
        <f t="shared" si="7"/>
        <v>2024</v>
      </c>
      <c r="N123" s="3"/>
      <c r="O123" s="3"/>
    </row>
    <row r="124" spans="8:15">
      <c r="H124" s="31">
        <v>45627</v>
      </c>
      <c r="I124" s="35">
        <v>5.3900594251242016</v>
      </c>
      <c r="J124" s="35">
        <v>5.4001983280948993</v>
      </c>
      <c r="K124" s="35">
        <v>4.9167445382577295</v>
      </c>
      <c r="L124" s="35">
        <v>5.1297899427883165</v>
      </c>
      <c r="M124" s="104">
        <f t="shared" si="7"/>
        <v>2024</v>
      </c>
      <c r="N124" s="3"/>
      <c r="O124" s="3"/>
    </row>
    <row r="125" spans="8:15">
      <c r="H125" s="31">
        <v>45658</v>
      </c>
      <c r="I125" s="35">
        <v>5.4234164158978002</v>
      </c>
      <c r="J125" s="35">
        <v>5.4335553188684989</v>
      </c>
      <c r="K125" s="35">
        <v>4.5853450337552397</v>
      </c>
      <c r="L125" s="35">
        <v>5.4956436013249013</v>
      </c>
      <c r="M125" s="104">
        <f t="shared" si="7"/>
        <v>2025</v>
      </c>
      <c r="N125" s="3"/>
      <c r="O125" s="3"/>
    </row>
    <row r="126" spans="8:15">
      <c r="H126" s="31">
        <v>45689</v>
      </c>
      <c r="I126" s="35">
        <v>5.1694368964818</v>
      </c>
      <c r="J126" s="35">
        <v>5.1795757994524987</v>
      </c>
      <c r="K126" s="35">
        <v>4.5120746745566418</v>
      </c>
      <c r="L126" s="35">
        <v>5.3521125363846229</v>
      </c>
      <c r="M126" s="104">
        <f t="shared" si="7"/>
        <v>2025</v>
      </c>
      <c r="N126" s="3"/>
      <c r="O126" s="3"/>
    </row>
    <row r="127" spans="8:15">
      <c r="H127" s="31">
        <v>45717</v>
      </c>
      <c r="I127" s="35">
        <v>4.2816745523674342</v>
      </c>
      <c r="J127" s="35">
        <v>4.291813455338132</v>
      </c>
      <c r="K127" s="35">
        <v>4.2841857340386023</v>
      </c>
      <c r="L127" s="35">
        <v>4.3534173642477159</v>
      </c>
      <c r="M127" s="104">
        <f t="shared" si="7"/>
        <v>2025</v>
      </c>
      <c r="N127" s="3"/>
      <c r="O127" s="3"/>
    </row>
    <row r="128" spans="8:15">
      <c r="H128" s="31">
        <v>45748</v>
      </c>
      <c r="I128" s="35">
        <v>3.9707143982561086</v>
      </c>
      <c r="J128" s="35">
        <v>3.9808533012268073</v>
      </c>
      <c r="K128" s="35">
        <v>3.4649558026739307</v>
      </c>
      <c r="L128" s="35">
        <v>3.5268590986650605</v>
      </c>
      <c r="M128" s="104">
        <f t="shared" si="7"/>
        <v>2025</v>
      </c>
      <c r="N128" s="3"/>
      <c r="O128" s="3"/>
    </row>
    <row r="129" spans="8:15">
      <c r="H129" s="31">
        <v>45778</v>
      </c>
      <c r="I129" s="35">
        <v>3.8638503609449457</v>
      </c>
      <c r="J129" s="35">
        <v>3.8739892639156448</v>
      </c>
      <c r="K129" s="35">
        <v>3.4065466400053666</v>
      </c>
      <c r="L129" s="35">
        <v>3.382826176854361</v>
      </c>
      <c r="M129" s="104">
        <f t="shared" si="7"/>
        <v>2025</v>
      </c>
      <c r="N129" s="3"/>
      <c r="O129" s="3"/>
    </row>
    <row r="130" spans="8:15">
      <c r="H130" s="31">
        <v>45809</v>
      </c>
      <c r="I130" s="35">
        <v>3.5925333174490524</v>
      </c>
      <c r="J130" s="35">
        <v>3.602672220419751</v>
      </c>
      <c r="K130" s="35">
        <v>3.6049203121536539</v>
      </c>
      <c r="L130" s="35">
        <v>3.4962458295694065</v>
      </c>
      <c r="M130" s="104">
        <f t="shared" si="7"/>
        <v>2025</v>
      </c>
      <c r="N130" s="3"/>
      <c r="O130" s="3"/>
    </row>
    <row r="131" spans="8:15">
      <c r="H131" s="31">
        <v>45839</v>
      </c>
      <c r="I131" s="35">
        <v>3.707914033255602</v>
      </c>
      <c r="J131" s="35">
        <v>3.7180529362263006</v>
      </c>
      <c r="K131" s="35">
        <v>3.7106056853864016</v>
      </c>
      <c r="L131" s="35">
        <v>3.6618585968081905</v>
      </c>
      <c r="M131" s="104">
        <f t="shared" si="7"/>
        <v>2025</v>
      </c>
      <c r="N131" s="3"/>
      <c r="O131" s="3"/>
    </row>
    <row r="132" spans="8:15">
      <c r="H132" s="31">
        <v>45870</v>
      </c>
      <c r="I132" s="35">
        <v>3.8742934310047654</v>
      </c>
      <c r="J132" s="35">
        <v>3.8844323339754641</v>
      </c>
      <c r="K132" s="35">
        <v>3.8270097613429006</v>
      </c>
      <c r="L132" s="35">
        <v>3.700802689952825</v>
      </c>
      <c r="M132" s="104">
        <f t="shared" si="7"/>
        <v>2025</v>
      </c>
      <c r="N132" s="3"/>
      <c r="O132" s="3"/>
    </row>
    <row r="133" spans="8:15">
      <c r="H133" s="31">
        <v>45901</v>
      </c>
      <c r="I133" s="35">
        <v>3.6594500770556624</v>
      </c>
      <c r="J133" s="35">
        <v>3.6695889800263615</v>
      </c>
      <c r="K133" s="35">
        <v>3.8374177770311824</v>
      </c>
      <c r="L133" s="35">
        <v>3.6385724380206765</v>
      </c>
      <c r="M133" s="104">
        <f t="shared" si="7"/>
        <v>2025</v>
      </c>
      <c r="N133" s="3"/>
      <c r="O133" s="3"/>
    </row>
    <row r="134" spans="8:15">
      <c r="H134" s="31">
        <v>45931</v>
      </c>
      <c r="I134" s="35">
        <v>3.9710185653452297</v>
      </c>
      <c r="J134" s="35">
        <v>3.9811574683159288</v>
      </c>
      <c r="K134" s="35">
        <v>3.9644369933662769</v>
      </c>
      <c r="L134" s="35">
        <v>3.6973900632339656</v>
      </c>
      <c r="M134" s="104">
        <f t="shared" si="7"/>
        <v>2025</v>
      </c>
      <c r="N134" s="3"/>
      <c r="O134" s="3"/>
    </row>
    <row r="135" spans="8:15">
      <c r="H135" s="31">
        <v>45962</v>
      </c>
      <c r="I135" s="35">
        <v>4.1899174804826114</v>
      </c>
      <c r="J135" s="35">
        <v>4.20005638345331</v>
      </c>
      <c r="K135" s="35">
        <v>4.4498854862898467</v>
      </c>
      <c r="L135" s="35">
        <v>4.036946421760514</v>
      </c>
      <c r="M135" s="104">
        <f t="shared" si="7"/>
        <v>2025</v>
      </c>
      <c r="N135" s="3"/>
      <c r="O135" s="3"/>
    </row>
    <row r="136" spans="8:15">
      <c r="H136" s="31">
        <v>45992</v>
      </c>
      <c r="I136" s="35">
        <v>4.9334032353239383</v>
      </c>
      <c r="J136" s="35">
        <v>4.943542138294637</v>
      </c>
      <c r="K136" s="35">
        <v>4.8174282492521403</v>
      </c>
      <c r="L136" s="35">
        <v>4.6777172739134798</v>
      </c>
      <c r="M136" s="104">
        <f t="shared" si="7"/>
        <v>2025</v>
      </c>
      <c r="N136" s="3"/>
      <c r="O136" s="3"/>
    </row>
    <row r="137" spans="8:15">
      <c r="H137" s="31">
        <v>46023</v>
      </c>
      <c r="I137" s="35">
        <v>5.2434508881679003</v>
      </c>
      <c r="J137" s="35">
        <v>5.2535897911385989</v>
      </c>
      <c r="K137" s="35">
        <v>4.9113075151369854</v>
      </c>
      <c r="L137" s="35">
        <v>5.3174844123256051</v>
      </c>
      <c r="M137" s="104">
        <f t="shared" ref="M137:M148" si="8">YEAR(H137)</f>
        <v>2026</v>
      </c>
      <c r="N137" s="3"/>
      <c r="O137" s="3"/>
    </row>
    <row r="138" spans="8:15">
      <c r="H138" s="31">
        <v>46054</v>
      </c>
      <c r="I138" s="35">
        <v>4.916674045422285</v>
      </c>
      <c r="J138" s="35">
        <v>4.9268129483929837</v>
      </c>
      <c r="K138" s="35">
        <v>4.6543693368023984</v>
      </c>
      <c r="L138" s="35">
        <v>5.1018867007929334</v>
      </c>
      <c r="M138" s="104">
        <f t="shared" si="8"/>
        <v>2026</v>
      </c>
      <c r="N138" s="3"/>
      <c r="O138" s="3"/>
    </row>
    <row r="139" spans="8:15">
      <c r="H139" s="31">
        <v>46082</v>
      </c>
      <c r="I139" s="35">
        <v>3.7980488806651125</v>
      </c>
      <c r="J139" s="35">
        <v>3.8081877836358111</v>
      </c>
      <c r="K139" s="35">
        <v>3.9954021345682289</v>
      </c>
      <c r="L139" s="35">
        <v>3.8746459098665058</v>
      </c>
      <c r="M139" s="104">
        <f t="shared" si="8"/>
        <v>2026</v>
      </c>
      <c r="N139" s="3"/>
      <c r="O139" s="3"/>
    </row>
    <row r="140" spans="8:15">
      <c r="H140" s="31">
        <v>46113</v>
      </c>
      <c r="I140" s="35">
        <v>3.8118377887052621</v>
      </c>
      <c r="J140" s="35">
        <v>3.8219766916759612</v>
      </c>
      <c r="K140" s="35">
        <v>3.4283982948334994</v>
      </c>
      <c r="L140" s="35">
        <v>3.3695771554752585</v>
      </c>
      <c r="M140" s="104">
        <f t="shared" si="8"/>
        <v>2026</v>
      </c>
      <c r="N140" s="3"/>
      <c r="O140" s="3"/>
    </row>
    <row r="141" spans="8:15">
      <c r="H141" s="31">
        <v>46143</v>
      </c>
      <c r="I141" s="35">
        <v>3.7247446121869614</v>
      </c>
      <c r="J141" s="35">
        <v>3.73488351515766</v>
      </c>
      <c r="K141" s="35">
        <v>3.397950965357333</v>
      </c>
      <c r="L141" s="35">
        <v>3.2451166516109606</v>
      </c>
      <c r="M141" s="104">
        <f t="shared" si="8"/>
        <v>2026</v>
      </c>
      <c r="N141" s="3"/>
      <c r="O141" s="3"/>
    </row>
    <row r="142" spans="8:15">
      <c r="H142" s="31">
        <v>46174</v>
      </c>
      <c r="I142" s="35">
        <v>3.4422747754232992</v>
      </c>
      <c r="J142" s="35">
        <v>3.4524136783939983</v>
      </c>
      <c r="K142" s="35">
        <v>3.5178243798765934</v>
      </c>
      <c r="L142" s="35">
        <v>3.3474954531767538</v>
      </c>
      <c r="M142" s="104">
        <f t="shared" si="8"/>
        <v>2026</v>
      </c>
      <c r="N142" s="3"/>
      <c r="O142" s="3"/>
    </row>
    <row r="143" spans="8:15">
      <c r="H143" s="31">
        <v>46204</v>
      </c>
      <c r="I143" s="35">
        <v>3.600745828855318</v>
      </c>
      <c r="J143" s="35">
        <v>3.6108847318260167</v>
      </c>
      <c r="K143" s="35">
        <v>3.6897378728372598</v>
      </c>
      <c r="L143" s="35">
        <v>3.5557660544012846</v>
      </c>
      <c r="M143" s="104">
        <f t="shared" si="8"/>
        <v>2026</v>
      </c>
      <c r="N143" s="3"/>
      <c r="O143" s="3"/>
    </row>
    <row r="144" spans="8:15">
      <c r="H144" s="31">
        <v>46235</v>
      </c>
      <c r="I144" s="35">
        <v>3.7696599523471561</v>
      </c>
      <c r="J144" s="35">
        <v>3.7797988553178552</v>
      </c>
      <c r="K144" s="35">
        <v>3.8982088736383576</v>
      </c>
      <c r="L144" s="35">
        <v>3.5971190605239385</v>
      </c>
      <c r="M144" s="104">
        <f t="shared" si="8"/>
        <v>2026</v>
      </c>
      <c r="N144" s="3"/>
      <c r="O144" s="3"/>
    </row>
    <row r="145" spans="8:15">
      <c r="H145" s="31">
        <v>46266</v>
      </c>
      <c r="I145" s="35">
        <v>3.5792513545574369</v>
      </c>
      <c r="J145" s="35">
        <v>3.5893902575281356</v>
      </c>
      <c r="K145" s="35">
        <v>3.9615890288744589</v>
      </c>
      <c r="L145" s="35">
        <v>3.5591786811201445</v>
      </c>
      <c r="M145" s="104">
        <f t="shared" si="8"/>
        <v>2026</v>
      </c>
      <c r="N145" s="3"/>
      <c r="O145" s="3"/>
    </row>
    <row r="146" spans="8:15">
      <c r="H146" s="31">
        <v>46296</v>
      </c>
      <c r="I146" s="35">
        <v>3.9541879864138703</v>
      </c>
      <c r="J146" s="35">
        <v>3.9643268893845689</v>
      </c>
      <c r="K146" s="35">
        <v>4.0866923418241488</v>
      </c>
      <c r="L146" s="35">
        <v>3.6807284151360031</v>
      </c>
      <c r="M146" s="104">
        <f t="shared" si="8"/>
        <v>2026</v>
      </c>
      <c r="N146" s="3"/>
      <c r="O146" s="3"/>
    </row>
    <row r="147" spans="8:15">
      <c r="H147" s="31">
        <v>46327</v>
      </c>
      <c r="I147" s="35">
        <v>4.0005227729899628</v>
      </c>
      <c r="J147" s="35">
        <v>4.0106616759606615</v>
      </c>
      <c r="K147" s="35">
        <v>4.5625095366481148</v>
      </c>
      <c r="L147" s="35">
        <v>3.8495530663454782</v>
      </c>
      <c r="M147" s="104">
        <f t="shared" si="8"/>
        <v>2026</v>
      </c>
      <c r="N147" s="3"/>
      <c r="O147" s="3"/>
    </row>
    <row r="148" spans="8:15">
      <c r="H148" s="31">
        <v>46357</v>
      </c>
      <c r="I148" s="35">
        <v>4.4766456564939681</v>
      </c>
      <c r="J148" s="35">
        <v>4.4867845594646667</v>
      </c>
      <c r="K148" s="35">
        <v>4.7181637414191284</v>
      </c>
      <c r="L148" s="35">
        <v>4.225544233664559</v>
      </c>
      <c r="M148" s="104">
        <f t="shared" si="8"/>
        <v>2026</v>
      </c>
      <c r="N148" s="3"/>
      <c r="O148" s="3"/>
    </row>
    <row r="149" spans="8:15">
      <c r="H149" s="31">
        <v>46388</v>
      </c>
      <c r="I149" s="35">
        <v>5.0634853604380003</v>
      </c>
      <c r="J149" s="35">
        <v>5.073624263408699</v>
      </c>
      <c r="K149" s="35">
        <v>5.2372699965187319</v>
      </c>
      <c r="L149" s="35">
        <v>5.1393252233263071</v>
      </c>
      <c r="M149" s="104">
        <f t="shared" si="7"/>
        <v>2027</v>
      </c>
      <c r="N149" s="3"/>
      <c r="O149" s="3"/>
    </row>
    <row r="150" spans="8:15">
      <c r="H150" s="31">
        <v>46419</v>
      </c>
      <c r="I150" s="35">
        <v>4.664012583392477</v>
      </c>
      <c r="J150" s="35">
        <v>4.6741514863631748</v>
      </c>
      <c r="K150" s="35">
        <v>4.7966639990481559</v>
      </c>
      <c r="L150" s="35">
        <v>4.8516608652012447</v>
      </c>
      <c r="M150" s="104">
        <f t="shared" si="7"/>
        <v>2027</v>
      </c>
      <c r="N150" s="3"/>
      <c r="O150" s="3"/>
    </row>
    <row r="151" spans="8:15">
      <c r="H151" s="31">
        <v>46447</v>
      </c>
      <c r="I151" s="35">
        <v>3.3144232089627903</v>
      </c>
      <c r="J151" s="35">
        <v>3.3245621119334889</v>
      </c>
      <c r="K151" s="35">
        <v>3.7066185350978555</v>
      </c>
      <c r="L151" s="35">
        <v>3.3959748268593799</v>
      </c>
      <c r="M151" s="104">
        <f t="shared" si="7"/>
        <v>2027</v>
      </c>
      <c r="N151" s="3"/>
      <c r="O151" s="3"/>
    </row>
    <row r="152" spans="8:15">
      <c r="H152" s="31">
        <v>46478</v>
      </c>
      <c r="I152" s="35">
        <v>3.6529611791544156</v>
      </c>
      <c r="J152" s="35">
        <v>3.6631000821251147</v>
      </c>
      <c r="K152" s="35">
        <v>3.3918407869930682</v>
      </c>
      <c r="L152" s="35">
        <v>3.2121948409113723</v>
      </c>
      <c r="M152" s="104">
        <f t="shared" si="7"/>
        <v>2027</v>
      </c>
      <c r="N152" s="3"/>
      <c r="O152" s="3"/>
    </row>
    <row r="153" spans="8:15">
      <c r="H153" s="31">
        <v>46508</v>
      </c>
      <c r="I153" s="35">
        <v>3.5856388634289771</v>
      </c>
      <c r="J153" s="35">
        <v>3.5957777663996757</v>
      </c>
      <c r="K153" s="35">
        <v>3.3893035095367212</v>
      </c>
      <c r="L153" s="35">
        <v>3.1074071263675598</v>
      </c>
      <c r="M153" s="104">
        <f t="shared" si="7"/>
        <v>2027</v>
      </c>
      <c r="N153" s="3"/>
      <c r="O153" s="3"/>
    </row>
    <row r="154" spans="8:15">
      <c r="H154" s="31">
        <v>46539</v>
      </c>
      <c r="I154" s="35">
        <v>3.2921176224272535</v>
      </c>
      <c r="J154" s="35">
        <v>3.3022565253979521</v>
      </c>
      <c r="K154" s="35">
        <v>3.4307802287721114</v>
      </c>
      <c r="L154" s="35">
        <v>3.1988454481581852</v>
      </c>
      <c r="M154" s="104">
        <f t="shared" si="7"/>
        <v>2027</v>
      </c>
      <c r="N154" s="3"/>
      <c r="O154" s="3"/>
    </row>
    <row r="155" spans="8:15">
      <c r="H155" s="31">
        <v>46569</v>
      </c>
      <c r="I155" s="35">
        <v>3.4935776244550341</v>
      </c>
      <c r="J155" s="35">
        <v>3.5037165274257331</v>
      </c>
      <c r="K155" s="35">
        <v>3.6688700602881186</v>
      </c>
      <c r="L155" s="35">
        <v>3.4497738833684632</v>
      </c>
      <c r="M155" s="104">
        <f t="shared" si="7"/>
        <v>2027</v>
      </c>
      <c r="N155" s="3"/>
      <c r="O155" s="3"/>
    </row>
    <row r="156" spans="8:15">
      <c r="H156" s="31">
        <v>46600</v>
      </c>
      <c r="I156" s="35">
        <v>3.7773655186048867</v>
      </c>
      <c r="J156" s="35">
        <v>3.7875044215755858</v>
      </c>
      <c r="K156" s="35">
        <v>3.9293811395306228</v>
      </c>
      <c r="L156" s="35">
        <v>3.6047472849543309</v>
      </c>
      <c r="M156" s="104">
        <f t="shared" si="7"/>
        <v>2027</v>
      </c>
      <c r="N156" s="3"/>
      <c r="O156" s="3"/>
    </row>
    <row r="157" spans="8:15">
      <c r="H157" s="31">
        <v>46631</v>
      </c>
      <c r="I157" s="35">
        <v>3.5571485460813141</v>
      </c>
      <c r="J157" s="35">
        <v>3.5672874490520132</v>
      </c>
      <c r="K157" s="35">
        <v>3.9518023872571195</v>
      </c>
      <c r="L157" s="35">
        <v>3.537297721569808</v>
      </c>
      <c r="M157" s="104">
        <f t="shared" si="7"/>
        <v>2027</v>
      </c>
      <c r="N157" s="3"/>
      <c r="O157" s="3"/>
    </row>
    <row r="158" spans="8:15">
      <c r="H158" s="31">
        <v>46661</v>
      </c>
      <c r="I158" s="35">
        <v>3.9652393906519317</v>
      </c>
      <c r="J158" s="35">
        <v>3.9753782936226303</v>
      </c>
      <c r="K158" s="35">
        <v>4.0979288562736862</v>
      </c>
      <c r="L158" s="35">
        <v>3.6916688949111713</v>
      </c>
      <c r="M158" s="104">
        <f t="shared" si="7"/>
        <v>2027</v>
      </c>
      <c r="N158" s="3"/>
      <c r="O158" s="3"/>
    </row>
    <row r="159" spans="8:15">
      <c r="H159" s="31">
        <v>46692</v>
      </c>
      <c r="I159" s="35">
        <v>4.0241464169116901</v>
      </c>
      <c r="J159" s="35">
        <v>4.0342853198823887</v>
      </c>
      <c r="K159" s="35">
        <v>4.5731764581992893</v>
      </c>
      <c r="L159" s="35">
        <v>3.8729395965070759</v>
      </c>
      <c r="M159" s="104">
        <f t="shared" si="7"/>
        <v>2027</v>
      </c>
      <c r="N159" s="3"/>
      <c r="O159" s="3"/>
    </row>
    <row r="160" spans="8:15">
      <c r="H160" s="31">
        <v>46722</v>
      </c>
      <c r="I160" s="35">
        <v>4.4944901257223968</v>
      </c>
      <c r="J160" s="35">
        <v>4.5046290286930954</v>
      </c>
      <c r="K160" s="35">
        <v>4.7057362600002843</v>
      </c>
      <c r="L160" s="35">
        <v>4.2431092241292783</v>
      </c>
      <c r="M160" s="104">
        <f t="shared" ref="M160:M223" si="9">YEAR(H160)</f>
        <v>2027</v>
      </c>
      <c r="N160" s="3"/>
      <c r="O160" s="3"/>
    </row>
    <row r="161" spans="8:15">
      <c r="H161" s="31">
        <v>46753</v>
      </c>
      <c r="I161" s="35">
        <v>4.9449615847105353</v>
      </c>
      <c r="J161" s="35">
        <v>4.955100487681233</v>
      </c>
      <c r="K161" s="35">
        <v>5.1618766092444153</v>
      </c>
      <c r="L161" s="35">
        <v>5.0219910870219806</v>
      </c>
      <c r="M161" s="104">
        <f t="shared" si="9"/>
        <v>2028</v>
      </c>
      <c r="N161" s="3"/>
      <c r="O161" s="3"/>
    </row>
    <row r="162" spans="8:15">
      <c r="H162" s="31">
        <v>46784</v>
      </c>
      <c r="I162" s="35">
        <v>4.4375094910270709</v>
      </c>
      <c r="J162" s="35">
        <v>4.4476483939977696</v>
      </c>
      <c r="K162" s="35">
        <v>4.5841022856133558</v>
      </c>
      <c r="L162" s="35">
        <v>4.6275315868714246</v>
      </c>
      <c r="M162" s="104">
        <f t="shared" si="9"/>
        <v>2028</v>
      </c>
      <c r="N162" s="3"/>
      <c r="O162" s="3"/>
    </row>
    <row r="163" spans="8:15">
      <c r="H163" s="31">
        <v>46813</v>
      </c>
      <c r="I163" s="35">
        <v>3.4394358825915035</v>
      </c>
      <c r="J163" s="35">
        <v>3.4495747855622025</v>
      </c>
      <c r="K163" s="35">
        <v>3.8351911866103059</v>
      </c>
      <c r="L163" s="35">
        <v>3.5197327311050888</v>
      </c>
      <c r="M163" s="104">
        <f t="shared" si="9"/>
        <v>2028</v>
      </c>
      <c r="N163" s="3"/>
      <c r="O163" s="3"/>
    </row>
    <row r="164" spans="8:15">
      <c r="H164" s="31">
        <v>46844</v>
      </c>
      <c r="I164" s="35">
        <v>3.7888224789617766</v>
      </c>
      <c r="J164" s="35">
        <v>3.7989613819324752</v>
      </c>
      <c r="K164" s="35">
        <v>3.5317017341276347</v>
      </c>
      <c r="L164" s="35">
        <v>3.3467928535581648</v>
      </c>
      <c r="M164" s="104">
        <f t="shared" si="9"/>
        <v>2028</v>
      </c>
      <c r="N164" s="3"/>
      <c r="O164" s="3"/>
    </row>
    <row r="165" spans="8:15">
      <c r="H165" s="31">
        <v>46874</v>
      </c>
      <c r="I165" s="35">
        <v>3.7160251556321606</v>
      </c>
      <c r="J165" s="35">
        <v>3.7261640586028597</v>
      </c>
      <c r="K165" s="35">
        <v>3.5254362122456353</v>
      </c>
      <c r="L165" s="35">
        <v>3.2364847134397272</v>
      </c>
      <c r="M165" s="104">
        <f t="shared" si="9"/>
        <v>2028</v>
      </c>
      <c r="N165" s="3"/>
      <c r="O165" s="3"/>
    </row>
    <row r="166" spans="8:15">
      <c r="H166" s="31">
        <v>46905</v>
      </c>
      <c r="I166" s="35">
        <v>3.4195636327689343</v>
      </c>
      <c r="J166" s="35">
        <v>3.4297025357396329</v>
      </c>
      <c r="K166" s="35">
        <v>3.5919750190090256</v>
      </c>
      <c r="L166" s="35">
        <v>3.325012265381913</v>
      </c>
      <c r="M166" s="104">
        <f t="shared" si="9"/>
        <v>2028</v>
      </c>
      <c r="N166" s="3"/>
      <c r="O166" s="3"/>
    </row>
    <row r="167" spans="8:15">
      <c r="H167" s="31">
        <v>46935</v>
      </c>
      <c r="I167" s="35">
        <v>3.6149402930142962</v>
      </c>
      <c r="J167" s="35">
        <v>3.6250791959849948</v>
      </c>
      <c r="K167" s="35">
        <v>3.8250938579574951</v>
      </c>
      <c r="L167" s="35">
        <v>3.5698180467730602</v>
      </c>
      <c r="M167" s="104">
        <f t="shared" si="9"/>
        <v>2028</v>
      </c>
      <c r="N167" s="3"/>
      <c r="O167" s="3"/>
    </row>
    <row r="168" spans="8:15">
      <c r="H168" s="31">
        <v>46966</v>
      </c>
      <c r="I168" s="35">
        <v>3.9210337736996856</v>
      </c>
      <c r="J168" s="35">
        <v>3.9311726766703847</v>
      </c>
      <c r="K168" s="35">
        <v>4.0930096448787276</v>
      </c>
      <c r="L168" s="35">
        <v>3.7469735220315168</v>
      </c>
      <c r="M168" s="104">
        <f t="shared" si="9"/>
        <v>2028</v>
      </c>
      <c r="N168" s="3"/>
      <c r="O168" s="3"/>
    </row>
    <row r="169" spans="8:15">
      <c r="H169" s="31">
        <v>46997</v>
      </c>
      <c r="I169" s="35">
        <v>3.7190668265233704</v>
      </c>
      <c r="J169" s="35">
        <v>3.729205729494069</v>
      </c>
      <c r="K169" s="35">
        <v>4.1317937431400349</v>
      </c>
      <c r="L169" s="35">
        <v>3.6975908059821339</v>
      </c>
      <c r="M169" s="104">
        <f t="shared" si="9"/>
        <v>2028</v>
      </c>
      <c r="N169" s="3"/>
      <c r="O169" s="3"/>
    </row>
    <row r="170" spans="8:15">
      <c r="H170" s="31">
        <v>47027</v>
      </c>
      <c r="I170" s="35">
        <v>4.0872103933894355</v>
      </c>
      <c r="J170" s="35">
        <v>4.0973492963601341</v>
      </c>
      <c r="K170" s="35">
        <v>4.2272264442022358</v>
      </c>
      <c r="L170" s="35">
        <v>3.8124156579343569</v>
      </c>
      <c r="M170" s="104">
        <f t="shared" si="9"/>
        <v>2028</v>
      </c>
      <c r="N170" s="3"/>
      <c r="O170" s="3"/>
    </row>
    <row r="171" spans="8:15">
      <c r="H171" s="31">
        <v>47058</v>
      </c>
      <c r="I171" s="35">
        <v>4.1575743800060838</v>
      </c>
      <c r="J171" s="35">
        <v>4.1677132829767825</v>
      </c>
      <c r="K171" s="35">
        <v>4.7103447843597728</v>
      </c>
      <c r="L171" s="35">
        <v>4.0049279534276829</v>
      </c>
      <c r="M171" s="104">
        <f t="shared" si="9"/>
        <v>2028</v>
      </c>
      <c r="N171" s="3"/>
      <c r="O171" s="3"/>
    </row>
    <row r="172" spans="8:15">
      <c r="H172" s="31">
        <v>47088</v>
      </c>
      <c r="I172" s="35">
        <v>4.652555623035588</v>
      </c>
      <c r="J172" s="35">
        <v>4.6626945260062866</v>
      </c>
      <c r="K172" s="35">
        <v>4.9335734193457466</v>
      </c>
      <c r="L172" s="35">
        <v>4.3995881963264072</v>
      </c>
      <c r="M172" s="104">
        <f t="shared" si="9"/>
        <v>2028</v>
      </c>
      <c r="N172" s="3"/>
      <c r="O172" s="3"/>
    </row>
    <row r="173" spans="8:15">
      <c r="H173" s="31">
        <v>47119</v>
      </c>
      <c r="I173" s="35">
        <v>4.9755810716820443</v>
      </c>
      <c r="J173" s="35">
        <v>4.985719974652743</v>
      </c>
      <c r="K173" s="35">
        <v>5.1941880609334081</v>
      </c>
      <c r="L173" s="35">
        <v>5.0523032419953822</v>
      </c>
      <c r="M173" s="104">
        <f t="shared" si="9"/>
        <v>2029</v>
      </c>
      <c r="N173" s="3"/>
      <c r="O173" s="3"/>
    </row>
    <row r="174" spans="8:15">
      <c r="H174" s="31">
        <v>47150</v>
      </c>
      <c r="I174" s="35">
        <v>4.8343461533002126</v>
      </c>
      <c r="J174" s="35">
        <v>4.8444850562709112</v>
      </c>
      <c r="K174" s="35">
        <v>4.9926039560852535</v>
      </c>
      <c r="L174" s="35">
        <v>5.0203851450366352</v>
      </c>
      <c r="M174" s="104">
        <f t="shared" si="9"/>
        <v>2029</v>
      </c>
      <c r="N174" s="3"/>
      <c r="O174" s="3"/>
    </row>
    <row r="175" spans="8:15">
      <c r="H175" s="31">
        <v>47178</v>
      </c>
      <c r="I175" s="35">
        <v>3.529773508060428</v>
      </c>
      <c r="J175" s="35">
        <v>3.5399124110311266</v>
      </c>
      <c r="K175" s="35">
        <v>3.9483330486943595</v>
      </c>
      <c r="L175" s="35">
        <v>3.6090632540399477</v>
      </c>
      <c r="M175" s="104">
        <f t="shared" si="9"/>
        <v>2029</v>
      </c>
      <c r="N175" s="3"/>
      <c r="O175" s="3"/>
    </row>
    <row r="176" spans="8:15">
      <c r="H176" s="31">
        <v>47209</v>
      </c>
      <c r="I176" s="35">
        <v>3.8518864554395216</v>
      </c>
      <c r="J176" s="35">
        <v>3.8620253584102202</v>
      </c>
      <c r="K176" s="35">
        <v>3.6143962667355218</v>
      </c>
      <c r="L176" s="35">
        <v>3.4092238482384825</v>
      </c>
      <c r="M176" s="104">
        <f t="shared" si="9"/>
        <v>2029</v>
      </c>
      <c r="N176" s="3"/>
      <c r="O176" s="3"/>
    </row>
    <row r="177" spans="8:15">
      <c r="H177" s="31">
        <v>47239</v>
      </c>
      <c r="I177" s="35">
        <v>3.7478613109601544</v>
      </c>
      <c r="J177" s="35">
        <v>3.758000213930853</v>
      </c>
      <c r="K177" s="35">
        <v>3.5949265458460005</v>
      </c>
      <c r="L177" s="35">
        <v>3.2680013249021376</v>
      </c>
      <c r="M177" s="104">
        <f t="shared" si="9"/>
        <v>2029</v>
      </c>
      <c r="N177" s="3"/>
      <c r="O177" s="3"/>
    </row>
    <row r="178" spans="8:15">
      <c r="H178" s="31">
        <v>47270</v>
      </c>
      <c r="I178" s="35">
        <v>3.4522109003345838</v>
      </c>
      <c r="J178" s="35">
        <v>3.4623498033052824</v>
      </c>
      <c r="K178" s="35">
        <v>3.661724258472284</v>
      </c>
      <c r="L178" s="35">
        <v>3.3573318478369969</v>
      </c>
      <c r="M178" s="104">
        <f t="shared" si="9"/>
        <v>2029</v>
      </c>
      <c r="N178" s="3"/>
      <c r="O178" s="3"/>
    </row>
    <row r="179" spans="8:15">
      <c r="H179" s="31">
        <v>47300</v>
      </c>
      <c r="I179" s="35">
        <v>3.6975723522254889</v>
      </c>
      <c r="J179" s="35">
        <v>3.7077112551961879</v>
      </c>
      <c r="K179" s="35">
        <v>3.9068045482863907</v>
      </c>
      <c r="L179" s="35">
        <v>3.6516207166516108</v>
      </c>
      <c r="M179" s="104">
        <f t="shared" si="9"/>
        <v>2029</v>
      </c>
      <c r="N179" s="3"/>
      <c r="O179" s="3"/>
    </row>
    <row r="180" spans="8:15">
      <c r="H180" s="31">
        <v>47331</v>
      </c>
      <c r="I180" s="35">
        <v>3.9671657822163642</v>
      </c>
      <c r="J180" s="35">
        <v>3.9773046851870633</v>
      </c>
      <c r="K180" s="35">
        <v>4.1995752980453096</v>
      </c>
      <c r="L180" s="35">
        <v>3.7926424972397874</v>
      </c>
      <c r="M180" s="104">
        <f t="shared" si="9"/>
        <v>2029</v>
      </c>
      <c r="N180" s="3"/>
      <c r="O180" s="3"/>
    </row>
    <row r="181" spans="8:15">
      <c r="H181" s="31">
        <v>47362</v>
      </c>
      <c r="I181" s="35">
        <v>3.7514099269998988</v>
      </c>
      <c r="J181" s="35">
        <v>3.7615488299705975</v>
      </c>
      <c r="K181" s="35">
        <v>4.1960541783099714</v>
      </c>
      <c r="L181" s="35">
        <v>3.7296092743149654</v>
      </c>
      <c r="M181" s="104">
        <f t="shared" si="9"/>
        <v>2029</v>
      </c>
      <c r="N181" s="3"/>
      <c r="O181" s="3"/>
    </row>
    <row r="182" spans="8:15">
      <c r="H182" s="31">
        <v>47392</v>
      </c>
      <c r="I182" s="35">
        <v>4.1536202078475117</v>
      </c>
      <c r="J182" s="35">
        <v>4.1637591108182095</v>
      </c>
      <c r="K182" s="35">
        <v>4.3126135977842059</v>
      </c>
      <c r="L182" s="35">
        <v>3.8781589079594498</v>
      </c>
      <c r="M182" s="104">
        <f t="shared" si="9"/>
        <v>2029</v>
      </c>
      <c r="N182" s="3"/>
      <c r="O182" s="3"/>
    </row>
    <row r="183" spans="8:15">
      <c r="H183" s="31">
        <v>47423</v>
      </c>
      <c r="I183" s="35">
        <v>4.2094855632160604</v>
      </c>
      <c r="J183" s="35">
        <v>4.2196244661867581</v>
      </c>
      <c r="K183" s="35">
        <v>4.7892592913694276</v>
      </c>
      <c r="L183" s="35">
        <v>4.056418468332831</v>
      </c>
      <c r="M183" s="104">
        <f t="shared" si="9"/>
        <v>2029</v>
      </c>
      <c r="N183" s="3"/>
      <c r="O183" s="3"/>
    </row>
    <row r="184" spans="8:15">
      <c r="H184" s="31">
        <v>47453</v>
      </c>
      <c r="I184" s="35">
        <v>4.6423153310351815</v>
      </c>
      <c r="J184" s="35">
        <v>4.6524542340058801</v>
      </c>
      <c r="K184" s="35">
        <v>4.9715808000183763</v>
      </c>
      <c r="L184" s="35">
        <v>4.3894506875439125</v>
      </c>
      <c r="M184" s="104">
        <f t="shared" si="9"/>
        <v>2029</v>
      </c>
      <c r="N184" s="3"/>
      <c r="O184" s="3"/>
    </row>
    <row r="185" spans="8:15">
      <c r="H185" s="31">
        <v>47484</v>
      </c>
      <c r="I185" s="35">
        <v>4.9443532505322922</v>
      </c>
      <c r="J185" s="35">
        <v>4.9544921535029909</v>
      </c>
      <c r="K185" s="35">
        <v>5.213502438305194</v>
      </c>
      <c r="L185" s="35">
        <v>5.0213888587774766</v>
      </c>
      <c r="M185" s="104">
        <f t="shared" si="9"/>
        <v>2030</v>
      </c>
      <c r="N185" s="3"/>
      <c r="O185" s="3"/>
    </row>
    <row r="186" spans="8:15">
      <c r="H186" s="31">
        <v>47515</v>
      </c>
      <c r="I186" s="35">
        <v>4.7129834847409509</v>
      </c>
      <c r="J186" s="35">
        <v>4.7231223877116495</v>
      </c>
      <c r="K186" s="35">
        <v>4.8674488619629841</v>
      </c>
      <c r="L186" s="35">
        <v>4.9002406102579545</v>
      </c>
      <c r="M186" s="104">
        <f t="shared" si="9"/>
        <v>2030</v>
      </c>
      <c r="N186" s="3"/>
      <c r="O186" s="3"/>
    </row>
    <row r="187" spans="8:15">
      <c r="H187" s="31">
        <v>47543</v>
      </c>
      <c r="I187" s="35">
        <v>3.4918540109500156</v>
      </c>
      <c r="J187" s="35">
        <v>3.5019929139207142</v>
      </c>
      <c r="K187" s="35">
        <v>3.9372000965899789</v>
      </c>
      <c r="L187" s="35">
        <v>3.5715243601324898</v>
      </c>
      <c r="M187" s="104">
        <f t="shared" si="9"/>
        <v>2030</v>
      </c>
      <c r="N187" s="3"/>
      <c r="O187" s="3"/>
    </row>
    <row r="188" spans="8:15">
      <c r="H188" s="31">
        <v>47574</v>
      </c>
      <c r="I188" s="35">
        <v>3.8444850562709116</v>
      </c>
      <c r="J188" s="35">
        <v>3.8546239592416103</v>
      </c>
      <c r="K188" s="35">
        <v>3.6034704393214558</v>
      </c>
      <c r="L188" s="35">
        <v>3.4018967379303424</v>
      </c>
      <c r="M188" s="104">
        <f t="shared" si="9"/>
        <v>2030</v>
      </c>
      <c r="N188" s="3"/>
      <c r="O188" s="3"/>
    </row>
    <row r="189" spans="8:15">
      <c r="H189" s="31">
        <v>47604</v>
      </c>
      <c r="I189" s="35">
        <v>3.7288001733752409</v>
      </c>
      <c r="J189" s="35">
        <v>3.7389390763459396</v>
      </c>
      <c r="K189" s="35">
        <v>3.5977227291652403</v>
      </c>
      <c r="L189" s="35">
        <v>3.2490311352002408</v>
      </c>
      <c r="M189" s="104">
        <f t="shared" si="9"/>
        <v>2030</v>
      </c>
      <c r="N189" s="3"/>
      <c r="O189" s="3"/>
    </row>
    <row r="190" spans="8:15">
      <c r="H190" s="31">
        <v>47635</v>
      </c>
      <c r="I190" s="35">
        <v>3.4712720379194972</v>
      </c>
      <c r="J190" s="35">
        <v>3.4814109408901959</v>
      </c>
      <c r="K190" s="35">
        <v>3.647432654840614</v>
      </c>
      <c r="L190" s="35">
        <v>3.3761012947907258</v>
      </c>
      <c r="M190" s="104">
        <f t="shared" si="9"/>
        <v>2030</v>
      </c>
      <c r="N190" s="3"/>
      <c r="O190" s="3"/>
    </row>
    <row r="191" spans="8:15">
      <c r="H191" s="31">
        <v>47665</v>
      </c>
      <c r="I191" s="35">
        <v>3.6897653969380513</v>
      </c>
      <c r="J191" s="35">
        <v>3.6999042999087504</v>
      </c>
      <c r="K191" s="35">
        <v>3.9166429710763087</v>
      </c>
      <c r="L191" s="35">
        <v>3.6439924922212183</v>
      </c>
      <c r="M191" s="104">
        <f t="shared" si="9"/>
        <v>2030</v>
      </c>
      <c r="N191" s="3"/>
      <c r="O191" s="3"/>
    </row>
    <row r="192" spans="8:15">
      <c r="H192" s="31">
        <v>47696</v>
      </c>
      <c r="I192" s="35">
        <v>3.9311726766703847</v>
      </c>
      <c r="J192" s="35">
        <v>3.9413115796410834</v>
      </c>
      <c r="K192" s="35">
        <v>4.1837302592362846</v>
      </c>
      <c r="L192" s="35">
        <v>3.7571110308140119</v>
      </c>
      <c r="M192" s="104">
        <f t="shared" si="9"/>
        <v>2030</v>
      </c>
      <c r="N192" s="3"/>
      <c r="O192" s="3"/>
    </row>
    <row r="193" spans="8:15">
      <c r="H193" s="31">
        <v>47727</v>
      </c>
      <c r="I193" s="35">
        <v>3.7138959860083141</v>
      </c>
      <c r="J193" s="35">
        <v>3.7240348889790127</v>
      </c>
      <c r="K193" s="35">
        <v>4.1736329305834738</v>
      </c>
      <c r="L193" s="35">
        <v>3.6925722372779282</v>
      </c>
      <c r="M193" s="104">
        <f t="shared" si="9"/>
        <v>2030</v>
      </c>
      <c r="N193" s="3"/>
      <c r="O193" s="3"/>
    </row>
    <row r="194" spans="8:15">
      <c r="H194" s="31">
        <v>47757</v>
      </c>
      <c r="I194" s="35">
        <v>4.1117465385785259</v>
      </c>
      <c r="J194" s="35">
        <v>4.1218854415492245</v>
      </c>
      <c r="K194" s="35">
        <v>4.2750722476647827</v>
      </c>
      <c r="L194" s="35">
        <v>3.8367055304627118</v>
      </c>
      <c r="M194" s="104">
        <f t="shared" si="9"/>
        <v>2030</v>
      </c>
      <c r="N194" s="3"/>
      <c r="O194" s="3"/>
    </row>
    <row r="195" spans="8:15">
      <c r="H195" s="31">
        <v>47788</v>
      </c>
      <c r="I195" s="35">
        <v>4.1846452509378489</v>
      </c>
      <c r="J195" s="35">
        <v>4.1947841539085475</v>
      </c>
      <c r="K195" s="35">
        <v>4.7795762120972451</v>
      </c>
      <c r="L195" s="35">
        <v>4.0318274816822237</v>
      </c>
      <c r="M195" s="104">
        <f t="shared" si="9"/>
        <v>2030</v>
      </c>
      <c r="N195" s="3"/>
      <c r="O195" s="3"/>
    </row>
    <row r="196" spans="8:15">
      <c r="H196" s="31">
        <v>47818</v>
      </c>
      <c r="I196" s="35">
        <v>4.6505278424414485</v>
      </c>
      <c r="J196" s="35">
        <v>4.6606667454121471</v>
      </c>
      <c r="K196" s="35">
        <v>4.9256508999412336</v>
      </c>
      <c r="L196" s="35">
        <v>4.3976811402188094</v>
      </c>
      <c r="M196" s="104">
        <f t="shared" si="9"/>
        <v>2030</v>
      </c>
      <c r="N196" s="3"/>
      <c r="O196" s="3"/>
    </row>
    <row r="197" spans="8:15">
      <c r="H197" s="31">
        <v>47849</v>
      </c>
      <c r="I197" s="35">
        <v>5.1114423714894048</v>
      </c>
      <c r="J197" s="35">
        <v>5.1215812744601026</v>
      </c>
      <c r="K197" s="35">
        <v>5.3940116059138941</v>
      </c>
      <c r="L197" s="35">
        <v>5.1868008832680914</v>
      </c>
      <c r="M197" s="104">
        <f t="shared" si="9"/>
        <v>2031</v>
      </c>
      <c r="N197" s="3"/>
      <c r="O197" s="3"/>
    </row>
    <row r="198" spans="8:15">
      <c r="H198" s="31">
        <v>47880</v>
      </c>
      <c r="I198" s="35">
        <v>4.978318575484133</v>
      </c>
      <c r="J198" s="35">
        <v>4.9884574784548317</v>
      </c>
      <c r="K198" s="35">
        <v>5.1439603235322489</v>
      </c>
      <c r="L198" s="35">
        <v>5.162912496236074</v>
      </c>
      <c r="M198" s="104">
        <f t="shared" si="9"/>
        <v>2031</v>
      </c>
      <c r="N198" s="3"/>
      <c r="O198" s="3"/>
    </row>
    <row r="199" spans="8:15">
      <c r="H199" s="31">
        <v>47908</v>
      </c>
      <c r="I199" s="35">
        <v>3.6208208567373008</v>
      </c>
      <c r="J199" s="35">
        <v>3.6309597597079999</v>
      </c>
      <c r="K199" s="35">
        <v>4.0746273286133547</v>
      </c>
      <c r="L199" s="35">
        <v>3.6991967479674797</v>
      </c>
      <c r="M199" s="104">
        <f t="shared" si="9"/>
        <v>2031</v>
      </c>
      <c r="N199" s="3"/>
      <c r="O199" s="3"/>
    </row>
    <row r="200" spans="8:15">
      <c r="H200" s="31">
        <v>47939</v>
      </c>
      <c r="I200" s="35">
        <v>3.9759866278008724</v>
      </c>
      <c r="J200" s="35">
        <v>3.9861255307715711</v>
      </c>
      <c r="K200" s="35">
        <v>3.7427100123850798</v>
      </c>
      <c r="L200" s="35">
        <v>3.5319780387433504</v>
      </c>
      <c r="M200" s="104">
        <f t="shared" si="9"/>
        <v>2031</v>
      </c>
      <c r="N200" s="3"/>
      <c r="O200" s="3"/>
    </row>
    <row r="201" spans="8:15">
      <c r="H201" s="31">
        <v>47969</v>
      </c>
      <c r="I201" s="35">
        <v>3.899539299401805</v>
      </c>
      <c r="J201" s="35">
        <v>3.9096782023725036</v>
      </c>
      <c r="K201" s="35">
        <v>3.732768027250005</v>
      </c>
      <c r="L201" s="35">
        <v>3.4180565291578842</v>
      </c>
      <c r="M201" s="104">
        <f t="shared" si="9"/>
        <v>2031</v>
      </c>
      <c r="N201" s="3"/>
      <c r="O201" s="3"/>
    </row>
    <row r="202" spans="8:15">
      <c r="H202" s="31">
        <v>48000</v>
      </c>
      <c r="I202" s="35">
        <v>3.5994277714691267</v>
      </c>
      <c r="J202" s="35">
        <v>3.6095666744398258</v>
      </c>
      <c r="K202" s="35">
        <v>3.7835653575495276</v>
      </c>
      <c r="L202" s="35">
        <v>3.5029707116330422</v>
      </c>
      <c r="M202" s="104">
        <f t="shared" si="9"/>
        <v>2031</v>
      </c>
      <c r="N202" s="3"/>
      <c r="O202" s="3"/>
    </row>
    <row r="203" spans="8:15">
      <c r="H203" s="31">
        <v>48030</v>
      </c>
      <c r="I203" s="35">
        <v>3.7990627709621823</v>
      </c>
      <c r="J203" s="35">
        <v>3.8092016739328809</v>
      </c>
      <c r="K203" s="35">
        <v>4.0460441213500156</v>
      </c>
      <c r="L203" s="35">
        <v>3.7521928334838903</v>
      </c>
      <c r="M203" s="104">
        <f t="shared" si="9"/>
        <v>2031</v>
      </c>
      <c r="N203" s="3"/>
      <c r="O203" s="3"/>
    </row>
    <row r="204" spans="8:15">
      <c r="H204" s="31">
        <v>48061</v>
      </c>
      <c r="I204" s="35">
        <v>4.0807214954881887</v>
      </c>
      <c r="J204" s="35">
        <v>4.0908603984588865</v>
      </c>
      <c r="K204" s="35">
        <v>4.3372096547590004</v>
      </c>
      <c r="L204" s="35">
        <v>3.9050584362139915</v>
      </c>
      <c r="M204" s="104">
        <f t="shared" si="9"/>
        <v>2031</v>
      </c>
      <c r="N204" s="3"/>
      <c r="O204" s="3"/>
    </row>
    <row r="205" spans="8:15">
      <c r="H205" s="31">
        <v>48092</v>
      </c>
      <c r="I205" s="35">
        <v>3.868919812430295</v>
      </c>
      <c r="J205" s="35">
        <v>3.8790587154009937</v>
      </c>
      <c r="K205" s="35">
        <v>4.3494817926601073</v>
      </c>
      <c r="L205" s="35">
        <v>3.8459396968784501</v>
      </c>
      <c r="M205" s="104">
        <f t="shared" si="9"/>
        <v>2031</v>
      </c>
      <c r="N205" s="3"/>
      <c r="O205" s="3"/>
    </row>
    <row r="206" spans="8:15">
      <c r="H206" s="31">
        <v>48122</v>
      </c>
      <c r="I206" s="35">
        <v>4.2744759312582374</v>
      </c>
      <c r="J206" s="35">
        <v>4.2846148342289361</v>
      </c>
      <c r="K206" s="35">
        <v>4.4526298884365083</v>
      </c>
      <c r="L206" s="35">
        <v>3.9977012144936266</v>
      </c>
      <c r="M206" s="104">
        <f t="shared" si="9"/>
        <v>2031</v>
      </c>
      <c r="N206" s="3"/>
      <c r="O206" s="3"/>
    </row>
    <row r="207" spans="8:15">
      <c r="H207" s="31">
        <v>48153</v>
      </c>
      <c r="I207" s="35">
        <v>4.3245621119334894</v>
      </c>
      <c r="J207" s="35">
        <v>4.3347010149041871</v>
      </c>
      <c r="K207" s="35">
        <v>4.9456902137291188</v>
      </c>
      <c r="L207" s="35">
        <v>4.1703399779182977</v>
      </c>
      <c r="M207" s="104">
        <f t="shared" si="9"/>
        <v>2031</v>
      </c>
      <c r="N207" s="3"/>
      <c r="O207" s="3"/>
    </row>
    <row r="208" spans="8:15">
      <c r="H208" s="31">
        <v>48183</v>
      </c>
      <c r="I208" s="35">
        <v>4.8195433549629936</v>
      </c>
      <c r="J208" s="35">
        <v>4.8296822579336913</v>
      </c>
      <c r="K208" s="35">
        <v>5.0991178280792564</v>
      </c>
      <c r="L208" s="35">
        <v>4.5648998494429387</v>
      </c>
      <c r="M208" s="104">
        <f t="shared" si="9"/>
        <v>2031</v>
      </c>
      <c r="N208" s="3"/>
      <c r="O208" s="3"/>
    </row>
    <row r="209" spans="8:15">
      <c r="H209" s="31">
        <v>48214</v>
      </c>
      <c r="I209" s="35">
        <v>5.1575743800060838</v>
      </c>
      <c r="J209" s="35">
        <v>5.1677132829767825</v>
      </c>
      <c r="K209" s="35">
        <v>5.4516440509937789</v>
      </c>
      <c r="L209" s="35">
        <v>5.232469858476362</v>
      </c>
      <c r="M209" s="104">
        <f t="shared" si="9"/>
        <v>2032</v>
      </c>
      <c r="N209" s="3"/>
      <c r="O209" s="3"/>
    </row>
    <row r="210" spans="8:15">
      <c r="H210" s="31">
        <v>48245</v>
      </c>
      <c r="I210" s="35">
        <v>4.713490429889486</v>
      </c>
      <c r="J210" s="35">
        <v>4.7236293328601837</v>
      </c>
      <c r="K210" s="35">
        <v>4.8965498809521097</v>
      </c>
      <c r="L210" s="35">
        <v>4.9007424671283744</v>
      </c>
      <c r="M210" s="104">
        <f t="shared" si="9"/>
        <v>2032</v>
      </c>
      <c r="N210" s="3"/>
      <c r="O210" s="3"/>
    </row>
    <row r="211" spans="8:15">
      <c r="H211" s="31">
        <v>48274</v>
      </c>
      <c r="I211" s="35">
        <v>3.7326529565041064</v>
      </c>
      <c r="J211" s="35">
        <v>3.7427918594748051</v>
      </c>
      <c r="K211" s="35">
        <v>4.1848694450330122</v>
      </c>
      <c r="L211" s="35">
        <v>3.8099063735822543</v>
      </c>
      <c r="M211" s="104">
        <f t="shared" si="9"/>
        <v>2032</v>
      </c>
      <c r="N211" s="3"/>
      <c r="O211" s="3"/>
    </row>
    <row r="212" spans="8:15">
      <c r="H212" s="31">
        <v>48305</v>
      </c>
      <c r="I212" s="35">
        <v>4.1221896086383456</v>
      </c>
      <c r="J212" s="35">
        <v>4.1323285116090434</v>
      </c>
      <c r="K212" s="35">
        <v>3.8912184153402585</v>
      </c>
      <c r="L212" s="35">
        <v>3.676813931546723</v>
      </c>
      <c r="M212" s="104">
        <f t="shared" si="9"/>
        <v>2032</v>
      </c>
      <c r="N212" s="3"/>
      <c r="O212" s="3"/>
    </row>
    <row r="213" spans="8:15">
      <c r="H213" s="31">
        <v>48335</v>
      </c>
      <c r="I213" s="35">
        <v>3.9963658227719763</v>
      </c>
      <c r="J213" s="35">
        <v>4.0065047257426754</v>
      </c>
      <c r="K213" s="35">
        <v>3.8834512394534806</v>
      </c>
      <c r="L213" s="35">
        <v>3.5140115627822945</v>
      </c>
      <c r="M213" s="104">
        <f t="shared" si="9"/>
        <v>2032</v>
      </c>
      <c r="N213" s="3"/>
      <c r="O213" s="3"/>
    </row>
    <row r="214" spans="8:15">
      <c r="H214" s="31">
        <v>48366</v>
      </c>
      <c r="I214" s="35">
        <v>3.7425890814153906</v>
      </c>
      <c r="J214" s="35">
        <v>3.7527279843860897</v>
      </c>
      <c r="K214" s="35">
        <v>3.9423782138478303</v>
      </c>
      <c r="L214" s="35">
        <v>3.6447954632138915</v>
      </c>
      <c r="M214" s="104">
        <f t="shared" si="9"/>
        <v>2032</v>
      </c>
      <c r="N214" s="3"/>
      <c r="O214" s="3"/>
    </row>
    <row r="215" spans="8:15">
      <c r="H215" s="31">
        <v>48396</v>
      </c>
      <c r="I215" s="35">
        <v>4.0004213839602558</v>
      </c>
      <c r="J215" s="35">
        <v>4.0105602869309545</v>
      </c>
      <c r="K215" s="35">
        <v>4.2805610519581059</v>
      </c>
      <c r="L215" s="35">
        <v>3.9514300110408511</v>
      </c>
      <c r="M215" s="104">
        <f t="shared" si="9"/>
        <v>2032</v>
      </c>
      <c r="N215" s="3"/>
      <c r="O215" s="3"/>
    </row>
    <row r="216" spans="8:15">
      <c r="H216" s="31">
        <v>48427</v>
      </c>
      <c r="I216" s="35">
        <v>4.2472022822670592</v>
      </c>
      <c r="J216" s="35">
        <v>4.2573411852377578</v>
      </c>
      <c r="K216" s="35">
        <v>4.5071036819891042</v>
      </c>
      <c r="L216" s="35">
        <v>4.0698682324601023</v>
      </c>
      <c r="M216" s="104">
        <f t="shared" si="9"/>
        <v>2032</v>
      </c>
      <c r="N216" s="3"/>
      <c r="O216" s="3"/>
    </row>
    <row r="217" spans="8:15">
      <c r="H217" s="31">
        <v>48458</v>
      </c>
      <c r="I217" s="35">
        <v>4.0311422599614719</v>
      </c>
      <c r="J217" s="35">
        <v>4.0412811629321714</v>
      </c>
      <c r="K217" s="35">
        <v>4.5249164053561133</v>
      </c>
      <c r="L217" s="35">
        <v>4.0065338954130283</v>
      </c>
      <c r="M217" s="104">
        <f t="shared" si="9"/>
        <v>2032</v>
      </c>
      <c r="N217" s="3"/>
      <c r="O217" s="3"/>
    </row>
    <row r="218" spans="8:15">
      <c r="H218" s="31">
        <v>48488</v>
      </c>
      <c r="I218" s="35">
        <v>4.4617414691270403</v>
      </c>
      <c r="J218" s="35">
        <v>4.4718803720977389</v>
      </c>
      <c r="K218" s="35">
        <v>4.6547318050104476</v>
      </c>
      <c r="L218" s="35">
        <v>4.18308714242698</v>
      </c>
      <c r="M218" s="104">
        <f t="shared" si="9"/>
        <v>2032</v>
      </c>
      <c r="N218" s="3"/>
      <c r="O218" s="3"/>
    </row>
    <row r="219" spans="8:15">
      <c r="H219" s="31">
        <v>48519</v>
      </c>
      <c r="I219" s="35">
        <v>4.5020943029504208</v>
      </c>
      <c r="J219" s="35">
        <v>4.5122332059211185</v>
      </c>
      <c r="K219" s="35">
        <v>5.1290991270022159</v>
      </c>
      <c r="L219" s="35">
        <v>4.3460902539395763</v>
      </c>
      <c r="M219" s="104">
        <f t="shared" si="9"/>
        <v>2032</v>
      </c>
      <c r="N219" s="3"/>
      <c r="O219" s="3"/>
    </row>
    <row r="220" spans="8:15">
      <c r="H220" s="31">
        <v>48549</v>
      </c>
      <c r="I220" s="35">
        <v>4.9528699290276794</v>
      </c>
      <c r="J220" s="35">
        <v>4.9630088319983781</v>
      </c>
      <c r="K220" s="35">
        <v>5.2476262310344346</v>
      </c>
      <c r="L220" s="35">
        <v>4.6969885777376295</v>
      </c>
      <c r="M220" s="104">
        <f t="shared" si="9"/>
        <v>2032</v>
      </c>
      <c r="N220" s="3"/>
      <c r="O220" s="3"/>
    </row>
    <row r="221" spans="8:15">
      <c r="H221" s="31">
        <v>48580</v>
      </c>
      <c r="I221" s="35">
        <v>5.3998941610057791</v>
      </c>
      <c r="J221" s="35">
        <v>5.4100330639764778</v>
      </c>
      <c r="K221" s="35">
        <v>5.6912355365145642</v>
      </c>
      <c r="L221" s="35">
        <v>5.4723574425373886</v>
      </c>
      <c r="M221" s="104">
        <f t="shared" si="9"/>
        <v>2033</v>
      </c>
      <c r="N221" s="3"/>
      <c r="O221" s="3"/>
    </row>
    <row r="222" spans="8:15">
      <c r="H222" s="31">
        <v>48611</v>
      </c>
      <c r="I222" s="35">
        <v>5.180995245868397</v>
      </c>
      <c r="J222" s="35">
        <v>5.1911341488390956</v>
      </c>
      <c r="K222" s="35">
        <v>5.3561077875864216</v>
      </c>
      <c r="L222" s="35">
        <v>5.3635548730302114</v>
      </c>
      <c r="M222" s="104">
        <f t="shared" si="9"/>
        <v>2033</v>
      </c>
      <c r="N222" s="3"/>
      <c r="O222" s="3"/>
    </row>
    <row r="223" spans="8:15">
      <c r="H223" s="31">
        <v>48639</v>
      </c>
      <c r="I223" s="35">
        <v>3.9147476538578529</v>
      </c>
      <c r="J223" s="35">
        <v>3.9248865568285516</v>
      </c>
      <c r="K223" s="35">
        <v>4.383398460699035</v>
      </c>
      <c r="L223" s="35">
        <v>3.9901733614373178</v>
      </c>
      <c r="M223" s="104">
        <f t="shared" si="9"/>
        <v>2033</v>
      </c>
      <c r="N223" s="3"/>
      <c r="O223" s="3"/>
    </row>
    <row r="224" spans="8:15">
      <c r="H224" s="31">
        <v>48670</v>
      </c>
      <c r="I224" s="35">
        <v>4.2742731531988243</v>
      </c>
      <c r="J224" s="35">
        <v>4.2844120561695229</v>
      </c>
      <c r="K224" s="35">
        <v>4.0506526457095031</v>
      </c>
      <c r="L224" s="35">
        <v>3.8273709926728894</v>
      </c>
      <c r="M224" s="104">
        <f t="shared" ref="M224:M311" si="10">YEAR(H224)</f>
        <v>2033</v>
      </c>
      <c r="N224" s="3"/>
      <c r="O224" s="3"/>
    </row>
    <row r="225" spans="8:15">
      <c r="H225" s="31">
        <v>48700</v>
      </c>
      <c r="I225" s="35">
        <v>4.1934660965223571</v>
      </c>
      <c r="J225" s="35">
        <v>4.2036049994930549</v>
      </c>
      <c r="K225" s="35">
        <v>4.0403999735389569</v>
      </c>
      <c r="L225" s="35">
        <v>3.7090331426277223</v>
      </c>
      <c r="M225" s="104">
        <f t="shared" si="10"/>
        <v>2033</v>
      </c>
      <c r="N225" s="3"/>
      <c r="O225" s="3"/>
    </row>
    <row r="226" spans="8:15">
      <c r="H226" s="31">
        <v>48731</v>
      </c>
      <c r="I226" s="35">
        <v>3.8912253989658319</v>
      </c>
      <c r="J226" s="35">
        <v>3.9013643019365309</v>
      </c>
      <c r="K226" s="35">
        <v>4.09849844917205</v>
      </c>
      <c r="L226" s="35">
        <v>3.7919398976211984</v>
      </c>
      <c r="M226" s="104">
        <f t="shared" si="10"/>
        <v>2033</v>
      </c>
      <c r="N226" s="3"/>
      <c r="O226" s="3"/>
    </row>
    <row r="227" spans="8:15">
      <c r="H227" s="31">
        <v>48761</v>
      </c>
      <c r="I227" s="35">
        <v>4.1073868103011257</v>
      </c>
      <c r="J227" s="35">
        <v>4.1175257132718244</v>
      </c>
      <c r="K227" s="35">
        <v>4.3723690709398113</v>
      </c>
      <c r="L227" s="35">
        <v>4.0574221820736724</v>
      </c>
      <c r="M227" s="104">
        <f t="shared" si="10"/>
        <v>2033</v>
      </c>
      <c r="N227" s="3"/>
      <c r="O227" s="3"/>
    </row>
    <row r="228" spans="8:15">
      <c r="H228" s="31">
        <v>48792</v>
      </c>
      <c r="I228" s="35">
        <v>4.3336871246071178</v>
      </c>
      <c r="J228" s="35">
        <v>4.3438260275778164</v>
      </c>
      <c r="K228" s="35">
        <v>4.5982385457272894</v>
      </c>
      <c r="L228" s="35">
        <v>4.1554850145538493</v>
      </c>
      <c r="M228" s="104">
        <f t="shared" si="10"/>
        <v>2033</v>
      </c>
      <c r="N228" s="3"/>
      <c r="O228" s="3"/>
    </row>
    <row r="229" spans="8:15">
      <c r="H229" s="31">
        <v>48823</v>
      </c>
      <c r="I229" s="35">
        <v>4.1211757183412763</v>
      </c>
      <c r="J229" s="35">
        <v>4.131314621311974</v>
      </c>
      <c r="K229" s="35">
        <v>4.6118569941154384</v>
      </c>
      <c r="L229" s="35">
        <v>4.0956636755997184</v>
      </c>
      <c r="M229" s="104">
        <f t="shared" si="10"/>
        <v>2033</v>
      </c>
      <c r="N229" s="3"/>
      <c r="O229" s="3"/>
    </row>
    <row r="230" spans="8:15">
      <c r="H230" s="31">
        <v>48853</v>
      </c>
      <c r="I230" s="35">
        <v>4.571951344418534</v>
      </c>
      <c r="J230" s="35">
        <v>4.5820902473892327</v>
      </c>
      <c r="K230" s="35">
        <v>4.780197586168188</v>
      </c>
      <c r="L230" s="35">
        <v>4.2922911974304929</v>
      </c>
      <c r="M230" s="104">
        <f t="shared" si="10"/>
        <v>2033</v>
      </c>
      <c r="N230" s="3"/>
      <c r="O230" s="3"/>
    </row>
    <row r="231" spans="8:15">
      <c r="H231" s="31">
        <v>48884</v>
      </c>
      <c r="I231" s="35">
        <v>4.6745570424820038</v>
      </c>
      <c r="J231" s="35">
        <v>4.6846959454527024</v>
      </c>
      <c r="K231" s="35">
        <v>5.3086244523319239</v>
      </c>
      <c r="L231" s="35">
        <v>4.5167215898825654</v>
      </c>
      <c r="M231" s="104">
        <f t="shared" si="10"/>
        <v>2033</v>
      </c>
      <c r="N231" s="3"/>
      <c r="O231" s="3"/>
    </row>
    <row r="232" spans="8:15">
      <c r="H232" s="31">
        <v>48914</v>
      </c>
      <c r="I232" s="35">
        <v>5.181198023927811</v>
      </c>
      <c r="J232" s="35">
        <v>5.1913369268985097</v>
      </c>
      <c r="K232" s="35">
        <v>5.490428149255087</v>
      </c>
      <c r="L232" s="35">
        <v>4.9229245408009632</v>
      </c>
      <c r="M232" s="104">
        <f t="shared" si="10"/>
        <v>2033</v>
      </c>
      <c r="N232" s="3"/>
      <c r="O232" s="3"/>
    </row>
    <row r="233" spans="8:15">
      <c r="H233" s="31">
        <v>48945</v>
      </c>
      <c r="I233" s="35">
        <v>5.548834645645341</v>
      </c>
      <c r="J233" s="35">
        <v>5.5589735486160397</v>
      </c>
      <c r="K233" s="35">
        <v>5.857712006354487</v>
      </c>
      <c r="L233" s="35">
        <v>5.6198029910669476</v>
      </c>
      <c r="M233" s="104">
        <f t="shared" si="10"/>
        <v>2034</v>
      </c>
      <c r="N233" s="3"/>
      <c r="O233" s="3"/>
    </row>
    <row r="234" spans="8:15">
      <c r="H234" s="31">
        <v>48976</v>
      </c>
      <c r="I234" s="35">
        <v>5.3439274166075235</v>
      </c>
      <c r="J234" s="35">
        <v>5.3540663195782212</v>
      </c>
      <c r="K234" s="35">
        <v>5.5331476166323608</v>
      </c>
      <c r="L234" s="35">
        <v>5.5248516711833782</v>
      </c>
      <c r="M234" s="104">
        <f t="shared" si="10"/>
        <v>2034</v>
      </c>
      <c r="N234" s="3"/>
      <c r="O234" s="3"/>
    </row>
    <row r="235" spans="8:15">
      <c r="H235" s="31">
        <v>49004</v>
      </c>
      <c r="I235" s="35">
        <v>4.146624364797729</v>
      </c>
      <c r="J235" s="35">
        <v>4.1567632677684268</v>
      </c>
      <c r="K235" s="35">
        <v>4.6096821848671414</v>
      </c>
      <c r="L235" s="35">
        <v>4.2198230653417648</v>
      </c>
      <c r="M235" s="104">
        <f t="shared" si="10"/>
        <v>2034</v>
      </c>
      <c r="N235" s="3"/>
      <c r="O235" s="3"/>
    </row>
    <row r="236" spans="8:15">
      <c r="H236" s="31">
        <v>49035</v>
      </c>
      <c r="I236" s="35">
        <v>4.4489664513839609</v>
      </c>
      <c r="J236" s="35">
        <v>4.4591053543546586</v>
      </c>
      <c r="K236" s="35">
        <v>4.265389168392602</v>
      </c>
      <c r="L236" s="35">
        <v>4.0002104988457292</v>
      </c>
      <c r="M236" s="104">
        <f t="shared" si="10"/>
        <v>2034</v>
      </c>
      <c r="N236" s="3"/>
      <c r="O236" s="3"/>
    </row>
    <row r="237" spans="8:15">
      <c r="H237" s="31">
        <v>49065</v>
      </c>
      <c r="I237" s="35">
        <v>4.3969538791442764</v>
      </c>
      <c r="J237" s="35">
        <v>4.407092782114975</v>
      </c>
      <c r="K237" s="35">
        <v>4.2559649949833114</v>
      </c>
      <c r="L237" s="35">
        <v>3.9104784904145338</v>
      </c>
      <c r="M237" s="104">
        <f t="shared" si="10"/>
        <v>2034</v>
      </c>
      <c r="N237" s="3"/>
      <c r="O237" s="3"/>
    </row>
    <row r="238" spans="8:15">
      <c r="H238" s="31">
        <v>49096</v>
      </c>
      <c r="I238" s="35">
        <v>4.0914687326371295</v>
      </c>
      <c r="J238" s="35">
        <v>4.1016076356078273</v>
      </c>
      <c r="K238" s="35">
        <v>4.2980113071170649</v>
      </c>
      <c r="L238" s="35">
        <v>3.9901733614373178</v>
      </c>
      <c r="M238" s="104">
        <f t="shared" si="10"/>
        <v>2034</v>
      </c>
      <c r="N238" s="3"/>
      <c r="O238" s="3"/>
    </row>
    <row r="239" spans="8:15">
      <c r="H239" s="31">
        <v>49126</v>
      </c>
      <c r="I239" s="35">
        <v>4.1851521960863831</v>
      </c>
      <c r="J239" s="35">
        <v>4.1952910990570818</v>
      </c>
      <c r="K239" s="35">
        <v>4.5252788735641625</v>
      </c>
      <c r="L239" s="35">
        <v>4.134407025996186</v>
      </c>
      <c r="M239" s="104">
        <f t="shared" si="10"/>
        <v>2034</v>
      </c>
      <c r="N239" s="3"/>
      <c r="O239" s="3"/>
    </row>
    <row r="240" spans="8:15">
      <c r="H240" s="31">
        <v>49157</v>
      </c>
      <c r="I240" s="35">
        <v>4.5712416212105849</v>
      </c>
      <c r="J240" s="35">
        <v>4.5813805241812835</v>
      </c>
      <c r="K240" s="35">
        <v>4.8431117108510824</v>
      </c>
      <c r="L240" s="35">
        <v>4.3906551440329222</v>
      </c>
      <c r="M240" s="104">
        <f t="shared" si="10"/>
        <v>2034</v>
      </c>
      <c r="N240" s="3"/>
      <c r="O240" s="3"/>
    </row>
    <row r="241" spans="8:15">
      <c r="H241" s="31">
        <v>49188</v>
      </c>
      <c r="I241" s="35">
        <v>4.3635968883706786</v>
      </c>
      <c r="J241" s="35">
        <v>4.3737357913413772</v>
      </c>
      <c r="K241" s="35">
        <v>4.8638241798824886</v>
      </c>
      <c r="L241" s="35">
        <v>4.3356516310348292</v>
      </c>
      <c r="M241" s="104">
        <f t="shared" si="10"/>
        <v>2034</v>
      </c>
      <c r="N241" s="3"/>
      <c r="O241" s="3"/>
    </row>
    <row r="242" spans="8:15">
      <c r="H242" s="31">
        <v>49218</v>
      </c>
      <c r="I242" s="35">
        <v>4.7794946882287332</v>
      </c>
      <c r="J242" s="35">
        <v>4.7896335911994319</v>
      </c>
      <c r="K242" s="35">
        <v>4.9938467042271375</v>
      </c>
      <c r="L242" s="35">
        <v>4.4976510288065841</v>
      </c>
      <c r="M242" s="104">
        <f t="shared" si="10"/>
        <v>2034</v>
      </c>
      <c r="N242" s="3"/>
      <c r="O242" s="3"/>
    </row>
    <row r="243" spans="8:15">
      <c r="H243" s="31">
        <v>49249</v>
      </c>
      <c r="I243" s="35">
        <v>4.8517850664098141</v>
      </c>
      <c r="J243" s="35">
        <v>4.8619239693805127</v>
      </c>
      <c r="K243" s="35">
        <v>5.484110846200509</v>
      </c>
      <c r="L243" s="35">
        <v>4.6921707517815916</v>
      </c>
      <c r="M243" s="104">
        <f t="shared" si="10"/>
        <v>2034</v>
      </c>
      <c r="N243" s="3"/>
      <c r="O243" s="3"/>
    </row>
    <row r="244" spans="8:15">
      <c r="H244" s="31">
        <v>49279</v>
      </c>
      <c r="I244" s="35">
        <v>5.3451440849640068</v>
      </c>
      <c r="J244" s="35">
        <v>5.3552829879347055</v>
      </c>
      <c r="K244" s="35">
        <v>5.6586133977901021</v>
      </c>
      <c r="L244" s="35">
        <v>5.0853254240690555</v>
      </c>
      <c r="M244" s="104">
        <f t="shared" si="10"/>
        <v>2034</v>
      </c>
      <c r="N244" s="3"/>
      <c r="O244" s="3"/>
    </row>
    <row r="245" spans="8:15">
      <c r="H245" s="31">
        <v>49310</v>
      </c>
      <c r="I245" s="35">
        <v>5.725555724424618</v>
      </c>
      <c r="J245" s="35">
        <v>5.7356946273953158</v>
      </c>
      <c r="K245" s="35">
        <v>6.0475935661998994</v>
      </c>
      <c r="L245" s="35">
        <v>5.794750296095553</v>
      </c>
      <c r="M245" s="104">
        <f t="shared" si="10"/>
        <v>2035</v>
      </c>
      <c r="N245" s="3"/>
      <c r="O245" s="3"/>
    </row>
    <row r="246" spans="8:15">
      <c r="H246" s="31">
        <v>49341</v>
      </c>
      <c r="I246" s="35">
        <v>5.6024694423603369</v>
      </c>
      <c r="J246" s="35">
        <v>5.6126083453310347</v>
      </c>
      <c r="K246" s="35">
        <v>5.7994581872036592</v>
      </c>
      <c r="L246" s="35">
        <v>5.7807986750978619</v>
      </c>
      <c r="M246" s="104">
        <f t="shared" si="10"/>
        <v>2035</v>
      </c>
      <c r="N246" s="3"/>
      <c r="O246" s="3"/>
    </row>
    <row r="247" spans="8:15">
      <c r="H247" s="31">
        <v>49369</v>
      </c>
      <c r="I247" s="35">
        <v>4.2388883818310861</v>
      </c>
      <c r="J247" s="35">
        <v>4.2490272848017838</v>
      </c>
      <c r="K247" s="35">
        <v>4.7364942765119222</v>
      </c>
      <c r="L247" s="35">
        <v>4.3110606443842219</v>
      </c>
      <c r="M247" s="104">
        <f t="shared" si="10"/>
        <v>2035</v>
      </c>
      <c r="N247" s="3"/>
      <c r="O247" s="3"/>
    </row>
    <row r="248" spans="8:15">
      <c r="H248" s="31">
        <v>49400</v>
      </c>
      <c r="I248" s="35">
        <v>4.5506596481800674</v>
      </c>
      <c r="J248" s="35">
        <v>4.5607985511507652</v>
      </c>
      <c r="K248" s="35">
        <v>4.3507245408019921</v>
      </c>
      <c r="L248" s="35">
        <v>4.1009833584261761</v>
      </c>
      <c r="M248" s="104">
        <f t="shared" si="10"/>
        <v>2035</v>
      </c>
      <c r="N248" s="3"/>
      <c r="O248" s="3"/>
    </row>
    <row r="249" spans="8:15">
      <c r="H249" s="31">
        <v>49430</v>
      </c>
      <c r="I249" s="35">
        <v>4.4738067636621714</v>
      </c>
      <c r="J249" s="35">
        <v>4.4839456666328701</v>
      </c>
      <c r="K249" s="35">
        <v>4.3432162707781075</v>
      </c>
      <c r="L249" s="35">
        <v>3.9866603633443742</v>
      </c>
      <c r="M249" s="104">
        <f t="shared" si="10"/>
        <v>2035</v>
      </c>
      <c r="N249" s="3"/>
      <c r="O249" s="3"/>
    </row>
    <row r="250" spans="8:15">
      <c r="H250" s="31">
        <v>49461</v>
      </c>
      <c r="I250" s="35">
        <v>4.1684230061847307</v>
      </c>
      <c r="J250" s="35">
        <v>4.1785619091554294</v>
      </c>
      <c r="K250" s="35">
        <v>4.3990881559903245</v>
      </c>
      <c r="L250" s="35">
        <v>4.0663552343671583</v>
      </c>
      <c r="M250" s="104">
        <f t="shared" si="10"/>
        <v>2035</v>
      </c>
      <c r="N250" s="3"/>
      <c r="O250" s="3"/>
    </row>
    <row r="251" spans="8:15">
      <c r="H251" s="31">
        <v>49491</v>
      </c>
      <c r="I251" s="35">
        <v>4.2956662384669979</v>
      </c>
      <c r="J251" s="35">
        <v>4.3058051414376965</v>
      </c>
      <c r="K251" s="35">
        <v>4.5911445250840321</v>
      </c>
      <c r="L251" s="35">
        <v>4.2437114523737831</v>
      </c>
      <c r="M251" s="104">
        <f t="shared" si="10"/>
        <v>2035</v>
      </c>
      <c r="N251" s="3"/>
      <c r="O251" s="3"/>
    </row>
    <row r="252" spans="8:15">
      <c r="H252" s="31">
        <v>49522</v>
      </c>
      <c r="I252" s="35">
        <v>4.5900999807360847</v>
      </c>
      <c r="J252" s="35">
        <v>4.6002388837067825</v>
      </c>
      <c r="K252" s="35">
        <v>4.8877470816137611</v>
      </c>
      <c r="L252" s="35">
        <v>4.4093242196125662</v>
      </c>
      <c r="M252" s="104">
        <f t="shared" si="10"/>
        <v>2035</v>
      </c>
      <c r="N252" s="3"/>
      <c r="O252" s="3"/>
    </row>
    <row r="253" spans="8:15">
      <c r="H253" s="31">
        <v>49553</v>
      </c>
      <c r="I253" s="35">
        <v>4.3703899533610473</v>
      </c>
      <c r="J253" s="35">
        <v>4.380528856331745</v>
      </c>
      <c r="K253" s="35">
        <v>4.8894040791362734</v>
      </c>
      <c r="L253" s="35">
        <v>4.342376513098464</v>
      </c>
      <c r="M253" s="104">
        <f t="shared" si="10"/>
        <v>2035</v>
      </c>
      <c r="N253" s="3"/>
      <c r="O253" s="3"/>
    </row>
    <row r="254" spans="8:15">
      <c r="H254" s="31">
        <v>49583</v>
      </c>
      <c r="I254" s="35">
        <v>4.8199489110818208</v>
      </c>
      <c r="J254" s="35">
        <v>4.8300878140525194</v>
      </c>
      <c r="K254" s="35">
        <v>5.0331486142142294</v>
      </c>
      <c r="L254" s="35">
        <v>4.5377995784402287</v>
      </c>
      <c r="M254" s="104">
        <f t="shared" si="10"/>
        <v>2035</v>
      </c>
      <c r="N254" s="3"/>
      <c r="O254" s="3"/>
    </row>
    <row r="255" spans="8:15">
      <c r="H255" s="31">
        <v>49614</v>
      </c>
      <c r="I255" s="35">
        <v>4.8904142867281761</v>
      </c>
      <c r="J255" s="35">
        <v>4.9005531896988739</v>
      </c>
      <c r="K255" s="35">
        <v>5.5333029601500963</v>
      </c>
      <c r="L255" s="35">
        <v>4.7305126166817217</v>
      </c>
      <c r="M255" s="104">
        <f t="shared" si="10"/>
        <v>2035</v>
      </c>
      <c r="N255" s="3"/>
      <c r="O255" s="3"/>
    </row>
    <row r="256" spans="8:15">
      <c r="H256" s="31">
        <v>49644</v>
      </c>
      <c r="I256" s="35">
        <v>5.4119594555409103</v>
      </c>
      <c r="J256" s="35">
        <v>5.4220983585116089</v>
      </c>
      <c r="K256" s="35">
        <v>5.7656968626824687</v>
      </c>
      <c r="L256" s="35">
        <v>5.1514701595904846</v>
      </c>
      <c r="M256" s="104">
        <f t="shared" si="10"/>
        <v>2035</v>
      </c>
      <c r="N256" s="3"/>
      <c r="O256" s="3"/>
    </row>
    <row r="257" spans="8:15">
      <c r="H257" s="31">
        <v>49675</v>
      </c>
      <c r="I257" s="35">
        <v>5.7344779590388324</v>
      </c>
      <c r="J257" s="35">
        <v>5.744616862009531</v>
      </c>
      <c r="K257" s="35">
        <v>6.0461954745402791</v>
      </c>
      <c r="L257" s="35">
        <v>5.8034826056408706</v>
      </c>
      <c r="M257" s="104">
        <f t="shared" si="10"/>
        <v>2036</v>
      </c>
      <c r="N257" s="3"/>
      <c r="O257" s="3"/>
    </row>
    <row r="258" spans="8:15">
      <c r="H258" s="31">
        <v>49706</v>
      </c>
      <c r="I258" s="35">
        <v>5.2542995143465481</v>
      </c>
      <c r="J258" s="35">
        <v>5.2644384173172458</v>
      </c>
      <c r="K258" s="35">
        <v>5.45583832597264</v>
      </c>
      <c r="L258" s="35">
        <v>5.4361233764930246</v>
      </c>
      <c r="M258" s="104">
        <f t="shared" si="10"/>
        <v>2036</v>
      </c>
      <c r="N258" s="3"/>
      <c r="O258" s="3"/>
    </row>
    <row r="259" spans="8:15">
      <c r="H259" s="31">
        <v>49735</v>
      </c>
      <c r="I259" s="35">
        <v>4.4117566774814971</v>
      </c>
      <c r="J259" s="35">
        <v>4.4218955804521958</v>
      </c>
      <c r="K259" s="35">
        <v>4.9200067521301758</v>
      </c>
      <c r="L259" s="35">
        <v>4.482294208571715</v>
      </c>
      <c r="M259" s="104">
        <f t="shared" si="10"/>
        <v>2036</v>
      </c>
      <c r="N259" s="3"/>
      <c r="O259" s="3"/>
    </row>
    <row r="260" spans="8:15">
      <c r="H260" s="31">
        <v>49766</v>
      </c>
      <c r="I260" s="35">
        <v>4.725555724424618</v>
      </c>
      <c r="J260" s="35">
        <v>4.7356946273953158</v>
      </c>
      <c r="K260" s="35">
        <v>4.5470787472197181</v>
      </c>
      <c r="L260" s="35">
        <v>4.2741239787212688</v>
      </c>
      <c r="M260" s="104">
        <f t="shared" si="10"/>
        <v>2036</v>
      </c>
      <c r="N260" s="3"/>
      <c r="O260" s="3"/>
    </row>
    <row r="261" spans="8:15">
      <c r="H261" s="31">
        <v>49796</v>
      </c>
      <c r="I261" s="35">
        <v>4.6444445006590289</v>
      </c>
      <c r="J261" s="35">
        <v>4.6545834036297276</v>
      </c>
      <c r="K261" s="35">
        <v>4.5377063549830066</v>
      </c>
      <c r="L261" s="35">
        <v>4.1555853859279335</v>
      </c>
      <c r="M261" s="104">
        <f t="shared" si="10"/>
        <v>2036</v>
      </c>
      <c r="N261" s="3"/>
      <c r="O261" s="3"/>
    </row>
    <row r="262" spans="8:15">
      <c r="H262" s="31">
        <v>49827</v>
      </c>
      <c r="I262" s="35">
        <v>4.2937398469025654</v>
      </c>
      <c r="J262" s="35">
        <v>4.3038787498732631</v>
      </c>
      <c r="K262" s="35">
        <v>4.5852932525826606</v>
      </c>
      <c r="L262" s="35">
        <v>4.1904142527351196</v>
      </c>
      <c r="M262" s="104">
        <f t="shared" si="10"/>
        <v>2036</v>
      </c>
      <c r="N262" s="3"/>
      <c r="O262" s="3"/>
    </row>
    <row r="263" spans="8:15">
      <c r="H263" s="31">
        <v>49857</v>
      </c>
      <c r="I263" s="35">
        <v>4.5263262810503901</v>
      </c>
      <c r="J263" s="35">
        <v>4.5364651840210888</v>
      </c>
      <c r="K263" s="35">
        <v>4.8629438999486529</v>
      </c>
      <c r="L263" s="35">
        <v>4.4720563284151353</v>
      </c>
      <c r="M263" s="104">
        <f t="shared" si="10"/>
        <v>2036</v>
      </c>
      <c r="N263" s="3"/>
      <c r="O263" s="3"/>
    </row>
    <row r="264" spans="8:15">
      <c r="H264" s="31">
        <v>49888</v>
      </c>
      <c r="I264" s="35">
        <v>4.8531031237960054</v>
      </c>
      <c r="J264" s="35">
        <v>4.863242026766704</v>
      </c>
      <c r="K264" s="35">
        <v>5.175753963495457</v>
      </c>
      <c r="L264" s="35">
        <v>4.6697879353608345</v>
      </c>
      <c r="M264" s="104">
        <f t="shared" si="10"/>
        <v>2036</v>
      </c>
      <c r="N264" s="3"/>
      <c r="O264" s="3"/>
    </row>
    <row r="265" spans="8:15">
      <c r="H265" s="31">
        <v>49919</v>
      </c>
      <c r="I265" s="35">
        <v>4.6456611690155123</v>
      </c>
      <c r="J265" s="35">
        <v>4.6558000719862109</v>
      </c>
      <c r="K265" s="35">
        <v>5.2077029469763998</v>
      </c>
      <c r="L265" s="35">
        <v>4.6148847937368265</v>
      </c>
      <c r="M265" s="104">
        <f t="shared" si="10"/>
        <v>2036</v>
      </c>
      <c r="N265" s="3"/>
      <c r="O265" s="3"/>
    </row>
    <row r="266" spans="8:15">
      <c r="H266" s="31">
        <v>49949</v>
      </c>
      <c r="I266" s="35">
        <v>5.0789978819831694</v>
      </c>
      <c r="J266" s="35">
        <v>5.089136784953868</v>
      </c>
      <c r="K266" s="35">
        <v>5.3164434093912796</v>
      </c>
      <c r="L266" s="35">
        <v>4.7942484392251332</v>
      </c>
      <c r="M266" s="104">
        <f t="shared" si="10"/>
        <v>2036</v>
      </c>
      <c r="N266" s="3"/>
      <c r="O266" s="3"/>
    </row>
    <row r="267" spans="8:15">
      <c r="H267" s="31">
        <v>49980</v>
      </c>
      <c r="I267" s="35">
        <v>5.1597035496299304</v>
      </c>
      <c r="J267" s="35">
        <v>5.1698424526006281</v>
      </c>
      <c r="K267" s="35">
        <v>5.8275235827412146</v>
      </c>
      <c r="L267" s="35">
        <v>4.9970989862491217</v>
      </c>
      <c r="M267" s="104">
        <f t="shared" si="10"/>
        <v>2036</v>
      </c>
      <c r="N267" s="3"/>
      <c r="O267" s="3"/>
    </row>
    <row r="268" spans="8:15">
      <c r="H268" s="31">
        <v>50010</v>
      </c>
      <c r="I268" s="35">
        <v>5.7181543252560081</v>
      </c>
      <c r="J268" s="35">
        <v>5.7282932282267058</v>
      </c>
      <c r="K268" s="35">
        <v>6.0553607420866769</v>
      </c>
      <c r="L268" s="35">
        <v>5.4545917093245002</v>
      </c>
      <c r="M268" s="104">
        <f t="shared" si="10"/>
        <v>2036</v>
      </c>
      <c r="N268" s="3"/>
      <c r="O268" s="3"/>
    </row>
    <row r="269" spans="8:15">
      <c r="H269" s="31">
        <v>50041</v>
      </c>
      <c r="I269" s="35">
        <v>5.8904142867281761</v>
      </c>
      <c r="J269" s="35">
        <v>5.9005531896988739</v>
      </c>
      <c r="K269" s="35">
        <v>6.2219407742717561</v>
      </c>
      <c r="L269" s="35">
        <v>5.9579541503563185</v>
      </c>
      <c r="M269" s="104">
        <f t="shared" si="10"/>
        <v>2037</v>
      </c>
      <c r="N269" s="3"/>
      <c r="O269" s="3"/>
    </row>
    <row r="270" spans="8:15">
      <c r="H270" s="31">
        <v>50072</v>
      </c>
      <c r="I270" s="35">
        <v>5.7872002544864642</v>
      </c>
      <c r="J270" s="35">
        <v>5.7973391574571629</v>
      </c>
      <c r="K270" s="35">
        <v>5.9897539964296982</v>
      </c>
      <c r="L270" s="35">
        <v>5.9636753186791127</v>
      </c>
      <c r="M270" s="104">
        <f t="shared" si="10"/>
        <v>2037</v>
      </c>
      <c r="N270" s="3"/>
      <c r="O270" s="3"/>
    </row>
    <row r="271" spans="8:15">
      <c r="H271" s="31">
        <v>50100</v>
      </c>
      <c r="I271" s="35">
        <v>4.6958487387204704</v>
      </c>
      <c r="J271" s="35">
        <v>4.705987641691169</v>
      </c>
      <c r="K271" s="35">
        <v>5.2456585464764514</v>
      </c>
      <c r="L271" s="35">
        <v>4.763434427381311</v>
      </c>
      <c r="M271" s="104">
        <f t="shared" si="10"/>
        <v>2037</v>
      </c>
      <c r="N271" s="3"/>
      <c r="O271" s="3"/>
    </row>
    <row r="272" spans="8:15">
      <c r="H272" s="31">
        <v>50131</v>
      </c>
      <c r="I272" s="35">
        <v>5.0174547409510293</v>
      </c>
      <c r="J272" s="35">
        <v>5.0275936439217279</v>
      </c>
      <c r="K272" s="35">
        <v>4.8497397009411323</v>
      </c>
      <c r="L272" s="35">
        <v>4.5630931647094242</v>
      </c>
      <c r="M272" s="104">
        <f t="shared" si="10"/>
        <v>2037</v>
      </c>
      <c r="N272" s="3"/>
      <c r="O272" s="3"/>
    </row>
    <row r="273" spans="8:15">
      <c r="H273" s="31">
        <v>50161</v>
      </c>
      <c r="I273" s="35">
        <v>4.9324907340565751</v>
      </c>
      <c r="J273" s="35">
        <v>4.9426296370272738</v>
      </c>
      <c r="K273" s="35">
        <v>4.8390209982173804</v>
      </c>
      <c r="L273" s="35">
        <v>4.4407404597008933</v>
      </c>
      <c r="M273" s="104">
        <f t="shared" si="10"/>
        <v>2037</v>
      </c>
      <c r="N273" s="3"/>
      <c r="O273" s="3"/>
    </row>
    <row r="274" spans="8:15">
      <c r="H274" s="31">
        <v>50192</v>
      </c>
      <c r="I274" s="35">
        <v>4.6401861614113358</v>
      </c>
      <c r="J274" s="35">
        <v>4.6503250643820344</v>
      </c>
      <c r="K274" s="35">
        <v>4.882310058493017</v>
      </c>
      <c r="L274" s="35">
        <v>4.5333832379805283</v>
      </c>
      <c r="M274" s="104">
        <f t="shared" si="10"/>
        <v>2037</v>
      </c>
      <c r="N274" s="3"/>
      <c r="O274" s="3"/>
    </row>
    <row r="275" spans="8:15">
      <c r="H275" s="31">
        <v>50222</v>
      </c>
      <c r="I275" s="35">
        <v>4.763677999594444</v>
      </c>
      <c r="J275" s="35">
        <v>4.7738169025651418</v>
      </c>
      <c r="K275" s="35">
        <v>5.1254226637491413</v>
      </c>
      <c r="L275" s="35">
        <v>4.7070257151460408</v>
      </c>
      <c r="M275" s="104">
        <f t="shared" si="10"/>
        <v>2037</v>
      </c>
      <c r="N275" s="3"/>
      <c r="O275" s="3"/>
    </row>
    <row r="276" spans="8:15">
      <c r="H276" s="31">
        <v>50253</v>
      </c>
      <c r="I276" s="35">
        <v>5.0323589283179562</v>
      </c>
      <c r="J276" s="35">
        <v>5.0424978312886548</v>
      </c>
      <c r="K276" s="35">
        <v>5.3658426480311823</v>
      </c>
      <c r="L276" s="35">
        <v>4.8471441533674593</v>
      </c>
      <c r="M276" s="104">
        <f t="shared" si="10"/>
        <v>2037</v>
      </c>
      <c r="N276" s="3"/>
      <c r="O276" s="3"/>
    </row>
    <row r="277" spans="8:15">
      <c r="H277" s="31">
        <v>50284</v>
      </c>
      <c r="I277" s="35">
        <v>4.7691530071986215</v>
      </c>
      <c r="J277" s="35">
        <v>4.7792919101693201</v>
      </c>
      <c r="K277" s="35">
        <v>5.3750596967501583</v>
      </c>
      <c r="L277" s="35">
        <v>4.7371371273712732</v>
      </c>
      <c r="M277" s="104">
        <f t="shared" si="10"/>
        <v>2037</v>
      </c>
      <c r="N277" s="3"/>
      <c r="O277" s="3"/>
    </row>
    <row r="278" spans="8:15">
      <c r="H278" s="31">
        <v>50314</v>
      </c>
      <c r="I278" s="35">
        <v>5.2941454030213935</v>
      </c>
      <c r="J278" s="35">
        <v>5.3042843059920912</v>
      </c>
      <c r="K278" s="35">
        <v>5.5469731897108252</v>
      </c>
      <c r="L278" s="35">
        <v>5.0071361236575322</v>
      </c>
      <c r="M278" s="104">
        <f t="shared" si="10"/>
        <v>2037</v>
      </c>
      <c r="N278" s="3"/>
      <c r="O278" s="3"/>
    </row>
    <row r="279" spans="8:15">
      <c r="H279" s="31">
        <v>50345</v>
      </c>
      <c r="I279" s="35">
        <v>5.3675510605292507</v>
      </c>
      <c r="J279" s="35">
        <v>5.3776899634999493</v>
      </c>
      <c r="K279" s="35">
        <v>6.0600210476187417</v>
      </c>
      <c r="L279" s="35">
        <v>5.2028603031215495</v>
      </c>
      <c r="M279" s="104">
        <f t="shared" si="10"/>
        <v>2037</v>
      </c>
      <c r="N279" s="3"/>
      <c r="O279" s="3"/>
    </row>
    <row r="280" spans="8:15">
      <c r="H280" s="31">
        <v>50375</v>
      </c>
      <c r="I280" s="35">
        <v>5.9651380016222246</v>
      </c>
      <c r="J280" s="35">
        <v>5.9752769045929233</v>
      </c>
      <c r="K280" s="35">
        <v>6.3272636792964532</v>
      </c>
      <c r="L280" s="35">
        <v>5.6990963765933955</v>
      </c>
      <c r="M280" s="104">
        <f t="shared" si="10"/>
        <v>2037</v>
      </c>
      <c r="N280" s="3"/>
      <c r="O280" s="3"/>
    </row>
    <row r="281" spans="8:15">
      <c r="H281" s="31">
        <v>50406</v>
      </c>
      <c r="I281" s="35">
        <v>6.20411194464159</v>
      </c>
      <c r="J281" s="35">
        <v>6.2142508476122877</v>
      </c>
      <c r="K281" s="35">
        <v>6.5413788279086091</v>
      </c>
      <c r="L281" s="35">
        <v>6.2685031817725587</v>
      </c>
      <c r="M281" s="104">
        <f t="shared" ref="M281:M304" si="11">YEAR(H281)</f>
        <v>2038</v>
      </c>
      <c r="N281" s="3"/>
      <c r="O281" s="3"/>
    </row>
    <row r="282" spans="8:15">
      <c r="H282" s="31">
        <v>50437</v>
      </c>
      <c r="I282" s="35">
        <v>6.050406175605799</v>
      </c>
      <c r="J282" s="35">
        <v>6.0605450785764976</v>
      </c>
      <c r="K282" s="35">
        <v>6.2807124051483694</v>
      </c>
      <c r="L282" s="35">
        <v>6.2242394058014652</v>
      </c>
      <c r="M282" s="104">
        <f t="shared" si="11"/>
        <v>2038</v>
      </c>
      <c r="N282" s="3"/>
      <c r="O282" s="3"/>
    </row>
    <row r="283" spans="8:15">
      <c r="H283" s="31">
        <v>50465</v>
      </c>
      <c r="I283" s="35">
        <v>4.974263014295853</v>
      </c>
      <c r="J283" s="35">
        <v>4.9844019172665517</v>
      </c>
      <c r="K283" s="35">
        <v>5.4855607190327067</v>
      </c>
      <c r="L283" s="35">
        <v>5.0390542206162801</v>
      </c>
      <c r="M283" s="104">
        <f t="shared" si="11"/>
        <v>2038</v>
      </c>
      <c r="N283" s="3"/>
      <c r="O283" s="3"/>
    </row>
    <row r="284" spans="8:15">
      <c r="H284" s="31">
        <v>50496</v>
      </c>
      <c r="I284" s="35">
        <v>5.2941454030213935</v>
      </c>
      <c r="J284" s="35">
        <v>5.3042843059920912</v>
      </c>
      <c r="K284" s="35">
        <v>5.1331380584633397</v>
      </c>
      <c r="L284" s="35">
        <v>4.8370066445849647</v>
      </c>
      <c r="M284" s="104">
        <f t="shared" si="11"/>
        <v>2038</v>
      </c>
      <c r="N284" s="3"/>
      <c r="O284" s="3"/>
    </row>
    <row r="285" spans="8:15">
      <c r="H285" s="31">
        <v>50526</v>
      </c>
      <c r="I285" s="35">
        <v>5.2051258349386602</v>
      </c>
      <c r="J285" s="35">
        <v>5.215264737909358</v>
      </c>
      <c r="K285" s="35">
        <v>5.1225746992573233</v>
      </c>
      <c r="L285" s="35">
        <v>4.7106390846130681</v>
      </c>
      <c r="M285" s="104">
        <f t="shared" si="11"/>
        <v>2038</v>
      </c>
      <c r="N285" s="3"/>
      <c r="O285" s="3"/>
    </row>
    <row r="286" spans="8:15">
      <c r="H286" s="31">
        <v>50557</v>
      </c>
      <c r="I286" s="35">
        <v>4.9107934816992804</v>
      </c>
      <c r="J286" s="35">
        <v>4.9209323846699782</v>
      </c>
      <c r="K286" s="35">
        <v>5.165553072497489</v>
      </c>
      <c r="L286" s="35">
        <v>4.8012744354110204</v>
      </c>
      <c r="M286" s="104">
        <f t="shared" si="11"/>
        <v>2038</v>
      </c>
      <c r="N286" s="3"/>
      <c r="O286" s="3"/>
    </row>
    <row r="287" spans="8:15">
      <c r="H287" s="31">
        <v>50587</v>
      </c>
      <c r="I287" s="35">
        <v>5.0552728490317351</v>
      </c>
      <c r="J287" s="35">
        <v>5.0654117520024329</v>
      </c>
      <c r="K287" s="35">
        <v>5.4987649180402283</v>
      </c>
      <c r="L287" s="35">
        <v>4.9957941583860288</v>
      </c>
      <c r="M287" s="104">
        <f t="shared" si="11"/>
        <v>2038</v>
      </c>
      <c r="N287" s="3"/>
      <c r="O287" s="3"/>
    </row>
    <row r="288" spans="8:15">
      <c r="H288" s="31">
        <v>50618</v>
      </c>
      <c r="I288" s="35">
        <v>5.4371039349082428</v>
      </c>
      <c r="J288" s="35">
        <v>5.4472428378789415</v>
      </c>
      <c r="K288" s="35">
        <v>5.7665253614437235</v>
      </c>
      <c r="L288" s="35">
        <v>5.2479270500853152</v>
      </c>
      <c r="M288" s="104">
        <f t="shared" si="11"/>
        <v>2038</v>
      </c>
      <c r="N288" s="3"/>
      <c r="O288" s="3"/>
    </row>
    <row r="289" spans="8:15">
      <c r="H289" s="31">
        <v>50649</v>
      </c>
      <c r="I289" s="35">
        <v>5.222970304167089</v>
      </c>
      <c r="J289" s="35">
        <v>5.2331092071377876</v>
      </c>
      <c r="K289" s="35">
        <v>5.8118338874499234</v>
      </c>
      <c r="L289" s="35">
        <v>5.1863993977717557</v>
      </c>
      <c r="M289" s="104">
        <f t="shared" si="11"/>
        <v>2038</v>
      </c>
      <c r="N289" s="3"/>
      <c r="O289" s="3"/>
    </row>
    <row r="290" spans="8:15">
      <c r="H290" s="31">
        <v>50679</v>
      </c>
      <c r="I290" s="35">
        <v>5.6554959048970899</v>
      </c>
      <c r="J290" s="35">
        <v>5.6656348078677885</v>
      </c>
      <c r="K290" s="35">
        <v>5.9122375810796628</v>
      </c>
      <c r="L290" s="35">
        <v>5.3649600722673894</v>
      </c>
      <c r="M290" s="104">
        <f t="shared" si="11"/>
        <v>2038</v>
      </c>
      <c r="N290" s="3"/>
      <c r="O290" s="3"/>
    </row>
    <row r="291" spans="8:15">
      <c r="H291" s="31">
        <v>50710</v>
      </c>
      <c r="I291" s="35">
        <v>5.744414083950117</v>
      </c>
      <c r="J291" s="35">
        <v>5.7545529869208156</v>
      </c>
      <c r="K291" s="35">
        <v>6.4335704266001414</v>
      </c>
      <c r="L291" s="35">
        <v>5.5759407005921906</v>
      </c>
      <c r="M291" s="104">
        <f t="shared" si="11"/>
        <v>2038</v>
      </c>
      <c r="N291" s="3"/>
      <c r="O291" s="3"/>
    </row>
    <row r="292" spans="8:15">
      <c r="H292" s="31">
        <v>50740</v>
      </c>
      <c r="I292" s="35">
        <v>6.2495342299503198</v>
      </c>
      <c r="J292" s="35">
        <v>6.2596731329210185</v>
      </c>
      <c r="K292" s="35">
        <v>6.6133546577927431</v>
      </c>
      <c r="L292" s="35">
        <v>5.9806380808993271</v>
      </c>
      <c r="M292" s="104">
        <f t="shared" si="11"/>
        <v>2038</v>
      </c>
      <c r="N292" s="3"/>
      <c r="O292" s="3"/>
    </row>
    <row r="293" spans="8:15">
      <c r="H293" s="31">
        <v>50771</v>
      </c>
      <c r="I293" s="35">
        <v>6.6319736500050697</v>
      </c>
      <c r="J293" s="35">
        <v>6.6421125529757683</v>
      </c>
      <c r="K293" s="35">
        <v>6.9981405512236812</v>
      </c>
      <c r="L293" s="35">
        <v>6.6919700090334233</v>
      </c>
      <c r="M293" s="104">
        <f t="shared" si="11"/>
        <v>2039</v>
      </c>
      <c r="N293" s="3"/>
      <c r="O293" s="3"/>
    </row>
    <row r="294" spans="8:15">
      <c r="H294" s="31">
        <v>50802</v>
      </c>
      <c r="I294" s="35">
        <v>6.3448399178748858</v>
      </c>
      <c r="J294" s="35">
        <v>6.3549788208455844</v>
      </c>
      <c r="K294" s="35">
        <v>6.5750365900846424</v>
      </c>
      <c r="L294" s="35">
        <v>6.515717876141724</v>
      </c>
      <c r="M294" s="104">
        <f t="shared" si="11"/>
        <v>2039</v>
      </c>
      <c r="N294" s="3"/>
      <c r="O294" s="3"/>
    </row>
    <row r="295" spans="8:15">
      <c r="H295" s="31">
        <v>50830</v>
      </c>
      <c r="I295" s="35">
        <v>5.3385537980330531</v>
      </c>
      <c r="J295" s="35">
        <v>5.3486927010037508</v>
      </c>
      <c r="K295" s="35">
        <v>5.8577637875270661</v>
      </c>
      <c r="L295" s="35">
        <v>5.3996885677004922</v>
      </c>
      <c r="M295" s="104">
        <f t="shared" si="11"/>
        <v>2039</v>
      </c>
      <c r="N295" s="3"/>
      <c r="O295" s="3"/>
    </row>
    <row r="296" spans="8:15">
      <c r="H296" s="31">
        <v>50861</v>
      </c>
      <c r="I296" s="35">
        <v>5.6991945767008012</v>
      </c>
      <c r="J296" s="35">
        <v>5.7093334796714998</v>
      </c>
      <c r="K296" s="35">
        <v>5.5393613573417833</v>
      </c>
      <c r="L296" s="35">
        <v>5.2379902840509889</v>
      </c>
      <c r="M296" s="104">
        <f t="shared" si="11"/>
        <v>2039</v>
      </c>
      <c r="N296" s="3"/>
      <c r="O296" s="3"/>
    </row>
    <row r="297" spans="8:15">
      <c r="H297" s="31">
        <v>50891</v>
      </c>
      <c r="I297" s="35">
        <v>5.5554249325762948</v>
      </c>
      <c r="J297" s="35">
        <v>5.5655638355469934</v>
      </c>
      <c r="K297" s="35">
        <v>5.4912048668437645</v>
      </c>
      <c r="L297" s="35">
        <v>5.0574221820736724</v>
      </c>
      <c r="M297" s="104">
        <f t="shared" si="11"/>
        <v>2039</v>
      </c>
      <c r="N297" s="3"/>
      <c r="O297" s="3"/>
    </row>
    <row r="298" spans="8:15">
      <c r="H298" s="31">
        <v>50922</v>
      </c>
      <c r="I298" s="35">
        <v>5.2596731329210185</v>
      </c>
      <c r="J298" s="35">
        <v>5.2698120358917162</v>
      </c>
      <c r="K298" s="35">
        <v>5.5272445629584102</v>
      </c>
      <c r="L298" s="35">
        <v>5.1465519622603635</v>
      </c>
      <c r="M298" s="104">
        <f t="shared" si="11"/>
        <v>2039</v>
      </c>
      <c r="N298" s="3"/>
      <c r="O298" s="3"/>
    </row>
    <row r="299" spans="8:15">
      <c r="H299" s="31">
        <v>50952</v>
      </c>
      <c r="I299" s="35">
        <v>5.34605658623137</v>
      </c>
      <c r="J299" s="35">
        <v>5.3561954892020687</v>
      </c>
      <c r="K299" s="35">
        <v>5.7186795579811776</v>
      </c>
      <c r="L299" s="35">
        <v>5.2836592592592586</v>
      </c>
      <c r="M299" s="104">
        <f t="shared" si="11"/>
        <v>2039</v>
      </c>
      <c r="N299" s="3"/>
      <c r="O299" s="3"/>
    </row>
    <row r="300" spans="8:15">
      <c r="H300" s="31">
        <v>50983</v>
      </c>
      <c r="I300" s="35">
        <v>5.6082486170536345</v>
      </c>
      <c r="J300" s="35">
        <v>5.6183875200243332</v>
      </c>
      <c r="K300" s="35">
        <v>5.9970033605906901</v>
      </c>
      <c r="L300" s="35">
        <v>5.4172535581652106</v>
      </c>
      <c r="M300" s="104">
        <f t="shared" si="11"/>
        <v>2039</v>
      </c>
      <c r="N300" s="3"/>
      <c r="O300" s="3"/>
    </row>
    <row r="301" spans="8:15">
      <c r="H301" s="31">
        <v>51014</v>
      </c>
      <c r="I301" s="35">
        <v>5.5095970911487377</v>
      </c>
      <c r="J301" s="35">
        <v>5.5197359941194364</v>
      </c>
      <c r="K301" s="35">
        <v>6.093730590967354</v>
      </c>
      <c r="L301" s="35">
        <v>5.4702496436816217</v>
      </c>
      <c r="M301" s="104">
        <f t="shared" si="11"/>
        <v>2039</v>
      </c>
      <c r="N301" s="3"/>
      <c r="O301" s="3"/>
    </row>
    <row r="302" spans="8:15">
      <c r="H302" s="31">
        <v>51044</v>
      </c>
      <c r="I302" s="35">
        <v>5.9681796725134344</v>
      </c>
      <c r="J302" s="35">
        <v>5.978318575484133</v>
      </c>
      <c r="K302" s="35">
        <v>6.2416176198515902</v>
      </c>
      <c r="L302" s="35">
        <v>5.6745053899427882</v>
      </c>
      <c r="M302" s="104">
        <f t="shared" si="11"/>
        <v>2039</v>
      </c>
      <c r="N302" s="3"/>
      <c r="O302" s="3"/>
    </row>
    <row r="303" spans="8:15">
      <c r="H303" s="31">
        <v>51075</v>
      </c>
      <c r="I303" s="35">
        <v>6.0828506651120344</v>
      </c>
      <c r="J303" s="35">
        <v>6.0929895680827331</v>
      </c>
      <c r="K303" s="35">
        <v>6.7814363439826</v>
      </c>
      <c r="L303" s="35">
        <v>5.910980347284954</v>
      </c>
      <c r="M303" s="104">
        <f t="shared" si="11"/>
        <v>2039</v>
      </c>
      <c r="N303" s="3"/>
      <c r="O303" s="3"/>
    </row>
    <row r="304" spans="8:15">
      <c r="H304" s="31">
        <v>51105</v>
      </c>
      <c r="I304" s="35">
        <v>6.6542792365406065</v>
      </c>
      <c r="J304" s="35">
        <v>6.6644181395113042</v>
      </c>
      <c r="K304" s="35">
        <v>7.0557729963035678</v>
      </c>
      <c r="L304" s="35">
        <v>6.3812202348690157</v>
      </c>
      <c r="M304" s="104">
        <f t="shared" si="11"/>
        <v>2039</v>
      </c>
      <c r="N304" s="3"/>
      <c r="O304" s="3"/>
    </row>
    <row r="305" spans="8:15">
      <c r="H305" s="31">
        <v>51136</v>
      </c>
      <c r="I305" s="35">
        <v>6.8647628622123085</v>
      </c>
      <c r="J305" s="35">
        <v>6.8749017651830071</v>
      </c>
      <c r="K305" s="35">
        <v>7.242340561103954</v>
      </c>
      <c r="L305" s="35">
        <v>6.9225230553046275</v>
      </c>
      <c r="M305" s="104">
        <f t="shared" si="10"/>
        <v>2040</v>
      </c>
      <c r="N305" s="3"/>
      <c r="O305" s="3"/>
    </row>
    <row r="306" spans="8:15">
      <c r="H306" s="31">
        <v>51167</v>
      </c>
      <c r="I306" s="35">
        <v>6.4542386809287242</v>
      </c>
      <c r="J306" s="35">
        <v>6.4643775838994229</v>
      </c>
      <c r="K306" s="35">
        <v>6.6857965182300845</v>
      </c>
      <c r="L306" s="35">
        <v>6.6239182174043965</v>
      </c>
      <c r="M306" s="104">
        <f t="shared" si="10"/>
        <v>2040</v>
      </c>
      <c r="N306" s="3"/>
      <c r="O306" s="3"/>
    </row>
    <row r="307" spans="8:15">
      <c r="H307" s="31">
        <v>51196</v>
      </c>
      <c r="I307" s="35">
        <v>5.6480945057284799</v>
      </c>
      <c r="J307" s="35">
        <v>5.6582334086991786</v>
      </c>
      <c r="K307" s="35">
        <v>6.1889043861666639</v>
      </c>
      <c r="L307" s="35">
        <v>5.7062227441533677</v>
      </c>
      <c r="M307" s="104">
        <f t="shared" si="10"/>
        <v>2040</v>
      </c>
      <c r="N307" s="3"/>
      <c r="O307" s="3"/>
    </row>
    <row r="308" spans="8:15">
      <c r="H308" s="31">
        <v>51227</v>
      </c>
      <c r="I308" s="35">
        <v>5.9878491442765895</v>
      </c>
      <c r="J308" s="35">
        <v>5.9979880472472882</v>
      </c>
      <c r="K308" s="35">
        <v>5.8460612425243212</v>
      </c>
      <c r="L308" s="35">
        <v>5.5237475860684535</v>
      </c>
      <c r="M308" s="104">
        <f t="shared" si="10"/>
        <v>2040</v>
      </c>
      <c r="N308" s="3"/>
      <c r="O308" s="3"/>
    </row>
    <row r="309" spans="8:15">
      <c r="H309" s="31">
        <v>51257</v>
      </c>
      <c r="I309" s="35">
        <v>5.8411392182905812</v>
      </c>
      <c r="J309" s="35">
        <v>5.8512781212612799</v>
      </c>
      <c r="K309" s="35">
        <v>5.8729356710925709</v>
      </c>
      <c r="L309" s="35">
        <v>5.3402687142426979</v>
      </c>
      <c r="M309" s="104">
        <f t="shared" si="10"/>
        <v>2040</v>
      </c>
      <c r="N309" s="3"/>
      <c r="O309" s="3"/>
    </row>
    <row r="310" spans="8:15">
      <c r="H310" s="31">
        <v>51288</v>
      </c>
      <c r="I310" s="35">
        <v>5.6223416921829061</v>
      </c>
      <c r="J310" s="35">
        <v>5.6324805951536048</v>
      </c>
      <c r="K310" s="35">
        <v>5.9020884712542738</v>
      </c>
      <c r="L310" s="35">
        <v>5.5056807387333135</v>
      </c>
      <c r="M310" s="104">
        <f t="shared" si="10"/>
        <v>2040</v>
      </c>
      <c r="N310" s="3"/>
      <c r="O310" s="3"/>
    </row>
    <row r="311" spans="8:15">
      <c r="H311" s="31">
        <v>51318</v>
      </c>
      <c r="I311" s="35">
        <v>5.6917931775321913</v>
      </c>
      <c r="J311" s="35">
        <v>5.701932080502889</v>
      </c>
      <c r="K311" s="35">
        <v>6.0204084505961779</v>
      </c>
      <c r="L311" s="35">
        <v>5.6258252735119942</v>
      </c>
      <c r="M311" s="104">
        <f t="shared" si="10"/>
        <v>2040</v>
      </c>
      <c r="N311" s="3"/>
      <c r="O311" s="3"/>
    </row>
    <row r="312" spans="8:15">
      <c r="H312" s="31">
        <v>51349</v>
      </c>
      <c r="I312" s="35">
        <v>6.0529409013484745</v>
      </c>
      <c r="J312" s="35">
        <v>6.0630798043191723</v>
      </c>
      <c r="K312" s="35">
        <v>6.3996537585612154</v>
      </c>
      <c r="L312" s="35">
        <v>5.8575827762722072</v>
      </c>
      <c r="M312" s="104">
        <f t="shared" ref="M312:M328" si="12">YEAR(H312)</f>
        <v>2040</v>
      </c>
      <c r="N312" s="3"/>
      <c r="O312" s="3"/>
    </row>
    <row r="313" spans="8:15">
      <c r="H313" s="31">
        <v>51380</v>
      </c>
      <c r="I313" s="35">
        <v>5.8827087204704451</v>
      </c>
      <c r="J313" s="35">
        <v>5.8928476234411429</v>
      </c>
      <c r="K313" s="35">
        <v>6.4661925653246062</v>
      </c>
      <c r="L313" s="35">
        <v>5.8395159289370664</v>
      </c>
      <c r="M313" s="104">
        <f t="shared" si="12"/>
        <v>2040</v>
      </c>
      <c r="N313" s="3"/>
      <c r="O313" s="3"/>
    </row>
    <row r="314" spans="8:15">
      <c r="H314" s="31">
        <v>51410</v>
      </c>
      <c r="I314" s="35">
        <v>6.3448399178748858</v>
      </c>
      <c r="J314" s="35">
        <v>6.3549788208455844</v>
      </c>
      <c r="K314" s="35">
        <v>6.6296657271549755</v>
      </c>
      <c r="L314" s="35">
        <v>6.0472846732911778</v>
      </c>
      <c r="M314" s="104">
        <f t="shared" si="12"/>
        <v>2040</v>
      </c>
      <c r="N314" s="3"/>
      <c r="O314" s="3"/>
    </row>
    <row r="315" spans="8:15">
      <c r="H315" s="31">
        <v>51441</v>
      </c>
      <c r="I315" s="35">
        <v>6.4870887265537878</v>
      </c>
      <c r="J315" s="35">
        <v>6.4972276295244855</v>
      </c>
      <c r="K315" s="35">
        <v>7.1963070986816549</v>
      </c>
      <c r="L315" s="35">
        <v>6.3111610157583051</v>
      </c>
      <c r="M315" s="104">
        <f t="shared" si="12"/>
        <v>2040</v>
      </c>
      <c r="N315" s="3"/>
      <c r="O315" s="3"/>
    </row>
    <row r="316" spans="8:15">
      <c r="H316" s="31">
        <v>51471</v>
      </c>
      <c r="I316" s="35">
        <v>7.039151993308324</v>
      </c>
      <c r="J316" s="35">
        <v>7.0492908962790226</v>
      </c>
      <c r="K316" s="35">
        <v>7.4580609260660431</v>
      </c>
      <c r="L316" s="35">
        <v>6.7623303422663854</v>
      </c>
      <c r="M316" s="104">
        <f t="shared" si="12"/>
        <v>2040</v>
      </c>
      <c r="N316" s="3"/>
      <c r="O316" s="3"/>
    </row>
    <row r="317" spans="8:15">
      <c r="H317" s="31">
        <v>51502</v>
      </c>
      <c r="I317" s="35">
        <v>7.2821814975159684</v>
      </c>
      <c r="J317" s="35">
        <v>7.2923204004866671</v>
      </c>
      <c r="K317" s="35">
        <v>7.6791665329762981</v>
      </c>
      <c r="L317" s="35">
        <v>7.3357520024089125</v>
      </c>
      <c r="M317" s="104">
        <f t="shared" si="12"/>
        <v>2041</v>
      </c>
      <c r="N317" s="3"/>
      <c r="O317" s="3"/>
    </row>
    <row r="318" spans="8:15">
      <c r="H318" s="31">
        <v>51533</v>
      </c>
      <c r="I318" s="35">
        <v>7.0733200963195788</v>
      </c>
      <c r="J318" s="35">
        <v>7.0834589992902774</v>
      </c>
      <c r="K318" s="35">
        <v>7.3391195726531961</v>
      </c>
      <c r="L318" s="35">
        <v>7.2368861989360633</v>
      </c>
      <c r="M318" s="104">
        <f t="shared" si="12"/>
        <v>2041</v>
      </c>
      <c r="N318" s="3"/>
      <c r="O318" s="3"/>
    </row>
    <row r="319" spans="8:15">
      <c r="H319" s="31">
        <v>51561</v>
      </c>
      <c r="I319" s="35">
        <v>6.0425992203183618</v>
      </c>
      <c r="J319" s="35">
        <v>6.0527381232890596</v>
      </c>
      <c r="K319" s="35">
        <v>6.6024288303786758</v>
      </c>
      <c r="L319" s="35">
        <v>6.096767760714644</v>
      </c>
      <c r="M319" s="104">
        <f t="shared" si="12"/>
        <v>2041</v>
      </c>
      <c r="N319" s="3"/>
      <c r="O319" s="3"/>
    </row>
    <row r="320" spans="8:15">
      <c r="H320" s="31">
        <v>51592</v>
      </c>
      <c r="I320" s="35">
        <v>6.3518357609246685</v>
      </c>
      <c r="J320" s="35">
        <v>6.3619746638953671</v>
      </c>
      <c r="K320" s="35">
        <v>6.209513292852912</v>
      </c>
      <c r="L320" s="35">
        <v>5.8840808190304124</v>
      </c>
      <c r="M320" s="104">
        <f t="shared" si="12"/>
        <v>2041</v>
      </c>
      <c r="N320" s="3"/>
      <c r="O320" s="3"/>
    </row>
    <row r="321" spans="8:15">
      <c r="H321" s="31">
        <v>51622</v>
      </c>
      <c r="I321" s="35">
        <v>6.22327447125621</v>
      </c>
      <c r="J321" s="35">
        <v>6.2334133742269087</v>
      </c>
      <c r="K321" s="35">
        <v>6.1736289402560018</v>
      </c>
      <c r="L321" s="35">
        <v>5.7185684231657126</v>
      </c>
      <c r="M321" s="104">
        <f t="shared" si="12"/>
        <v>2041</v>
      </c>
      <c r="N321" s="3"/>
      <c r="O321" s="3"/>
    </row>
    <row r="322" spans="8:15">
      <c r="H322" s="31">
        <v>51653</v>
      </c>
      <c r="I322" s="35">
        <v>5.8612142461725645</v>
      </c>
      <c r="J322" s="35">
        <v>5.8713531491432631</v>
      </c>
      <c r="K322" s="35">
        <v>6.2213711813733914</v>
      </c>
      <c r="L322" s="35">
        <v>5.7421556960754794</v>
      </c>
      <c r="M322" s="104">
        <f t="shared" si="12"/>
        <v>2041</v>
      </c>
      <c r="N322" s="3"/>
      <c r="O322" s="3"/>
    </row>
    <row r="323" spans="8:15">
      <c r="H323" s="31">
        <v>51683</v>
      </c>
      <c r="I323" s="35">
        <v>6.0341839308526826</v>
      </c>
      <c r="J323" s="35">
        <v>6.0443228338233812</v>
      </c>
      <c r="K323" s="35">
        <v>6.501662668540888</v>
      </c>
      <c r="L323" s="35">
        <v>5.9647794037940383</v>
      </c>
      <c r="M323" s="104">
        <f t="shared" si="12"/>
        <v>2041</v>
      </c>
      <c r="N323" s="3"/>
      <c r="O323" s="3"/>
    </row>
    <row r="324" spans="8:15">
      <c r="H324" s="31">
        <v>51714</v>
      </c>
      <c r="I324" s="35">
        <v>6.3714038436581166</v>
      </c>
      <c r="J324" s="35">
        <v>6.3815427466288144</v>
      </c>
      <c r="K324" s="35">
        <v>6.7150528807369447</v>
      </c>
      <c r="L324" s="35">
        <v>6.1727488908963162</v>
      </c>
      <c r="M324" s="104">
        <f t="shared" si="12"/>
        <v>2041</v>
      </c>
      <c r="N324" s="3"/>
      <c r="O324" s="3"/>
    </row>
    <row r="325" spans="8:15">
      <c r="H325" s="31">
        <v>51745</v>
      </c>
      <c r="I325" s="35">
        <v>6.2008674956909662</v>
      </c>
      <c r="J325" s="35">
        <v>6.2110063986616648</v>
      </c>
      <c r="K325" s="35">
        <v>6.7917407973257244</v>
      </c>
      <c r="L325" s="35">
        <v>6.1544813008130079</v>
      </c>
      <c r="M325" s="104">
        <f t="shared" si="12"/>
        <v>2041</v>
      </c>
      <c r="N325" s="3"/>
      <c r="O325" s="3"/>
    </row>
    <row r="326" spans="8:15">
      <c r="H326" s="31">
        <v>51775</v>
      </c>
      <c r="I326" s="35">
        <v>6.6519472888573459</v>
      </c>
      <c r="J326" s="35">
        <v>6.6620861918280436</v>
      </c>
      <c r="K326" s="35">
        <v>6.9310839327345057</v>
      </c>
      <c r="L326" s="35">
        <v>6.3514099367660348</v>
      </c>
      <c r="M326" s="104">
        <f t="shared" si="12"/>
        <v>2041</v>
      </c>
      <c r="N326" s="3"/>
      <c r="O326" s="3"/>
    </row>
    <row r="327" spans="8:15">
      <c r="H327" s="31">
        <v>51806</v>
      </c>
      <c r="I327" s="35">
        <v>6.7967308232789216</v>
      </c>
      <c r="J327" s="35">
        <v>6.8068697262496203</v>
      </c>
      <c r="K327" s="35">
        <v>7.5141399359685739</v>
      </c>
      <c r="L327" s="35">
        <v>6.6176951922111815</v>
      </c>
      <c r="M327" s="104">
        <f t="shared" si="12"/>
        <v>2041</v>
      </c>
      <c r="N327" s="3"/>
      <c r="O327" s="3"/>
    </row>
    <row r="328" spans="8:15">
      <c r="H328" s="31">
        <v>51836</v>
      </c>
      <c r="I328" s="35">
        <v>7.3721135668660649</v>
      </c>
      <c r="J328" s="35">
        <v>7.3822524698367635</v>
      </c>
      <c r="K328" s="35">
        <v>7.7870267154573432</v>
      </c>
      <c r="L328" s="35">
        <v>7.091849563384522</v>
      </c>
      <c r="M328" s="104">
        <f t="shared" si="12"/>
        <v>2041</v>
      </c>
      <c r="N328" s="3"/>
      <c r="O328" s="3"/>
    </row>
    <row r="329" spans="8:15">
      <c r="H329" s="31">
        <v>51867</v>
      </c>
      <c r="I329" s="35">
        <v>7.8317100385278318</v>
      </c>
      <c r="J329" s="35">
        <v>7.8418489414985304</v>
      </c>
      <c r="K329" s="35">
        <v>8.2558534519832101</v>
      </c>
      <c r="L329" s="35">
        <v>7.8797648499447952</v>
      </c>
      <c r="M329" s="104">
        <f t="shared" ref="M329:M340" si="13">YEAR(H329)</f>
        <v>2042</v>
      </c>
    </row>
    <row r="330" spans="8:15">
      <c r="H330" s="31">
        <v>51898</v>
      </c>
      <c r="I330" s="35">
        <v>7.5311929544763263</v>
      </c>
      <c r="J330" s="35">
        <v>7.5413318574470249</v>
      </c>
      <c r="K330" s="35">
        <v>7.8183543248673448</v>
      </c>
      <c r="L330" s="35">
        <v>7.6901633242999097</v>
      </c>
      <c r="M330" s="104">
        <f t="shared" si="13"/>
        <v>2042</v>
      </c>
    </row>
    <row r="331" spans="8:15">
      <c r="H331" s="31">
        <v>51926</v>
      </c>
      <c r="I331" s="35">
        <v>6.319188493359019</v>
      </c>
      <c r="J331" s="35">
        <v>6.3293273963297167</v>
      </c>
      <c r="K331" s="35">
        <v>6.8873288419056617</v>
      </c>
      <c r="L331" s="35">
        <v>6.3704804978420153</v>
      </c>
      <c r="M331" s="104">
        <f t="shared" si="13"/>
        <v>2042</v>
      </c>
    </row>
    <row r="332" spans="8:15">
      <c r="H332" s="31">
        <v>51957</v>
      </c>
      <c r="I332" s="35">
        <v>6.5280498945554095</v>
      </c>
      <c r="J332" s="35">
        <v>6.5381887975261082</v>
      </c>
      <c r="K332" s="35">
        <v>6.4595127940619781</v>
      </c>
      <c r="L332" s="35">
        <v>6.058526267188598</v>
      </c>
      <c r="M332" s="104">
        <f t="shared" si="13"/>
        <v>2042</v>
      </c>
    </row>
    <row r="333" spans="8:15">
      <c r="H333" s="31">
        <v>51987</v>
      </c>
      <c r="I333" s="35">
        <v>6.4245316952245775</v>
      </c>
      <c r="J333" s="35">
        <v>6.4346705981952752</v>
      </c>
      <c r="K333" s="35">
        <v>6.4515384934848869</v>
      </c>
      <c r="L333" s="35">
        <v>5.9178056007226738</v>
      </c>
      <c r="M333" s="104">
        <f t="shared" si="13"/>
        <v>2042</v>
      </c>
    </row>
    <row r="334" spans="8:15">
      <c r="H334" s="31">
        <v>52018</v>
      </c>
      <c r="I334" s="35">
        <v>6.2091813961269393</v>
      </c>
      <c r="J334" s="35">
        <v>6.2193202990976371</v>
      </c>
      <c r="K334" s="35">
        <v>6.5078764092503105</v>
      </c>
      <c r="L334" s="35">
        <v>6.0866302519321485</v>
      </c>
      <c r="M334" s="104">
        <f t="shared" si="13"/>
        <v>2042</v>
      </c>
    </row>
    <row r="335" spans="8:15">
      <c r="H335" s="31">
        <v>52048</v>
      </c>
      <c r="I335" s="35">
        <v>6.3792107989455538</v>
      </c>
      <c r="J335" s="35">
        <v>6.3893497019162524</v>
      </c>
      <c r="K335" s="35">
        <v>6.8062913068202873</v>
      </c>
      <c r="L335" s="35">
        <v>6.3064435611763523</v>
      </c>
      <c r="M335" s="104">
        <f t="shared" si="13"/>
        <v>2042</v>
      </c>
    </row>
    <row r="336" spans="8:15">
      <c r="H336" s="31">
        <v>52079</v>
      </c>
      <c r="I336" s="35">
        <v>6.7772641295751805</v>
      </c>
      <c r="J336" s="35">
        <v>6.7874030325458792</v>
      </c>
      <c r="K336" s="35">
        <v>7.1600084967041155</v>
      </c>
      <c r="L336" s="35">
        <v>6.5745355013550135</v>
      </c>
      <c r="M336" s="104">
        <f t="shared" si="13"/>
        <v>2042</v>
      </c>
    </row>
    <row r="337" spans="8:13">
      <c r="H337" s="31">
        <v>52110</v>
      </c>
      <c r="I337" s="35">
        <v>6.5456915857244242</v>
      </c>
      <c r="J337" s="35">
        <v>6.5558304886951229</v>
      </c>
      <c r="K337" s="35">
        <v>7.2148965396373415</v>
      </c>
      <c r="L337" s="35">
        <v>6.4958443440730695</v>
      </c>
      <c r="M337" s="104">
        <f t="shared" si="13"/>
        <v>2042</v>
      </c>
    </row>
    <row r="338" spans="8:13">
      <c r="H338" s="31">
        <v>52140</v>
      </c>
      <c r="I338" s="35">
        <v>7.031750594139714</v>
      </c>
      <c r="J338" s="35">
        <v>7.0418894971104127</v>
      </c>
      <c r="K338" s="35">
        <v>7.3407247890031311</v>
      </c>
      <c r="L338" s="35">
        <v>6.7274011040851152</v>
      </c>
      <c r="M338" s="104">
        <f t="shared" si="13"/>
        <v>2042</v>
      </c>
    </row>
    <row r="339" spans="8:13">
      <c r="H339" s="31">
        <v>52171</v>
      </c>
      <c r="I339" s="35">
        <v>7.2246939176721083</v>
      </c>
      <c r="J339" s="35">
        <v>7.234832820642807</v>
      </c>
      <c r="K339" s="35">
        <v>7.9764422447495491</v>
      </c>
      <c r="L339" s="35">
        <v>7.0413627622202144</v>
      </c>
      <c r="M339" s="104">
        <f t="shared" si="13"/>
        <v>2042</v>
      </c>
    </row>
    <row r="340" spans="8:13">
      <c r="H340" s="31">
        <v>52201</v>
      </c>
      <c r="I340" s="35">
        <v>7.7834488603873071</v>
      </c>
      <c r="J340" s="35">
        <v>7.7935877633580048</v>
      </c>
      <c r="K340" s="35">
        <v>8.2222992521523324</v>
      </c>
      <c r="L340" s="35">
        <v>7.4991565994178453</v>
      </c>
      <c r="M340" s="104">
        <f t="shared" si="13"/>
        <v>2042</v>
      </c>
    </row>
    <row r="341" spans="8:13">
      <c r="H341" s="31">
        <v>0</v>
      </c>
      <c r="I341" s="35" t="e">
        <v>#N/A</v>
      </c>
      <c r="J341" s="35" t="e">
        <v>#N/A</v>
      </c>
      <c r="K341" s="35" t="e">
        <v>#N/A</v>
      </c>
      <c r="L341" s="35" t="e">
        <v>#N/A</v>
      </c>
      <c r="M341" s="104">
        <f t="shared" ref="M341:M343" si="14">YEAR(H341)</f>
        <v>1900</v>
      </c>
    </row>
    <row r="342" spans="8:13">
      <c r="H342" s="31">
        <v>0</v>
      </c>
      <c r="I342" s="35" t="e">
        <v>#N/A</v>
      </c>
      <c r="J342" s="35" t="e">
        <v>#N/A</v>
      </c>
      <c r="K342" s="35" t="e">
        <v>#N/A</v>
      </c>
      <c r="L342" s="35" t="e">
        <v>#N/A</v>
      </c>
      <c r="M342" s="104">
        <f t="shared" si="14"/>
        <v>1900</v>
      </c>
    </row>
    <row r="343" spans="8:13">
      <c r="H343" s="31">
        <v>0</v>
      </c>
      <c r="I343" s="35" t="e">
        <v>#N/A</v>
      </c>
      <c r="J343" s="35" t="e">
        <v>#N/A</v>
      </c>
      <c r="K343" s="35" t="e">
        <v>#N/A</v>
      </c>
      <c r="L343" s="35" t="e">
        <v>#N/A</v>
      </c>
      <c r="M343" s="104">
        <f t="shared" si="14"/>
        <v>1900</v>
      </c>
    </row>
    <row r="344" spans="8:13">
      <c r="H344" s="31"/>
      <c r="I344" s="35"/>
      <c r="J344" s="35"/>
      <c r="M344" s="104"/>
    </row>
    <row r="345" spans="8:13">
      <c r="H345" s="31"/>
      <c r="I345" s="35"/>
      <c r="J345" s="35"/>
      <c r="M345" s="104"/>
    </row>
  </sheetData>
  <phoneticPr fontId="8" type="noConversion"/>
  <printOptions horizontalCentered="1"/>
  <pageMargins left="0.25" right="0.25" top="0.75" bottom="0.75" header="0.3" footer="0.3"/>
  <pageSetup scale="98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workbookViewId="0"/>
  </sheetViews>
  <sheetFormatPr defaultRowHeight="12.75"/>
  <cols>
    <col min="1" max="2" width="12" customWidth="1"/>
    <col min="3" max="3" width="13.33203125" customWidth="1"/>
    <col min="4" max="4" width="13.83203125" customWidth="1"/>
    <col min="5" max="6" width="14.1640625" customWidth="1"/>
    <col min="7" max="8" width="14.5" customWidth="1"/>
    <col min="9" max="10" width="13.83203125" customWidth="1"/>
    <col min="11" max="13" width="14.33203125" customWidth="1"/>
    <col min="14" max="14" width="36.6640625" customWidth="1"/>
  </cols>
  <sheetData>
    <row r="1" spans="1:14">
      <c r="B1" s="391" t="s">
        <v>130</v>
      </c>
      <c r="C1" s="391"/>
      <c r="D1" s="391"/>
      <c r="E1" s="391"/>
      <c r="F1" s="391"/>
      <c r="G1" s="391"/>
      <c r="H1" s="391"/>
      <c r="I1" s="391"/>
      <c r="J1" s="391"/>
      <c r="K1" s="391"/>
      <c r="M1" s="335"/>
    </row>
    <row r="2" spans="1:14">
      <c r="B2" s="162"/>
      <c r="C2" s="162"/>
      <c r="D2" s="162"/>
      <c r="E2" s="162"/>
      <c r="F2" s="162"/>
      <c r="G2" s="162"/>
      <c r="H2" s="162"/>
      <c r="I2" s="162"/>
      <c r="J2" s="162"/>
      <c r="K2" s="162"/>
      <c r="M2" s="162"/>
    </row>
    <row r="3" spans="1:14">
      <c r="A3" s="332" t="s">
        <v>98</v>
      </c>
      <c r="B3" s="333">
        <v>2024</v>
      </c>
      <c r="C3" s="333">
        <v>2030</v>
      </c>
      <c r="D3" s="333">
        <v>2024</v>
      </c>
      <c r="E3" s="333">
        <v>2024</v>
      </c>
      <c r="F3" s="333">
        <v>2024</v>
      </c>
      <c r="G3" s="333">
        <v>2024</v>
      </c>
      <c r="H3" s="333">
        <v>2029</v>
      </c>
      <c r="I3" s="333">
        <v>2024</v>
      </c>
      <c r="J3" s="333">
        <v>2030</v>
      </c>
      <c r="K3" s="333">
        <v>2026</v>
      </c>
      <c r="L3" s="333">
        <v>2029</v>
      </c>
      <c r="M3" s="333">
        <v>2032</v>
      </c>
    </row>
    <row r="4" spans="1:14" ht="51">
      <c r="B4" s="196" t="s">
        <v>129</v>
      </c>
      <c r="C4" s="196" t="s">
        <v>137</v>
      </c>
      <c r="D4" s="196" t="s">
        <v>136</v>
      </c>
      <c r="E4" s="196" t="s">
        <v>135</v>
      </c>
      <c r="F4" s="196" t="s">
        <v>133</v>
      </c>
      <c r="G4" s="196" t="s">
        <v>134</v>
      </c>
      <c r="H4" s="196" t="s">
        <v>134</v>
      </c>
      <c r="I4" s="196" t="s">
        <v>132</v>
      </c>
      <c r="J4" s="196" t="s">
        <v>132</v>
      </c>
      <c r="K4" s="196" t="s">
        <v>138</v>
      </c>
      <c r="L4" s="196" t="s">
        <v>141</v>
      </c>
      <c r="M4" s="196" t="s">
        <v>140</v>
      </c>
    </row>
    <row r="5" spans="1:14" hidden="1">
      <c r="A5" s="134">
        <v>2018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</row>
    <row r="6" spans="1:14" hidden="1">
      <c r="A6" s="134">
        <f>A5+1</f>
        <v>2019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</row>
    <row r="7" spans="1:14" hidden="1">
      <c r="A7" s="134">
        <f t="shared" ref="A7:A46" si="0">A6+1</f>
        <v>2020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</row>
    <row r="8" spans="1:14" hidden="1">
      <c r="A8" s="134">
        <f t="shared" si="0"/>
        <v>2021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</row>
    <row r="9" spans="1:14" hidden="1">
      <c r="A9" s="134">
        <f t="shared" si="0"/>
        <v>2022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</row>
    <row r="10" spans="1:14" hidden="1">
      <c r="A10" s="134">
        <f t="shared" si="0"/>
        <v>2023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</row>
    <row r="11" spans="1:14">
      <c r="A11" s="134">
        <f t="shared" si="0"/>
        <v>2024</v>
      </c>
      <c r="B11" s="129">
        <f>INDEX('Table 3 WYE Wind_2029'!$J$10:$J$36,MATCH($A11,'Table 3 WYE Wind_2029'!$B$10:$B$36,0),1)</f>
        <v>0</v>
      </c>
      <c r="C11" s="129"/>
      <c r="D11" s="129" t="e">
        <f>INDEX(#REF!,MATCH($A11,#REF!,0),1)</f>
        <v>#REF!</v>
      </c>
      <c r="E11" s="129" t="e">
        <f>INDEX(#REF!,MATCH($A11,#REF!,0),1)</f>
        <v>#REF!</v>
      </c>
      <c r="F11" s="129" t="e">
        <f>INDEX(#REF!,MATCH($A11,#REF!,0),1)</f>
        <v>#REF!</v>
      </c>
      <c r="G11" s="129" t="e">
        <f>INDEX(#REF!,MATCH($A11,#REF!,0),1)</f>
        <v>#REF!</v>
      </c>
      <c r="H11" s="129"/>
      <c r="I11" s="129">
        <f>INDEX('Table 3 PV wS Borah_2026'!$I$10:$I$36,MATCH($A11,'Table 3 PV wS Borah_2026'!$B$10:$B$36,0),1)</f>
        <v>0</v>
      </c>
      <c r="J11" s="129"/>
      <c r="K11" s="129"/>
      <c r="L11" s="129"/>
      <c r="M11" s="129"/>
    </row>
    <row r="12" spans="1:14">
      <c r="A12" s="134">
        <f t="shared" si="0"/>
        <v>2025</v>
      </c>
      <c r="B12" s="129">
        <f>INDEX('Table 3 WYE Wind_2029'!$J$10:$J$36,MATCH($A12,'Table 3 WYE Wind_2029'!$B$10:$B$36,0),1)</f>
        <v>0</v>
      </c>
      <c r="C12" s="129"/>
      <c r="D12" s="129" t="e">
        <f>INDEX(#REF!,MATCH($A12,#REF!,0),1)</f>
        <v>#REF!</v>
      </c>
      <c r="E12" s="129" t="e">
        <f>INDEX(#REF!,MATCH($A12,#REF!,0),1)</f>
        <v>#REF!</v>
      </c>
      <c r="F12" s="129" t="e">
        <f>INDEX(#REF!,MATCH($A12,#REF!,0),1)</f>
        <v>#REF!</v>
      </c>
      <c r="G12" s="129" t="e">
        <f>INDEX(#REF!,MATCH($A12,#REF!,0),1)</f>
        <v>#REF!</v>
      </c>
      <c r="H12" s="129"/>
      <c r="I12" s="129">
        <f>INDEX('Table 3 PV wS Borah_2026'!$I$10:$I$36,MATCH($A12,'Table 3 PV wS Borah_2026'!$B$10:$B$36,0),1)</f>
        <v>0</v>
      </c>
      <c r="J12" s="129"/>
      <c r="K12" s="129"/>
      <c r="L12" s="129"/>
      <c r="M12" s="129"/>
    </row>
    <row r="13" spans="1:14">
      <c r="A13" s="134">
        <f t="shared" si="0"/>
        <v>2026</v>
      </c>
      <c r="B13" s="129">
        <f>INDEX('Table 3 WYE Wind_2029'!$J$10:$J$36,MATCH($A13,'Table 3 WYE Wind_2029'!$B$10:$B$36,0),1)</f>
        <v>0</v>
      </c>
      <c r="C13" s="129"/>
      <c r="D13" s="129" t="e">
        <f>INDEX(#REF!,MATCH($A13,#REF!,0),1)</f>
        <v>#REF!</v>
      </c>
      <c r="E13" s="129" t="e">
        <f>INDEX(#REF!,MATCH($A13,#REF!,0),1)</f>
        <v>#REF!</v>
      </c>
      <c r="F13" s="129" t="e">
        <f>INDEX(#REF!,MATCH($A13,#REF!,0),1)</f>
        <v>#REF!</v>
      </c>
      <c r="G13" s="129" t="e">
        <f>INDEX(#REF!,MATCH($A13,#REF!,0),1)</f>
        <v>#REF!</v>
      </c>
      <c r="H13" s="129"/>
      <c r="I13" s="129">
        <f>INDEX('Table 3 PV wS Borah_2026'!$I$10:$I$36,MATCH($A13,'Table 3 PV wS Borah_2026'!$B$10:$B$36,0),1)</f>
        <v>75.13913358228838</v>
      </c>
      <c r="J13" s="129"/>
      <c r="K13" s="129">
        <f>INDEX('Table 3 NonE 206MW (UTN) 2031'!$L$14:$L$37,MATCH($A13,'Table 3 NonE 206MW (UTN) 2031'!$B$14:$B$37,0),1)</f>
        <v>0</v>
      </c>
      <c r="L13" s="129"/>
      <c r="M13" s="129"/>
      <c r="N13" t="s">
        <v>139</v>
      </c>
    </row>
    <row r="14" spans="1:14">
      <c r="A14" s="134">
        <f t="shared" si="0"/>
        <v>2027</v>
      </c>
      <c r="B14" s="129">
        <f>INDEX('Table 3 WYE Wind_2029'!$J$10:$J$36,MATCH($A14,'Table 3 WYE Wind_2029'!$B$10:$B$36,0),1)</f>
        <v>0</v>
      </c>
      <c r="C14" s="129"/>
      <c r="D14" s="129" t="e">
        <f>INDEX(#REF!,MATCH($A14,#REF!,0),1)</f>
        <v>#REF!</v>
      </c>
      <c r="E14" s="129" t="e">
        <f>INDEX(#REF!,MATCH($A14,#REF!,0),1)</f>
        <v>#REF!</v>
      </c>
      <c r="F14" s="129" t="e">
        <f>INDEX(#REF!,MATCH($A14,#REF!,0),1)</f>
        <v>#REF!</v>
      </c>
      <c r="G14" s="129" t="e">
        <f>INDEX(#REF!,MATCH($A14,#REF!,0),1)</f>
        <v>#REF!</v>
      </c>
      <c r="H14" s="129"/>
      <c r="I14" s="129">
        <f>INDEX('Table 3 PV wS Borah_2026'!$I$10:$I$36,MATCH($A14,'Table 3 PV wS Borah_2026'!$B$10:$B$36,0),1)</f>
        <v>76.762246117084814</v>
      </c>
      <c r="J14" s="129"/>
      <c r="K14" s="129">
        <f>INDEX('Table 3 NonE 206MW (UTN) 2031'!$L$14:$L$37,MATCH($A14,'Table 3 NonE 206MW (UTN) 2031'!$B$14:$B$37,0),1)</f>
        <v>0</v>
      </c>
      <c r="L14" s="129"/>
      <c r="M14" s="129"/>
      <c r="N14" s="265">
        <v>2.2750000000000006E-2</v>
      </c>
    </row>
    <row r="15" spans="1:14">
      <c r="A15" s="134">
        <f t="shared" si="0"/>
        <v>2028</v>
      </c>
      <c r="B15" s="129">
        <f>INDEX('Table 3 WYE Wind_2029'!$J$10:$J$36,MATCH($A15,'Table 3 WYE Wind_2029'!$B$10:$B$36,0),1)</f>
        <v>0</v>
      </c>
      <c r="C15" s="129"/>
      <c r="D15" s="129" t="e">
        <f>INDEX(#REF!,MATCH($A15,#REF!,0),1)</f>
        <v>#REF!</v>
      </c>
      <c r="E15" s="129" t="e">
        <f>INDEX(#REF!,MATCH($A15,#REF!,0),1)</f>
        <v>#REF!</v>
      </c>
      <c r="F15" s="129" t="e">
        <f>INDEX(#REF!,MATCH($A15,#REF!,0),1)</f>
        <v>#REF!</v>
      </c>
      <c r="G15" s="129" t="e">
        <f>INDEX(#REF!,MATCH($A15,#REF!,0),1)</f>
        <v>#REF!</v>
      </c>
      <c r="H15" s="129"/>
      <c r="I15" s="129">
        <f>INDEX('Table 3 PV wS Borah_2026'!$I$10:$I$36,MATCH($A15,'Table 3 PV wS Borah_2026'!$B$10:$B$36,0),1)</f>
        <v>78.419338472365425</v>
      </c>
      <c r="J15" s="129"/>
      <c r="K15" s="129">
        <f>INDEX('Table 3 NonE 206MW (UTN) 2031'!$L$14:$L$37,MATCH($A15,'Table 3 NonE 206MW (UTN) 2031'!$B$14:$B$37,0),1)</f>
        <v>0</v>
      </c>
      <c r="L15" s="129"/>
      <c r="M15" s="129"/>
    </row>
    <row r="16" spans="1:14">
      <c r="A16" s="134">
        <f t="shared" si="0"/>
        <v>2029</v>
      </c>
      <c r="B16" s="129">
        <f>INDEX('Table 3 WYE Wind_2029'!$J$10:$J$36,MATCH($A16,'Table 3 WYE Wind_2029'!$B$10:$B$36,0),1)</f>
        <v>53.630424392634318</v>
      </c>
      <c r="C16" s="129"/>
      <c r="D16" s="129" t="e">
        <f>INDEX(#REF!,MATCH($A16,#REF!,0),1)</f>
        <v>#REF!</v>
      </c>
      <c r="E16" s="129" t="e">
        <f>INDEX(#REF!,MATCH($A16,#REF!,0),1)</f>
        <v>#REF!</v>
      </c>
      <c r="F16" s="129" t="e">
        <f>INDEX(#REF!,MATCH($A16,#REF!,0),1)</f>
        <v>#REF!</v>
      </c>
      <c r="G16" s="129" t="e">
        <f>INDEX(#REF!,MATCH($A16,#REF!,0),1)</f>
        <v>#REF!</v>
      </c>
      <c r="H16" s="129" t="e">
        <f>INDEX(#REF!,MATCH($A16,#REF!,0),1)</f>
        <v>#REF!</v>
      </c>
      <c r="I16" s="129">
        <f>INDEX('Table 3 PV wS Borah_2026'!$I$10:$I$36,MATCH($A16,'Table 3 PV wS Borah_2026'!$B$10:$B$36,0),1)</f>
        <v>80.109163516145401</v>
      </c>
      <c r="J16" s="129"/>
      <c r="K16" s="129">
        <f>INDEX('Table 3 NonE 206MW (UTN) 2031'!$L$14:$L$37,MATCH($A16,'Table 3 NonE 206MW (UTN) 2031'!$B$14:$B$37,0),1)</f>
        <v>0</v>
      </c>
      <c r="L16" s="129" t="e">
        <f>INDEX(#REF!,MATCH($A16,#REF!,0),1)</f>
        <v>#REF!</v>
      </c>
      <c r="M16" s="129"/>
    </row>
    <row r="17" spans="1:13">
      <c r="A17" s="134">
        <f t="shared" si="0"/>
        <v>2030</v>
      </c>
      <c r="B17" s="129">
        <f>INDEX('Table 3 WYE Wind_2029'!$J$10:$J$36,MATCH($A17,'Table 3 WYE Wind_2029'!$B$10:$B$36,0),1)</f>
        <v>54.78334888898371</v>
      </c>
      <c r="C17" s="129" t="e">
        <f>IF($A17&lt;C$3,0,INDEX(#REF!,MATCH($A17,#REF!,0),1))</f>
        <v>#REF!</v>
      </c>
      <c r="D17" s="129" t="e">
        <f>INDEX(#REF!,MATCH($A17,#REF!,0),1)</f>
        <v>#REF!</v>
      </c>
      <c r="E17" s="129" t="e">
        <f>INDEX(#REF!,MATCH($A17,#REF!,0),1)</f>
        <v>#REF!</v>
      </c>
      <c r="F17" s="129" t="e">
        <f>INDEX(#REF!,MATCH($A17,#REF!,0),1)</f>
        <v>#REF!</v>
      </c>
      <c r="G17" s="129" t="e">
        <f>INDEX(#REF!,MATCH($A17,#REF!,0),1)</f>
        <v>#REF!</v>
      </c>
      <c r="H17" s="129" t="e">
        <f>INDEX(#REF!,MATCH($A17,#REF!,0),1)</f>
        <v>#REF!</v>
      </c>
      <c r="I17" s="129">
        <f>INDEX('Table 3 PV wS Borah_2026'!$I$10:$I$36,MATCH($A17,'Table 3 PV wS Borah_2026'!$B$10:$B$36,0),1)</f>
        <v>81.835812834487143</v>
      </c>
      <c r="J17" s="129" t="e">
        <f>INDEX(#REF!,MATCH($A17,#REF!,0),1)</f>
        <v>#REF!</v>
      </c>
      <c r="K17" s="129">
        <f>INDEX('Table 3 NonE 206MW (UTN) 2031'!$L$14:$L$37,MATCH($A17,'Table 3 NonE 206MW (UTN) 2031'!$B$14:$B$37,0),1)</f>
        <v>0</v>
      </c>
      <c r="L17" s="129" t="e">
        <f>INDEX(#REF!,MATCH($A17,#REF!,0),1)</f>
        <v>#REF!</v>
      </c>
      <c r="M17" s="129"/>
    </row>
    <row r="18" spans="1:13">
      <c r="A18" s="134">
        <f t="shared" si="0"/>
        <v>2031</v>
      </c>
      <c r="B18" s="129">
        <f>INDEX('Table 3 WYE Wind_2029'!$J$10:$J$36,MATCH($A18,'Table 3 WYE Wind_2029'!$B$10:$B$36,0),1)</f>
        <v>55.965314306379874</v>
      </c>
      <c r="C18" s="129" t="e">
        <f>IF($A18&lt;C$3,0,INDEX(#REF!,MATCH($A18,#REF!,0),1))</f>
        <v>#REF!</v>
      </c>
      <c r="D18" s="129" t="e">
        <f>INDEX(#REF!,MATCH($A18,#REF!,0),1)</f>
        <v>#REF!</v>
      </c>
      <c r="E18" s="129" t="e">
        <f>INDEX(#REF!,MATCH($A18,#REF!,0),1)</f>
        <v>#REF!</v>
      </c>
      <c r="F18" s="129" t="e">
        <f>INDEX(#REF!,MATCH($A18,#REF!,0),1)</f>
        <v>#REF!</v>
      </c>
      <c r="G18" s="129" t="e">
        <f>INDEX(#REF!,MATCH($A18,#REF!,0),1)</f>
        <v>#REF!</v>
      </c>
      <c r="H18" s="129" t="e">
        <f>INDEX(#REF!,MATCH($A18,#REF!,0),1)</f>
        <v>#REF!</v>
      </c>
      <c r="I18" s="129">
        <f>INDEX('Table 3 PV wS Borah_2026'!$I$10:$I$36,MATCH($A18,'Table 3 PV wS Borah_2026'!$B$10:$B$36,0),1)</f>
        <v>83.599286427390709</v>
      </c>
      <c r="J18" s="129" t="e">
        <f>INDEX(#REF!,MATCH($A18,#REF!,0),1)</f>
        <v>#REF!</v>
      </c>
      <c r="K18" s="129">
        <f>INDEX('Table 3 NonE 206MW (UTN) 2031'!$L$14:$L$37,MATCH($A18,'Table 3 NonE 206MW (UTN) 2031'!$B$14:$B$37,0),1)</f>
        <v>401.1</v>
      </c>
      <c r="L18" s="129" t="e">
        <f>INDEX(#REF!,MATCH($A18,#REF!,0),1)</f>
        <v>#REF!</v>
      </c>
      <c r="M18" s="129"/>
    </row>
    <row r="19" spans="1:13">
      <c r="A19" s="134">
        <f t="shared" si="0"/>
        <v>2032</v>
      </c>
      <c r="B19" s="129">
        <f>INDEX('Table 3 WYE Wind_2029'!$J$10:$J$36,MATCH($A19,'Table 3 WYE Wind_2029'!$B$10:$B$36,0),1)</f>
        <v>57.170833076831357</v>
      </c>
      <c r="C19" s="129" t="e">
        <f>IF($A19&lt;C$3,0,INDEX(#REF!,MATCH($A19,#REF!,0),1))</f>
        <v>#REF!</v>
      </c>
      <c r="D19" s="129" t="e">
        <f>INDEX(#REF!,MATCH($A19,#REF!,0),1)</f>
        <v>#REF!</v>
      </c>
      <c r="E19" s="129" t="e">
        <f>INDEX(#REF!,MATCH($A19,#REF!,0),1)</f>
        <v>#REF!</v>
      </c>
      <c r="F19" s="129" t="e">
        <f>INDEX(#REF!,MATCH($A19,#REF!,0),1)</f>
        <v>#REF!</v>
      </c>
      <c r="G19" s="129" t="e">
        <f>INDEX(#REF!,MATCH($A19,#REF!,0),1)</f>
        <v>#REF!</v>
      </c>
      <c r="H19" s="129" t="e">
        <f>INDEX(#REF!,MATCH($A19,#REF!,0),1)</f>
        <v>#REF!</v>
      </c>
      <c r="I19" s="129">
        <f>INDEX('Table 3 PV wS Borah_2026'!$I$10:$I$36,MATCH($A19,'Table 3 PV wS Borah_2026'!$B$10:$B$36,0),1)</f>
        <v>85.399584294856055</v>
      </c>
      <c r="J19" s="129" t="e">
        <f>INDEX(#REF!,MATCH($A19,#REF!,0),1)</f>
        <v>#REF!</v>
      </c>
      <c r="K19" s="129">
        <f>INDEX('Table 3 NonE 206MW (UTN) 2031'!$L$14:$L$37,MATCH($A19,'Table 3 NonE 206MW (UTN) 2031'!$B$14:$B$37,0),1)</f>
        <v>409.76</v>
      </c>
      <c r="L19" s="129" t="e">
        <f>INDEX(#REF!,MATCH($A19,#REF!,0),1)</f>
        <v>#REF!</v>
      </c>
      <c r="M19" s="129" t="e">
        <f>INDEX(#REF!,MATCH($A19,#REF!,0),1)</f>
        <v>#REF!</v>
      </c>
    </row>
    <row r="20" spans="1:13">
      <c r="A20" s="134">
        <f t="shared" si="0"/>
        <v>2033</v>
      </c>
      <c r="B20" s="129">
        <f>INDEX('Table 3 WYE Wind_2029'!$J$10:$J$36,MATCH($A20,'Table 3 WYE Wind_2029'!$B$10:$B$36,0),1)</f>
        <v>58.402522239566544</v>
      </c>
      <c r="C20" s="129" t="e">
        <f>IF($A20&lt;C$3,0,INDEX(#REF!,MATCH($A20,#REF!,0),1))</f>
        <v>#REF!</v>
      </c>
      <c r="D20" s="129" t="e">
        <f>INDEX(#REF!,MATCH($A20,#REF!,0),1)</f>
        <v>#REF!</v>
      </c>
      <c r="E20" s="129" t="e">
        <f>INDEX(#REF!,MATCH($A20,#REF!,0),1)</f>
        <v>#REF!</v>
      </c>
      <c r="F20" s="129" t="e">
        <f>INDEX(#REF!,MATCH($A20,#REF!,0),1)</f>
        <v>#REF!</v>
      </c>
      <c r="G20" s="129" t="e">
        <f>INDEX(#REF!,MATCH($A20,#REF!,0),1)</f>
        <v>#REF!</v>
      </c>
      <c r="H20" s="129" t="e">
        <f>INDEX(#REF!,MATCH($A20,#REF!,0),1)</f>
        <v>#REF!</v>
      </c>
      <c r="I20" s="129">
        <f>INDEX('Table 3 PV wS Borah_2026'!$I$10:$I$36,MATCH($A20,'Table 3 PV wS Borah_2026'!$B$10:$B$36,0),1)</f>
        <v>87.240798022945611</v>
      </c>
      <c r="J20" s="129" t="e">
        <f>INDEX(#REF!,MATCH($A20,#REF!,0),1)</f>
        <v>#REF!</v>
      </c>
      <c r="K20" s="129">
        <f>INDEX('Table 3 NonE 206MW (UTN) 2031'!$L$14:$L$37,MATCH($A20,'Table 3 NonE 206MW (UTN) 2031'!$B$14:$B$37,0),1)</f>
        <v>418.55</v>
      </c>
      <c r="L20" s="129" t="e">
        <f>INDEX(#REF!,MATCH($A20,#REF!,0),1)</f>
        <v>#REF!</v>
      </c>
      <c r="M20" s="129" t="e">
        <f>INDEX(#REF!,MATCH($A20,#REF!,0),1)</f>
        <v>#REF!</v>
      </c>
    </row>
    <row r="21" spans="1:13">
      <c r="A21" s="134">
        <f t="shared" si="0"/>
        <v>2034</v>
      </c>
      <c r="B21" s="129">
        <f>INDEX('Table 3 WYE Wind_2029'!$J$10:$J$36,MATCH($A21,'Table 3 WYE Wind_2029'!$B$10:$B$36,0),1)</f>
        <v>59.662998833813788</v>
      </c>
      <c r="C21" s="129" t="e">
        <f>IF($A21&lt;C$3,0,INDEX(#REF!,MATCH($A21,#REF!,0),1))</f>
        <v>#REF!</v>
      </c>
      <c r="D21" s="129" t="e">
        <f>INDEX(#REF!,MATCH($A21,#REF!,0),1)</f>
        <v>#REF!</v>
      </c>
      <c r="E21" s="129" t="e">
        <f>INDEX(#REF!,MATCH($A21,#REF!,0),1)</f>
        <v>#REF!</v>
      </c>
      <c r="F21" s="129" t="e">
        <f>INDEX(#REF!,MATCH($A21,#REF!,0),1)</f>
        <v>#REF!</v>
      </c>
      <c r="G21" s="129" t="e">
        <f>INDEX(#REF!,MATCH($A21,#REF!,0),1)</f>
        <v>#REF!</v>
      </c>
      <c r="H21" s="129" t="e">
        <f>INDEX(#REF!,MATCH($A21,#REF!,0),1)</f>
        <v>#REF!</v>
      </c>
      <c r="I21" s="129">
        <f>INDEX('Table 3 PV wS Borah_2026'!$I$10:$I$36,MATCH($A21,'Table 3 PV wS Borah_2026'!$B$10:$B$36,0),1)</f>
        <v>89.122927611659378</v>
      </c>
      <c r="J21" s="129" t="e">
        <f>INDEX(#REF!,MATCH($A21,#REF!,0),1)</f>
        <v>#REF!</v>
      </c>
      <c r="K21" s="129">
        <f>INDEX('Table 3 NonE 206MW (UTN) 2031'!$L$14:$L$37,MATCH($A21,'Table 3 NonE 206MW (UTN) 2031'!$B$14:$B$37,0),1)</f>
        <v>427.59</v>
      </c>
      <c r="L21" s="129" t="e">
        <f>INDEX(#REF!,MATCH($A21,#REF!,0),1)</f>
        <v>#REF!</v>
      </c>
      <c r="M21" s="129" t="e">
        <f>INDEX(#REF!,MATCH($A21,#REF!,0),1)</f>
        <v>#REF!</v>
      </c>
    </row>
    <row r="22" spans="1:13">
      <c r="A22" s="134">
        <f t="shared" si="0"/>
        <v>2035</v>
      </c>
      <c r="B22" s="129">
        <f>INDEX('Table 3 WYE Wind_2029'!$J$10:$J$36,MATCH($A22,'Table 3 WYE Wind_2029'!$B$10:$B$36,0),1)</f>
        <v>60.949645820344735</v>
      </c>
      <c r="C22" s="129" t="e">
        <f>IF($A22&lt;C$3,0,INDEX(#REF!,MATCH($A22,#REF!,0),1))</f>
        <v>#REF!</v>
      </c>
      <c r="D22" s="129" t="e">
        <f>INDEX(#REF!,MATCH($A22,#REF!,0),1)</f>
        <v>#REF!</v>
      </c>
      <c r="E22" s="129" t="e">
        <f>INDEX(#REF!,MATCH($A22,#REF!,0),1)</f>
        <v>#REF!</v>
      </c>
      <c r="F22" s="129" t="e">
        <f>INDEX(#REF!,MATCH($A22,#REF!,0),1)</f>
        <v>#REF!</v>
      </c>
      <c r="G22" s="129" t="e">
        <f>INDEX(#REF!,MATCH($A22,#REF!,0),1)</f>
        <v>#REF!</v>
      </c>
      <c r="H22" s="129" t="e">
        <f>INDEX(#REF!,MATCH($A22,#REF!,0),1)</f>
        <v>#REF!</v>
      </c>
      <c r="I22" s="129">
        <f>INDEX('Table 3 PV wS Borah_2026'!$I$10:$I$36,MATCH($A22,'Table 3 PV wS Borah_2026'!$B$10:$B$36,0),1)</f>
        <v>91.041881474934925</v>
      </c>
      <c r="J22" s="129" t="e">
        <f>INDEX(#REF!,MATCH($A22,#REF!,0),1)</f>
        <v>#REF!</v>
      </c>
      <c r="K22" s="129">
        <f>INDEX('Table 3 NonE 206MW (UTN) 2031'!$L$14:$L$37,MATCH($A22,'Table 3 NonE 206MW (UTN) 2031'!$B$14:$B$37,0),1)</f>
        <v>436.84</v>
      </c>
      <c r="L22" s="129" t="e">
        <f>INDEX(#REF!,MATCH($A22,#REF!,0),1)</f>
        <v>#REF!</v>
      </c>
      <c r="M22" s="129" t="e">
        <f>INDEX(#REF!,MATCH($A22,#REF!,0),1)</f>
        <v>#REF!</v>
      </c>
    </row>
    <row r="23" spans="1:13">
      <c r="A23" s="134">
        <f t="shared" si="0"/>
        <v>2036</v>
      </c>
      <c r="B23" s="129">
        <f>INDEX('Table 3 WYE Wind_2029'!$J$10:$J$36,MATCH($A23,'Table 3 WYE Wind_2029'!$B$10:$B$36,0),1)</f>
        <v>62.265080238387746</v>
      </c>
      <c r="C23" s="129" t="e">
        <f>IF($A23&lt;C$3,0,INDEX(#REF!,MATCH($A23,#REF!,0),1))</f>
        <v>#REF!</v>
      </c>
      <c r="D23" s="129" t="e">
        <f>INDEX(#REF!,MATCH($A23,#REF!,0),1)</f>
        <v>#REF!</v>
      </c>
      <c r="E23" s="129" t="e">
        <f>INDEX(#REF!,MATCH($A23,#REF!,0),1)</f>
        <v>#REF!</v>
      </c>
      <c r="F23" s="129" t="e">
        <f>INDEX(#REF!,MATCH($A23,#REF!,0),1)</f>
        <v>#REF!</v>
      </c>
      <c r="G23" s="129" t="e">
        <f>INDEX(#REF!,MATCH($A23,#REF!,0),1)</f>
        <v>#REF!</v>
      </c>
      <c r="H23" s="129" t="e">
        <f>INDEX(#REF!,MATCH($A23,#REF!,0),1)</f>
        <v>#REF!</v>
      </c>
      <c r="I23" s="129">
        <f>INDEX('Table 3 PV wS Borah_2026'!$I$10:$I$36,MATCH($A23,'Table 3 PV wS Borah_2026'!$B$10:$B$36,0),1)</f>
        <v>93.001751198834711</v>
      </c>
      <c r="J23" s="129" t="e">
        <f>INDEX(#REF!,MATCH($A23,#REF!,0),1)</f>
        <v>#REF!</v>
      </c>
      <c r="K23" s="129">
        <f>INDEX('Table 3 NonE 206MW (UTN) 2031'!$L$14:$L$37,MATCH($A23,'Table 3 NonE 206MW (UTN) 2031'!$B$14:$B$37,0),1)</f>
        <v>446.21</v>
      </c>
      <c r="L23" s="129" t="e">
        <f>INDEX(#REF!,MATCH($A23,#REF!,0),1)</f>
        <v>#REF!</v>
      </c>
      <c r="M23" s="129" t="e">
        <f>INDEX(#REF!,MATCH($A23,#REF!,0),1)</f>
        <v>#REF!</v>
      </c>
    </row>
    <row r="24" spans="1:13">
      <c r="A24" s="134">
        <f t="shared" si="0"/>
        <v>2037</v>
      </c>
      <c r="B24" s="129">
        <f>INDEX('Table 3 WYE Wind_2029'!$J$10:$J$36,MATCH($A24,'Table 3 WYE Wind_2029'!$B$10:$B$36,0),1)</f>
        <v>63.606685048714461</v>
      </c>
      <c r="C24" s="129" t="e">
        <f>IF($A24&lt;C$3,0,INDEX(#REF!,MATCH($A24,#REF!,0),1))</f>
        <v>#REF!</v>
      </c>
      <c r="D24" s="129" t="e">
        <f>INDEX(#REF!,MATCH($A24,#REF!,0),1)</f>
        <v>#REF!</v>
      </c>
      <c r="E24" s="129" t="e">
        <f>INDEX(#REF!,MATCH($A24,#REF!,0),1)</f>
        <v>#REF!</v>
      </c>
      <c r="F24" s="129" t="e">
        <f>INDEX(#REF!,MATCH($A24,#REF!,0),1)</f>
        <v>#REF!</v>
      </c>
      <c r="G24" s="129" t="e">
        <f>INDEX(#REF!,MATCH($A24,#REF!,0),1)</f>
        <v>#REF!</v>
      </c>
      <c r="H24" s="129" t="e">
        <f>INDEX(#REF!,MATCH($A24,#REF!,0),1)</f>
        <v>#REF!</v>
      </c>
      <c r="I24" s="129">
        <f>INDEX('Table 3 PV wS Borah_2026'!$I$10:$I$36,MATCH($A24,'Table 3 PV wS Borah_2026'!$B$10:$B$36,0),1)</f>
        <v>95.006628369421122</v>
      </c>
      <c r="J24" s="129" t="e">
        <f>INDEX(#REF!,MATCH($A24,#REF!,0),1)</f>
        <v>#REF!</v>
      </c>
      <c r="K24" s="129">
        <f>INDEX('Table 3 NonE 206MW (UTN) 2031'!$L$14:$L$37,MATCH($A24,'Table 3 NonE 206MW (UTN) 2031'!$B$14:$B$37,0),1)</f>
        <v>455.84</v>
      </c>
      <c r="L24" s="129" t="e">
        <f>INDEX(#REF!,MATCH($A24,#REF!,0),1)</f>
        <v>#REF!</v>
      </c>
      <c r="M24" s="129" t="e">
        <f>INDEX(#REF!,MATCH($A24,#REF!,0),1)</f>
        <v>#REF!</v>
      </c>
    </row>
    <row r="25" spans="1:13">
      <c r="A25" s="134">
        <f t="shared" si="0"/>
        <v>2038</v>
      </c>
      <c r="B25" s="129">
        <f>INDEX('Table 3 WYE Wind_2029'!$J$10:$J$36,MATCH($A25,'Table 3 WYE Wind_2029'!$B$10:$B$36,0),1)</f>
        <v>64.97707729055324</v>
      </c>
      <c r="C25" s="129" t="e">
        <f>IF($A25&lt;C$3,0,INDEX(#REF!,MATCH($A25,#REF!,0),1))</f>
        <v>#REF!</v>
      </c>
      <c r="D25" s="129" t="e">
        <f>INDEX(#REF!,MATCH($A25,#REF!,0),1)</f>
        <v>#REF!</v>
      </c>
      <c r="E25" s="129" t="e">
        <f>INDEX(#REF!,MATCH($A25,#REF!,0),1)</f>
        <v>#REF!</v>
      </c>
      <c r="F25" s="129" t="e">
        <f>INDEX(#REF!,MATCH($A25,#REF!,0),1)</f>
        <v>#REF!</v>
      </c>
      <c r="G25" s="129" t="e">
        <f>INDEX(#REF!,MATCH($A25,#REF!,0),1)</f>
        <v>#REF!</v>
      </c>
      <c r="H25" s="129" t="e">
        <f>INDEX(#REF!,MATCH($A25,#REF!,0),1)</f>
        <v>#REF!</v>
      </c>
      <c r="I25" s="129">
        <f>INDEX('Table 3 PV wS Borah_2026'!$I$10:$I$36,MATCH($A25,'Table 3 PV wS Borah_2026'!$B$10:$B$36,0),1)</f>
        <v>97.052421400631729</v>
      </c>
      <c r="J25" s="129" t="e">
        <f>INDEX(#REF!,MATCH($A25,#REF!,0),1)</f>
        <v>#REF!</v>
      </c>
      <c r="K25" s="129">
        <f>INDEX('Table 3 NonE 206MW (UTN) 2031'!$L$14:$L$37,MATCH($A25,'Table 3 NonE 206MW (UTN) 2031'!$B$14:$B$37,0),1)</f>
        <v>465.69</v>
      </c>
      <c r="L25" s="129" t="e">
        <f>INDEX(#REF!,MATCH($A25,#REF!,0),1)</f>
        <v>#REF!</v>
      </c>
      <c r="M25" s="129" t="e">
        <f>INDEX(#REF!,MATCH($A25,#REF!,0),1)</f>
        <v>#REF!</v>
      </c>
    </row>
    <row r="26" spans="1:13">
      <c r="A26" s="134">
        <f t="shared" si="0"/>
        <v>2039</v>
      </c>
      <c r="B26" s="329">
        <f>B25*(1+$N$14)</f>
        <v>66.455305798913329</v>
      </c>
      <c r="C26" s="329" t="e">
        <f t="shared" ref="C26:C40" si="1">C25*(1+$N$14)</f>
        <v>#REF!</v>
      </c>
      <c r="D26" s="329" t="e">
        <f t="shared" ref="D26:D40" si="2">D25*(1+$N$14)</f>
        <v>#REF!</v>
      </c>
      <c r="E26" s="329" t="e">
        <f t="shared" ref="E26:E40" si="3">E25*(1+$N$14)</f>
        <v>#REF!</v>
      </c>
      <c r="F26" s="329" t="e">
        <f t="shared" ref="F26:F40" si="4">F25*(1+$N$14)</f>
        <v>#REF!</v>
      </c>
      <c r="G26" s="329" t="e">
        <f t="shared" ref="G26:G40" si="5">G25*(1+$N$14)</f>
        <v>#REF!</v>
      </c>
      <c r="H26" s="329" t="e">
        <f t="shared" ref="H26:H40" si="6">H25*(1+$N$14)</f>
        <v>#REF!</v>
      </c>
      <c r="I26" s="329">
        <f t="shared" ref="I26:I40" si="7">I25*(1+$N$14)</f>
        <v>99.260363987496106</v>
      </c>
      <c r="J26" s="329" t="e">
        <f t="shared" ref="J26:J40" si="8">J25*(1+$N$14)</f>
        <v>#REF!</v>
      </c>
      <c r="K26" s="329">
        <f t="shared" ref="K26:K40" si="9">K25*(1+$N$14)</f>
        <v>476.2844475</v>
      </c>
      <c r="L26" s="329" t="e">
        <f t="shared" ref="L26:L40" si="10">L25*(1+$N$14)</f>
        <v>#REF!</v>
      </c>
      <c r="M26" s="329" t="e">
        <f t="shared" ref="M26:M46" si="11">M25*(1+$N$14)</f>
        <v>#REF!</v>
      </c>
    </row>
    <row r="27" spans="1:13">
      <c r="A27" s="134">
        <f t="shared" si="0"/>
        <v>2040</v>
      </c>
      <c r="B27" s="329">
        <f t="shared" ref="B27:B40" si="12">B26*(1+$N$14)</f>
        <v>67.967164005838612</v>
      </c>
      <c r="C27" s="329" t="e">
        <f t="shared" si="1"/>
        <v>#REF!</v>
      </c>
      <c r="D27" s="329" t="e">
        <f t="shared" si="2"/>
        <v>#REF!</v>
      </c>
      <c r="E27" s="329" t="e">
        <f t="shared" si="3"/>
        <v>#REF!</v>
      </c>
      <c r="F27" s="329" t="e">
        <f t="shared" si="4"/>
        <v>#REF!</v>
      </c>
      <c r="G27" s="329" t="e">
        <f t="shared" si="5"/>
        <v>#REF!</v>
      </c>
      <c r="H27" s="329" t="e">
        <f t="shared" si="6"/>
        <v>#REF!</v>
      </c>
      <c r="I27" s="329">
        <f t="shared" si="7"/>
        <v>101.51853726821165</v>
      </c>
      <c r="J27" s="329" t="e">
        <f t="shared" si="8"/>
        <v>#REF!</v>
      </c>
      <c r="K27" s="329">
        <f t="shared" si="9"/>
        <v>487.11991868062501</v>
      </c>
      <c r="L27" s="329" t="e">
        <f t="shared" si="10"/>
        <v>#REF!</v>
      </c>
      <c r="M27" s="329" t="e">
        <f t="shared" si="11"/>
        <v>#REF!</v>
      </c>
    </row>
    <row r="28" spans="1:13">
      <c r="A28" s="134">
        <f t="shared" si="0"/>
        <v>2041</v>
      </c>
      <c r="B28" s="329">
        <f t="shared" si="12"/>
        <v>69.51341698697145</v>
      </c>
      <c r="C28" s="329" t="e">
        <f t="shared" si="1"/>
        <v>#REF!</v>
      </c>
      <c r="D28" s="329" t="e">
        <f t="shared" si="2"/>
        <v>#REF!</v>
      </c>
      <c r="E28" s="329" t="e">
        <f t="shared" si="3"/>
        <v>#REF!</v>
      </c>
      <c r="F28" s="329" t="e">
        <f t="shared" si="4"/>
        <v>#REF!</v>
      </c>
      <c r="G28" s="329" t="e">
        <f t="shared" si="5"/>
        <v>#REF!</v>
      </c>
      <c r="H28" s="329" t="e">
        <f t="shared" si="6"/>
        <v>#REF!</v>
      </c>
      <c r="I28" s="329">
        <f t="shared" si="7"/>
        <v>103.82808399106347</v>
      </c>
      <c r="J28" s="329" t="e">
        <f t="shared" si="8"/>
        <v>#REF!</v>
      </c>
      <c r="K28" s="329">
        <f t="shared" si="9"/>
        <v>498.20189683060926</v>
      </c>
      <c r="L28" s="329" t="e">
        <f t="shared" si="10"/>
        <v>#REF!</v>
      </c>
      <c r="M28" s="329" t="e">
        <f t="shared" si="11"/>
        <v>#REF!</v>
      </c>
    </row>
    <row r="29" spans="1:13">
      <c r="A29" s="134">
        <f t="shared" si="0"/>
        <v>2042</v>
      </c>
      <c r="B29" s="329">
        <f t="shared" si="12"/>
        <v>71.094847223425049</v>
      </c>
      <c r="C29" s="329" t="e">
        <f t="shared" si="1"/>
        <v>#REF!</v>
      </c>
      <c r="D29" s="329" t="e">
        <f t="shared" si="2"/>
        <v>#REF!</v>
      </c>
      <c r="E29" s="329" t="e">
        <f t="shared" si="3"/>
        <v>#REF!</v>
      </c>
      <c r="F29" s="329" t="e">
        <f t="shared" si="4"/>
        <v>#REF!</v>
      </c>
      <c r="G29" s="329" t="e">
        <f t="shared" si="5"/>
        <v>#REF!</v>
      </c>
      <c r="H29" s="329" t="e">
        <f t="shared" si="6"/>
        <v>#REF!</v>
      </c>
      <c r="I29" s="329">
        <f t="shared" si="7"/>
        <v>106.19017290186017</v>
      </c>
      <c r="J29" s="329" t="e">
        <f t="shared" si="8"/>
        <v>#REF!</v>
      </c>
      <c r="K29" s="329">
        <f t="shared" si="9"/>
        <v>509.53598998350566</v>
      </c>
      <c r="L29" s="329" t="e">
        <f t="shared" si="10"/>
        <v>#REF!</v>
      </c>
      <c r="M29" s="329" t="e">
        <f t="shared" si="11"/>
        <v>#REF!</v>
      </c>
    </row>
    <row r="30" spans="1:13">
      <c r="A30" s="134">
        <f t="shared" si="0"/>
        <v>2043</v>
      </c>
      <c r="B30" s="329">
        <f t="shared" si="12"/>
        <v>72.712254997757967</v>
      </c>
      <c r="C30" s="329" t="e">
        <f t="shared" si="1"/>
        <v>#REF!</v>
      </c>
      <c r="D30" s="329" t="e">
        <f t="shared" si="2"/>
        <v>#REF!</v>
      </c>
      <c r="E30" s="329" t="e">
        <f t="shared" si="3"/>
        <v>#REF!</v>
      </c>
      <c r="F30" s="329" t="e">
        <f t="shared" si="4"/>
        <v>#REF!</v>
      </c>
      <c r="G30" s="329" t="e">
        <f t="shared" si="5"/>
        <v>#REF!</v>
      </c>
      <c r="H30" s="329" t="e">
        <f t="shared" si="6"/>
        <v>#REF!</v>
      </c>
      <c r="I30" s="329">
        <f t="shared" si="7"/>
        <v>108.60599933537749</v>
      </c>
      <c r="J30" s="329" t="e">
        <f t="shared" si="8"/>
        <v>#REF!</v>
      </c>
      <c r="K30" s="329">
        <f t="shared" si="9"/>
        <v>521.12793375563047</v>
      </c>
      <c r="L30" s="329" t="e">
        <f t="shared" si="10"/>
        <v>#REF!</v>
      </c>
      <c r="M30" s="329" t="e">
        <f t="shared" si="11"/>
        <v>#REF!</v>
      </c>
    </row>
    <row r="31" spans="1:13">
      <c r="A31" s="134">
        <f t="shared" si="0"/>
        <v>2044</v>
      </c>
      <c r="B31" s="329">
        <f t="shared" si="12"/>
        <v>74.36645879895697</v>
      </c>
      <c r="C31" s="329" t="e">
        <f t="shared" si="1"/>
        <v>#REF!</v>
      </c>
      <c r="D31" s="329" t="e">
        <f t="shared" si="2"/>
        <v>#REF!</v>
      </c>
      <c r="E31" s="329" t="e">
        <f t="shared" si="3"/>
        <v>#REF!</v>
      </c>
      <c r="F31" s="329" t="e">
        <f t="shared" si="4"/>
        <v>#REF!</v>
      </c>
      <c r="G31" s="329" t="e">
        <f t="shared" si="5"/>
        <v>#REF!</v>
      </c>
      <c r="H31" s="329" t="e">
        <f t="shared" si="6"/>
        <v>#REF!</v>
      </c>
      <c r="I31" s="329">
        <f t="shared" si="7"/>
        <v>111.07678582025733</v>
      </c>
      <c r="J31" s="329" t="e">
        <f t="shared" si="8"/>
        <v>#REF!</v>
      </c>
      <c r="K31" s="329">
        <f t="shared" si="9"/>
        <v>532.98359424857108</v>
      </c>
      <c r="L31" s="329" t="e">
        <f t="shared" si="10"/>
        <v>#REF!</v>
      </c>
      <c r="M31" s="329" t="e">
        <f t="shared" si="11"/>
        <v>#REF!</v>
      </c>
    </row>
    <row r="32" spans="1:13">
      <c r="A32" s="134">
        <f t="shared" si="0"/>
        <v>2045</v>
      </c>
      <c r="B32" s="329">
        <f t="shared" si="12"/>
        <v>76.058295736633241</v>
      </c>
      <c r="C32" s="329" t="e">
        <f t="shared" si="1"/>
        <v>#REF!</v>
      </c>
      <c r="D32" s="329" t="e">
        <f t="shared" si="2"/>
        <v>#REF!</v>
      </c>
      <c r="E32" s="329" t="e">
        <f t="shared" si="3"/>
        <v>#REF!</v>
      </c>
      <c r="F32" s="329" t="e">
        <f t="shared" si="4"/>
        <v>#REF!</v>
      </c>
      <c r="G32" s="329" t="e">
        <f t="shared" si="5"/>
        <v>#REF!</v>
      </c>
      <c r="H32" s="329" t="e">
        <f t="shared" si="6"/>
        <v>#REF!</v>
      </c>
      <c r="I32" s="329">
        <f t="shared" si="7"/>
        <v>113.60378269766819</v>
      </c>
      <c r="J32" s="329" t="e">
        <f t="shared" si="8"/>
        <v>#REF!</v>
      </c>
      <c r="K32" s="329">
        <f t="shared" si="9"/>
        <v>545.10897101772605</v>
      </c>
      <c r="L32" s="329" t="e">
        <f t="shared" si="10"/>
        <v>#REF!</v>
      </c>
      <c r="M32" s="329" t="e">
        <f t="shared" si="11"/>
        <v>#REF!</v>
      </c>
    </row>
    <row r="33" spans="1:13">
      <c r="A33" s="134">
        <f t="shared" si="0"/>
        <v>2046</v>
      </c>
      <c r="B33" s="329">
        <f t="shared" si="12"/>
        <v>77.788621964641649</v>
      </c>
      <c r="C33" s="329" t="e">
        <f t="shared" si="1"/>
        <v>#REF!</v>
      </c>
      <c r="D33" s="329" t="e">
        <f t="shared" si="2"/>
        <v>#REF!</v>
      </c>
      <c r="E33" s="329" t="e">
        <f t="shared" si="3"/>
        <v>#REF!</v>
      </c>
      <c r="F33" s="329" t="e">
        <f t="shared" si="4"/>
        <v>#REF!</v>
      </c>
      <c r="G33" s="329" t="e">
        <f t="shared" si="5"/>
        <v>#REF!</v>
      </c>
      <c r="H33" s="329" t="e">
        <f t="shared" si="6"/>
        <v>#REF!</v>
      </c>
      <c r="I33" s="329">
        <f t="shared" si="7"/>
        <v>116.18826875404015</v>
      </c>
      <c r="J33" s="329" t="e">
        <f t="shared" si="8"/>
        <v>#REF!</v>
      </c>
      <c r="K33" s="329">
        <f t="shared" si="9"/>
        <v>557.51020010837931</v>
      </c>
      <c r="L33" s="329" t="e">
        <f t="shared" si="10"/>
        <v>#REF!</v>
      </c>
      <c r="M33" s="329" t="e">
        <f t="shared" si="11"/>
        <v>#REF!</v>
      </c>
    </row>
    <row r="34" spans="1:13">
      <c r="A34" s="134">
        <f t="shared" si="0"/>
        <v>2047</v>
      </c>
      <c r="B34" s="329">
        <f t="shared" si="12"/>
        <v>79.558313114337253</v>
      </c>
      <c r="C34" s="329" t="e">
        <f t="shared" si="1"/>
        <v>#REF!</v>
      </c>
      <c r="D34" s="329" t="e">
        <f t="shared" si="2"/>
        <v>#REF!</v>
      </c>
      <c r="E34" s="329" t="e">
        <f t="shared" si="3"/>
        <v>#REF!</v>
      </c>
      <c r="F34" s="329" t="e">
        <f t="shared" si="4"/>
        <v>#REF!</v>
      </c>
      <c r="G34" s="329" t="e">
        <f t="shared" si="5"/>
        <v>#REF!</v>
      </c>
      <c r="H34" s="329" t="e">
        <f t="shared" si="6"/>
        <v>#REF!</v>
      </c>
      <c r="I34" s="329">
        <f t="shared" si="7"/>
        <v>118.83155186819457</v>
      </c>
      <c r="J34" s="329" t="e">
        <f t="shared" si="8"/>
        <v>#REF!</v>
      </c>
      <c r="K34" s="329">
        <f t="shared" si="9"/>
        <v>570.19355716084499</v>
      </c>
      <c r="L34" s="329" t="e">
        <f t="shared" si="10"/>
        <v>#REF!</v>
      </c>
      <c r="M34" s="329" t="e">
        <f t="shared" si="11"/>
        <v>#REF!</v>
      </c>
    </row>
    <row r="35" spans="1:13">
      <c r="A35" s="134">
        <f t="shared" si="0"/>
        <v>2048</v>
      </c>
      <c r="B35" s="329">
        <f t="shared" si="12"/>
        <v>81.368264737688435</v>
      </c>
      <c r="C35" s="329" t="e">
        <f t="shared" si="1"/>
        <v>#REF!</v>
      </c>
      <c r="D35" s="329" t="e">
        <f t="shared" si="2"/>
        <v>#REF!</v>
      </c>
      <c r="E35" s="329" t="e">
        <f t="shared" si="3"/>
        <v>#REF!</v>
      </c>
      <c r="F35" s="329" t="e">
        <f t="shared" si="4"/>
        <v>#REF!</v>
      </c>
      <c r="G35" s="329" t="e">
        <f t="shared" si="5"/>
        <v>#REF!</v>
      </c>
      <c r="H35" s="329" t="e">
        <f t="shared" si="6"/>
        <v>#REF!</v>
      </c>
      <c r="I35" s="329">
        <f t="shared" si="7"/>
        <v>121.534969673196</v>
      </c>
      <c r="J35" s="329" t="e">
        <f t="shared" si="8"/>
        <v>#REF!</v>
      </c>
      <c r="K35" s="329">
        <f t="shared" si="9"/>
        <v>583.1654605862542</v>
      </c>
      <c r="L35" s="329" t="e">
        <f t="shared" si="10"/>
        <v>#REF!</v>
      </c>
      <c r="M35" s="329" t="e">
        <f t="shared" si="11"/>
        <v>#REF!</v>
      </c>
    </row>
    <row r="36" spans="1:13">
      <c r="A36" s="134">
        <f t="shared" si="0"/>
        <v>2049</v>
      </c>
      <c r="B36" s="329">
        <f t="shared" si="12"/>
        <v>83.219392760470853</v>
      </c>
      <c r="C36" s="329" t="e">
        <f t="shared" si="1"/>
        <v>#REF!</v>
      </c>
      <c r="D36" s="329" t="e">
        <f t="shared" si="2"/>
        <v>#REF!</v>
      </c>
      <c r="E36" s="329" t="e">
        <f t="shared" si="3"/>
        <v>#REF!</v>
      </c>
      <c r="F36" s="329" t="e">
        <f t="shared" si="4"/>
        <v>#REF!</v>
      </c>
      <c r="G36" s="329" t="e">
        <f t="shared" si="5"/>
        <v>#REF!</v>
      </c>
      <c r="H36" s="329" t="e">
        <f t="shared" si="6"/>
        <v>#REF!</v>
      </c>
      <c r="I36" s="329">
        <f t="shared" si="7"/>
        <v>124.29989023326122</v>
      </c>
      <c r="J36" s="329" t="e">
        <f t="shared" si="8"/>
        <v>#REF!</v>
      </c>
      <c r="K36" s="329">
        <f t="shared" si="9"/>
        <v>596.4324748145915</v>
      </c>
      <c r="L36" s="329" t="e">
        <f t="shared" si="10"/>
        <v>#REF!</v>
      </c>
      <c r="M36" s="329" t="e">
        <f t="shared" si="11"/>
        <v>#REF!</v>
      </c>
    </row>
    <row r="37" spans="1:13">
      <c r="A37" s="134">
        <f t="shared" si="0"/>
        <v>2050</v>
      </c>
      <c r="B37" s="329">
        <f t="shared" si="12"/>
        <v>85.112633945771563</v>
      </c>
      <c r="C37" s="329" t="e">
        <f t="shared" si="1"/>
        <v>#REF!</v>
      </c>
      <c r="D37" s="329" t="e">
        <f t="shared" si="2"/>
        <v>#REF!</v>
      </c>
      <c r="E37" s="329" t="e">
        <f t="shared" si="3"/>
        <v>#REF!</v>
      </c>
      <c r="F37" s="329" t="e">
        <f t="shared" si="4"/>
        <v>#REF!</v>
      </c>
      <c r="G37" s="329" t="e">
        <f t="shared" si="5"/>
        <v>#REF!</v>
      </c>
      <c r="H37" s="329" t="e">
        <f t="shared" si="6"/>
        <v>#REF!</v>
      </c>
      <c r="I37" s="329">
        <f t="shared" si="7"/>
        <v>127.12771273606792</v>
      </c>
      <c r="J37" s="329" t="e">
        <f t="shared" si="8"/>
        <v>#REF!</v>
      </c>
      <c r="K37" s="329">
        <f t="shared" si="9"/>
        <v>610.00131361662352</v>
      </c>
      <c r="L37" s="329" t="e">
        <f t="shared" si="10"/>
        <v>#REF!</v>
      </c>
      <c r="M37" s="329" t="e">
        <f t="shared" si="11"/>
        <v>#REF!</v>
      </c>
    </row>
    <row r="38" spans="1:13">
      <c r="A38" s="134">
        <f t="shared" si="0"/>
        <v>2051</v>
      </c>
      <c r="B38" s="329">
        <f t="shared" si="12"/>
        <v>87.048946368037875</v>
      </c>
      <c r="C38" s="329" t="e">
        <f t="shared" si="1"/>
        <v>#REF!</v>
      </c>
      <c r="D38" s="329" t="e">
        <f t="shared" si="2"/>
        <v>#REF!</v>
      </c>
      <c r="E38" s="329" t="e">
        <f t="shared" si="3"/>
        <v>#REF!</v>
      </c>
      <c r="F38" s="329" t="e">
        <f t="shared" si="4"/>
        <v>#REF!</v>
      </c>
      <c r="G38" s="329" t="e">
        <f t="shared" si="5"/>
        <v>#REF!</v>
      </c>
      <c r="H38" s="329" t="e">
        <f t="shared" si="6"/>
        <v>#REF!</v>
      </c>
      <c r="I38" s="329">
        <f t="shared" si="7"/>
        <v>130.01986820081348</v>
      </c>
      <c r="J38" s="329" t="e">
        <f t="shared" si="8"/>
        <v>#REF!</v>
      </c>
      <c r="K38" s="329">
        <f t="shared" si="9"/>
        <v>623.87884350140178</v>
      </c>
      <c r="L38" s="329" t="e">
        <f t="shared" si="10"/>
        <v>#REF!</v>
      </c>
      <c r="M38" s="329" t="e">
        <f t="shared" si="11"/>
        <v>#REF!</v>
      </c>
    </row>
    <row r="39" spans="1:13">
      <c r="A39" s="134">
        <f t="shared" si="0"/>
        <v>2052</v>
      </c>
      <c r="B39" s="329">
        <f t="shared" si="12"/>
        <v>89.029309897910736</v>
      </c>
      <c r="C39" s="329" t="e">
        <f t="shared" si="1"/>
        <v>#REF!</v>
      </c>
      <c r="D39" s="329" t="e">
        <f t="shared" si="2"/>
        <v>#REF!</v>
      </c>
      <c r="E39" s="329" t="e">
        <f t="shared" si="3"/>
        <v>#REF!</v>
      </c>
      <c r="F39" s="329" t="e">
        <f t="shared" si="4"/>
        <v>#REF!</v>
      </c>
      <c r="G39" s="329" t="e">
        <f t="shared" si="5"/>
        <v>#REF!</v>
      </c>
      <c r="H39" s="329" t="e">
        <f t="shared" si="6"/>
        <v>#REF!</v>
      </c>
      <c r="I39" s="329">
        <f t="shared" si="7"/>
        <v>132.97782020238199</v>
      </c>
      <c r="J39" s="329" t="e">
        <f t="shared" si="8"/>
        <v>#REF!</v>
      </c>
      <c r="K39" s="329">
        <f t="shared" si="9"/>
        <v>638.0720871910587</v>
      </c>
      <c r="L39" s="329" t="e">
        <f t="shared" si="10"/>
        <v>#REF!</v>
      </c>
      <c r="M39" s="329" t="e">
        <f t="shared" si="11"/>
        <v>#REF!</v>
      </c>
    </row>
    <row r="40" spans="1:13">
      <c r="A40" s="134">
        <f t="shared" si="0"/>
        <v>2053</v>
      </c>
      <c r="B40" s="329">
        <f t="shared" si="12"/>
        <v>91.054726698088203</v>
      </c>
      <c r="C40" s="329" t="e">
        <f t="shared" si="1"/>
        <v>#REF!</v>
      </c>
      <c r="D40" s="329" t="e">
        <f t="shared" si="2"/>
        <v>#REF!</v>
      </c>
      <c r="E40" s="329" t="e">
        <f t="shared" si="3"/>
        <v>#REF!</v>
      </c>
      <c r="F40" s="329" t="e">
        <f t="shared" si="4"/>
        <v>#REF!</v>
      </c>
      <c r="G40" s="329" t="e">
        <f t="shared" si="5"/>
        <v>#REF!</v>
      </c>
      <c r="H40" s="329" t="e">
        <f t="shared" si="6"/>
        <v>#REF!</v>
      </c>
      <c r="I40" s="329">
        <f t="shared" si="7"/>
        <v>136.00306561198619</v>
      </c>
      <c r="J40" s="329" t="e">
        <f t="shared" si="8"/>
        <v>#REF!</v>
      </c>
      <c r="K40" s="329">
        <f t="shared" si="9"/>
        <v>652.58822717465534</v>
      </c>
      <c r="L40" s="329" t="e">
        <f t="shared" si="10"/>
        <v>#REF!</v>
      </c>
      <c r="M40" s="329" t="e">
        <f t="shared" si="11"/>
        <v>#REF!</v>
      </c>
    </row>
    <row r="41" spans="1:13">
      <c r="A41" s="134">
        <f t="shared" si="0"/>
        <v>2054</v>
      </c>
      <c r="B41" s="329"/>
      <c r="C41" s="329" t="e">
        <f t="shared" ref="C41:C46" si="13">C40*(1+$N$14)</f>
        <v>#REF!</v>
      </c>
      <c r="D41" s="329"/>
      <c r="E41" s="329"/>
      <c r="F41" s="329"/>
      <c r="G41" s="329"/>
      <c r="H41" s="329" t="e">
        <f t="shared" ref="H41:H45" si="14">H40*(1+$N$14)</f>
        <v>#REF!</v>
      </c>
      <c r="I41" s="329"/>
      <c r="J41" s="329" t="e">
        <f t="shared" ref="J41:J46" si="15">J40*(1+$N$14)</f>
        <v>#REF!</v>
      </c>
      <c r="K41" s="329">
        <f>K40*(1+$N$14)</f>
        <v>667.43460934287873</v>
      </c>
      <c r="L41" s="329" t="e">
        <f>L40*(1+$N$14)</f>
        <v>#REF!</v>
      </c>
      <c r="M41" s="329" t="e">
        <f t="shared" si="11"/>
        <v>#REF!</v>
      </c>
    </row>
    <row r="42" spans="1:13">
      <c r="A42" s="134">
        <f t="shared" si="0"/>
        <v>2055</v>
      </c>
      <c r="B42" s="329"/>
      <c r="C42" s="329" t="e">
        <f t="shared" si="13"/>
        <v>#REF!</v>
      </c>
      <c r="D42" s="329"/>
      <c r="E42" s="329"/>
      <c r="F42" s="329"/>
      <c r="G42" s="329"/>
      <c r="H42" s="329" t="e">
        <f t="shared" si="14"/>
        <v>#REF!</v>
      </c>
      <c r="I42" s="329"/>
      <c r="J42" s="329" t="e">
        <f t="shared" si="15"/>
        <v>#REF!</v>
      </c>
      <c r="K42" s="329">
        <f>K41*(1+$N$14)</f>
        <v>682.6187467054292</v>
      </c>
      <c r="L42" s="329" t="e">
        <f>L41*(1+$N$14)</f>
        <v>#REF!</v>
      </c>
      <c r="M42" s="329" t="e">
        <f t="shared" si="11"/>
        <v>#REF!</v>
      </c>
    </row>
    <row r="43" spans="1:13">
      <c r="A43" s="134">
        <f t="shared" si="0"/>
        <v>2056</v>
      </c>
      <c r="B43" s="329"/>
      <c r="C43" s="329" t="e">
        <f t="shared" si="13"/>
        <v>#REF!</v>
      </c>
      <c r="D43" s="329"/>
      <c r="E43" s="329"/>
      <c r="F43" s="329"/>
      <c r="G43" s="329"/>
      <c r="H43" s="329" t="e">
        <f t="shared" si="14"/>
        <v>#REF!</v>
      </c>
      <c r="I43" s="329"/>
      <c r="J43" s="329" t="e">
        <f t="shared" si="15"/>
        <v>#REF!</v>
      </c>
      <c r="K43" s="334"/>
      <c r="L43" s="329" t="e">
        <f>L42*(1+$N$14)</f>
        <v>#REF!</v>
      </c>
      <c r="M43" s="329" t="e">
        <f t="shared" si="11"/>
        <v>#REF!</v>
      </c>
    </row>
    <row r="44" spans="1:13">
      <c r="A44" s="134">
        <f t="shared" si="0"/>
        <v>2057</v>
      </c>
      <c r="B44" s="329"/>
      <c r="C44" s="329" t="e">
        <f t="shared" si="13"/>
        <v>#REF!</v>
      </c>
      <c r="D44" s="329"/>
      <c r="E44" s="329"/>
      <c r="F44" s="329"/>
      <c r="G44" s="329"/>
      <c r="H44" s="329" t="e">
        <f t="shared" si="14"/>
        <v>#REF!</v>
      </c>
      <c r="I44" s="329"/>
      <c r="J44" s="329" t="e">
        <f t="shared" si="15"/>
        <v>#REF!</v>
      </c>
      <c r="K44" s="334"/>
      <c r="L44" s="329" t="e">
        <f>L43*(1+$N$14)</f>
        <v>#REF!</v>
      </c>
      <c r="M44" s="329" t="e">
        <f t="shared" si="11"/>
        <v>#REF!</v>
      </c>
    </row>
    <row r="45" spans="1:13">
      <c r="A45" s="134">
        <f t="shared" si="0"/>
        <v>2058</v>
      </c>
      <c r="B45" s="329"/>
      <c r="C45" s="329" t="e">
        <f t="shared" si="13"/>
        <v>#REF!</v>
      </c>
      <c r="D45" s="329"/>
      <c r="E45" s="329"/>
      <c r="F45" s="329"/>
      <c r="G45" s="329"/>
      <c r="H45" s="329" t="e">
        <f t="shared" si="14"/>
        <v>#REF!</v>
      </c>
      <c r="I45" s="329"/>
      <c r="J45" s="329" t="e">
        <f t="shared" si="15"/>
        <v>#REF!</v>
      </c>
      <c r="K45" s="334"/>
      <c r="L45" s="329" t="e">
        <f>L44*(1+$N$14)</f>
        <v>#REF!</v>
      </c>
      <c r="M45" s="329" t="e">
        <f t="shared" si="11"/>
        <v>#REF!</v>
      </c>
    </row>
    <row r="46" spans="1:13">
      <c r="A46" s="134">
        <f t="shared" si="0"/>
        <v>2059</v>
      </c>
      <c r="B46" s="329"/>
      <c r="C46" s="329" t="e">
        <f t="shared" si="13"/>
        <v>#REF!</v>
      </c>
      <c r="D46" s="329"/>
      <c r="E46" s="329"/>
      <c r="F46" s="329"/>
      <c r="G46" s="329"/>
      <c r="H46" s="329"/>
      <c r="I46" s="329"/>
      <c r="J46" s="329" t="e">
        <f t="shared" si="15"/>
        <v>#REF!</v>
      </c>
      <c r="K46" s="334"/>
      <c r="L46" s="334"/>
      <c r="M46" s="329" t="e">
        <f t="shared" si="11"/>
        <v>#REF!</v>
      </c>
    </row>
    <row r="47" spans="1:13">
      <c r="A47" s="134">
        <f t="shared" ref="A47:A48" si="16">A46+1</f>
        <v>2060</v>
      </c>
      <c r="B47" s="329"/>
      <c r="C47" s="329" t="e">
        <f t="shared" ref="C47:C48" si="17">C46*(1+$N$14)</f>
        <v>#REF!</v>
      </c>
      <c r="D47" s="329"/>
      <c r="E47" s="329"/>
      <c r="F47" s="329"/>
      <c r="G47" s="329"/>
      <c r="H47" s="329"/>
      <c r="I47" s="329"/>
      <c r="J47" s="329"/>
      <c r="K47" s="334"/>
      <c r="L47" s="334"/>
      <c r="M47" s="329" t="e">
        <f t="shared" ref="M47:M48" si="18">M46*(1+$N$14)</f>
        <v>#REF!</v>
      </c>
    </row>
    <row r="48" spans="1:13">
      <c r="A48" s="134">
        <f t="shared" si="16"/>
        <v>2061</v>
      </c>
      <c r="B48" s="329"/>
      <c r="C48" s="329" t="e">
        <f t="shared" si="17"/>
        <v>#REF!</v>
      </c>
      <c r="D48" s="329"/>
      <c r="E48" s="329"/>
      <c r="F48" s="329"/>
      <c r="G48" s="329"/>
      <c r="H48" s="329"/>
      <c r="I48" s="329"/>
      <c r="J48" s="329"/>
      <c r="K48" s="334"/>
      <c r="L48" s="334"/>
      <c r="M48" s="329" t="e">
        <f t="shared" si="18"/>
        <v>#REF!</v>
      </c>
    </row>
    <row r="49" spans="1:13" ht="12" customHeight="1">
      <c r="A49" s="134"/>
    </row>
    <row r="50" spans="1:13" ht="12" customHeight="1">
      <c r="A50" s="330" t="s">
        <v>131</v>
      </c>
      <c r="B50" s="331">
        <f>PMT(Discount_Rate,30,-NPV(Discount_Rate,Table3ACsummary!B$11:B$40))</f>
        <v>44.043433473808903</v>
      </c>
      <c r="C50" s="331" t="e">
        <f>PMT(Discount_Rate,30,-NPV(Discount_Rate,Table3ACsummary!C$17:C$46))</f>
        <v>#REF!</v>
      </c>
      <c r="D50" s="331" t="e">
        <f>PMT(Discount_Rate,30,-NPV(Discount_Rate,Table3ACsummary!D$11:D$40))</f>
        <v>#REF!</v>
      </c>
      <c r="E50" s="331" t="e">
        <f>PMT(Discount_Rate,30,-NPV(Discount_Rate,Table3ACsummary!E$11:E$40))</f>
        <v>#REF!</v>
      </c>
      <c r="F50" s="331" t="e">
        <f>PMT(Discount_Rate,30,-NPV(Discount_Rate,Table3ACsummary!F$11:F$40))</f>
        <v>#REF!</v>
      </c>
      <c r="G50" s="331" t="e">
        <f>PMT(Discount_Rate,30,-NPV(Discount_Rate,Table3ACsummary!G$11:G$40))</f>
        <v>#REF!</v>
      </c>
      <c r="H50" s="331" t="e">
        <f>PMT(Discount_Rate,30,-NPV(Discount_Rate,Table3ACsummary!H$16:H$45))</f>
        <v>#REF!</v>
      </c>
      <c r="I50" s="331">
        <f>PMT(Discount_Rate,30,-NPV(Discount_Rate,Table3ACsummary!I$11:I$40))</f>
        <v>79.847204615211268</v>
      </c>
      <c r="J50" s="331" t="e">
        <f>PMT(Discount_Rate,30,-NPV(Discount_Rate,Table3ACsummary!J$11:J$40))</f>
        <v>#REF!</v>
      </c>
      <c r="K50" s="331">
        <f>PMT(Discount_Rate,30,-NPV(Discount_Rate,Table3ACsummary!K$13:K$42))</f>
        <v>329.82023917053118</v>
      </c>
      <c r="L50" s="331" t="e">
        <f>PMT(Discount_Rate,30,-NPV(Discount_Rate,Table3ACsummary!L$16:L$45))</f>
        <v>#REF!</v>
      </c>
      <c r="M50" s="331" t="e">
        <f>PMT(Discount_Rate,30,-NPV(Discount_Rate,Table3ACsummary!M$19:M$48))</f>
        <v>#REF!</v>
      </c>
    </row>
    <row r="51" spans="1:13" ht="12" customHeight="1">
      <c r="A51" s="134"/>
    </row>
    <row r="52" spans="1:13">
      <c r="A52" s="134"/>
    </row>
    <row r="53" spans="1:13">
      <c r="A53" s="134"/>
    </row>
    <row r="54" spans="1:13">
      <c r="A54" s="134"/>
    </row>
    <row r="55" spans="1:13">
      <c r="A55" s="134"/>
    </row>
    <row r="56" spans="1:13">
      <c r="A56" s="134"/>
    </row>
    <row r="57" spans="1:13">
      <c r="A57" s="134"/>
    </row>
    <row r="58" spans="1:13">
      <c r="A58" s="134"/>
    </row>
    <row r="59" spans="1:13">
      <c r="A59" s="134"/>
    </row>
    <row r="60" spans="1:13">
      <c r="A60" s="134"/>
    </row>
    <row r="61" spans="1:13">
      <c r="A61" s="134"/>
    </row>
    <row r="62" spans="1:13">
      <c r="A62" s="134"/>
    </row>
    <row r="63" spans="1:13">
      <c r="A63" s="134"/>
    </row>
    <row r="64" spans="1:13">
      <c r="A64" s="134"/>
    </row>
  </sheetData>
  <mergeCells count="1">
    <mergeCell ref="B1:K1"/>
  </mergeCells>
  <pageMargins left="0.7" right="0.7" top="0.75" bottom="0.75" header="0.3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241"/>
  <sheetViews>
    <sheetView view="pageBreakPreview" topLeftCell="A2" zoomScale="70" zoomScaleNormal="70" zoomScaleSheetLayoutView="70" workbookViewId="0">
      <pane xSplit="2" ySplit="11" topLeftCell="C13" activePane="bottomRight" state="frozen"/>
      <selection activeCell="A2" sqref="A2"/>
      <selection pane="topRight" activeCell="C2" sqref="C2"/>
      <selection pane="bottomLeft" activeCell="A13" sqref="A13"/>
      <selection pane="bottomRight" activeCell="C19" sqref="C19"/>
    </sheetView>
  </sheetViews>
  <sheetFormatPr defaultColWidth="9.33203125" defaultRowHeight="12.75" outlineLevelRow="1"/>
  <cols>
    <col min="1" max="1" width="18.5" style="56" customWidth="1"/>
    <col min="2" max="2" width="22.83203125" style="56" customWidth="1"/>
    <col min="3" max="3" width="18.1640625" style="56" customWidth="1"/>
    <col min="4" max="4" width="18.33203125" style="56" customWidth="1"/>
    <col min="5" max="5" width="18.5" style="56" customWidth="1"/>
    <col min="6" max="7" width="16.1640625" style="56" customWidth="1"/>
    <col min="8" max="8" width="3.83203125" style="56" customWidth="1"/>
    <col min="9" max="9" width="9.5" style="56" customWidth="1"/>
    <col min="10" max="11" width="10" style="56" customWidth="1"/>
    <col min="12" max="12" width="9.33203125" style="56" customWidth="1"/>
    <col min="13" max="13" width="21.1640625" style="56" customWidth="1"/>
    <col min="14" max="14" width="20" style="56" customWidth="1"/>
    <col min="15" max="15" width="14.6640625" style="56" customWidth="1"/>
    <col min="16" max="16" width="14.33203125" style="56" customWidth="1"/>
    <col min="17" max="17" width="14.6640625" style="56" customWidth="1"/>
    <col min="18" max="18" width="13.6640625" style="56" customWidth="1"/>
    <col min="19" max="19" width="16" style="56" customWidth="1"/>
    <col min="20" max="20" width="15.1640625" style="56" bestFit="1" customWidth="1"/>
    <col min="21" max="16384" width="9.33203125" style="56"/>
  </cols>
  <sheetData>
    <row r="1" spans="1:19" s="3" customFormat="1" ht="15.75" hidden="1">
      <c r="B1" s="1" t="s">
        <v>35</v>
      </c>
      <c r="C1" s="1"/>
      <c r="D1" s="11"/>
      <c r="E1" s="11"/>
      <c r="F1" s="11"/>
      <c r="G1" s="11"/>
      <c r="H1" s="32"/>
      <c r="I1" s="94"/>
      <c r="J1" s="94"/>
      <c r="K1" s="94"/>
    </row>
    <row r="2" spans="1:19" ht="5.25" customHeight="1"/>
    <row r="3" spans="1:19" ht="15.75">
      <c r="B3" s="1" t="str">
        <f>"Table "&amp;RIGHT('Table 4'!B3,1)+1</f>
        <v>Table 5</v>
      </c>
      <c r="C3" s="83"/>
      <c r="D3" s="83"/>
      <c r="E3" s="83"/>
      <c r="F3" s="83"/>
      <c r="G3" s="83"/>
      <c r="M3" s="56" t="s">
        <v>54</v>
      </c>
      <c r="O3" s="113"/>
    </row>
    <row r="4" spans="1:19" ht="38.25">
      <c r="B4" s="83" t="str">
        <f ca="1">'Table 1'!B5</f>
        <v>Tesoro Non Firm - 25.0 MW and 85.0% CF</v>
      </c>
      <c r="C4" s="83"/>
      <c r="D4" s="83"/>
      <c r="E4" s="83"/>
      <c r="F4" s="83"/>
      <c r="G4" s="83"/>
      <c r="K4" s="56">
        <f>MIN(K13:K24)</f>
        <v>44927</v>
      </c>
      <c r="M4" s="352" t="s">
        <v>230</v>
      </c>
      <c r="P4" s="202" t="s">
        <v>201</v>
      </c>
      <c r="Q4" s="202" t="s">
        <v>202</v>
      </c>
      <c r="R4" s="202" t="s">
        <v>154</v>
      </c>
      <c r="S4" s="202" t="s">
        <v>229</v>
      </c>
    </row>
    <row r="5" spans="1:19">
      <c r="B5" s="83" t="str">
        <f>TEXT($K$5,"MMMM YYYY")&amp;"  through  "&amp;TEXT($K$6,"MMMM YYYY")</f>
        <v>January 2023  through  December 2023</v>
      </c>
      <c r="C5" s="83"/>
      <c r="D5" s="83"/>
      <c r="E5" s="83"/>
      <c r="F5" s="83"/>
      <c r="G5" s="83"/>
      <c r="J5" s="56" t="s">
        <v>38</v>
      </c>
      <c r="K5" s="176">
        <f>MIN(K13:K24)</f>
        <v>44927</v>
      </c>
      <c r="M5" s="56" t="s">
        <v>39</v>
      </c>
      <c r="O5" s="3" t="s">
        <v>80</v>
      </c>
      <c r="P5" s="5">
        <f>Q5+12</f>
        <v>49</v>
      </c>
      <c r="Q5" s="5">
        <f>R5+12</f>
        <v>37</v>
      </c>
      <c r="R5" s="5">
        <f>S5+12</f>
        <v>25</v>
      </c>
      <c r="S5" s="5">
        <v>13</v>
      </c>
    </row>
    <row r="6" spans="1:19">
      <c r="B6" s="83" t="s">
        <v>40</v>
      </c>
      <c r="C6" s="83"/>
      <c r="D6" s="83"/>
      <c r="E6" s="83"/>
      <c r="F6" s="83"/>
      <c r="G6" s="83"/>
      <c r="J6" s="56" t="s">
        <v>41</v>
      </c>
      <c r="K6" s="176">
        <f>EDATE(K5,1*12-1)</f>
        <v>45261</v>
      </c>
      <c r="M6" s="57">
        <v>25</v>
      </c>
      <c r="N6" s="56" t="s">
        <v>32</v>
      </c>
      <c r="O6" s="5" t="s">
        <v>81</v>
      </c>
      <c r="P6">
        <f>P5+15*12-1</f>
        <v>228</v>
      </c>
      <c r="Q6">
        <f>Q5+15*12-1</f>
        <v>216</v>
      </c>
      <c r="R6">
        <f>R5+15*12-1</f>
        <v>204</v>
      </c>
      <c r="S6">
        <f>S5+1*12-1</f>
        <v>24</v>
      </c>
    </row>
    <row r="7" spans="1:19">
      <c r="A7" s="107"/>
      <c r="C7" s="58"/>
      <c r="D7" s="58"/>
      <c r="E7" s="58"/>
      <c r="F7" s="350"/>
      <c r="G7" s="91"/>
      <c r="M7" s="351">
        <f ca="1">SUM(OFFSET(F12,MATCH(K5,B13:B24,0),0,12))/(EDATE(K5,12)-K5)/24/Study_MW</f>
        <v>0.85</v>
      </c>
      <c r="N7" s="88" t="s">
        <v>34</v>
      </c>
    </row>
    <row r="8" spans="1:19">
      <c r="A8" s="107"/>
      <c r="B8" s="107" t="str">
        <f>"Nominal NPV at "&amp;TEXT(J9,"0.00%")&amp;" Discount Rate"</f>
        <v>Nominal NPV at 6.88% Discount Rate</v>
      </c>
      <c r="J8" s="56" t="str">
        <f>'Table 1'!I42</f>
        <v>Discount Rate - 2021 IRP Update</v>
      </c>
    </row>
    <row r="9" spans="1:19">
      <c r="A9" s="107" t="str">
        <f>S4</f>
        <v>15 Year</v>
      </c>
      <c r="C9" s="58">
        <f ca="1">NPV($K$9,INDIRECT("C"&amp;$S$5&amp;":C"&amp;$S$6))</f>
        <v>6457758.8689834531</v>
      </c>
      <c r="D9" s="58">
        <f ca="1">NPV($K$9,INDIRECT("d"&amp;$S$5&amp;":d"&amp;$S$6))</f>
        <v>0</v>
      </c>
      <c r="E9" s="58">
        <f ca="1">NPV($K$9,INDIRECT("e"&amp;$S$5&amp;":e"&amp;$S$6))</f>
        <v>6457758.8689834531</v>
      </c>
      <c r="F9" s="350">
        <f ca="1">NPV($K$9,INDIRECT("f"&amp;$S$5&amp;":f"&amp;$S$6))</f>
        <v>179567.39743348368</v>
      </c>
      <c r="G9" s="91">
        <f ca="1">($C9+D9)/$F9</f>
        <v>35.962869436672491</v>
      </c>
      <c r="J9" s="110">
        <f>'Table 1'!I43</f>
        <v>6.88E-2</v>
      </c>
      <c r="K9" s="93">
        <f>((1+J9)^(1/12))-1</f>
        <v>5.560110673283658E-3</v>
      </c>
    </row>
    <row r="10" spans="1:19">
      <c r="A10" s="107"/>
      <c r="C10" s="58"/>
      <c r="D10" s="58"/>
      <c r="E10" s="58"/>
      <c r="F10" s="350"/>
      <c r="G10" s="91"/>
      <c r="N10" s="59"/>
    </row>
    <row r="11" spans="1:19">
      <c r="B11" s="92"/>
      <c r="C11" s="61" t="s">
        <v>18</v>
      </c>
      <c r="D11" s="62" t="s">
        <v>42</v>
      </c>
      <c r="E11" s="62" t="s">
        <v>43</v>
      </c>
      <c r="F11" s="62" t="s">
        <v>43</v>
      </c>
      <c r="G11" s="63" t="s">
        <v>51</v>
      </c>
    </row>
    <row r="12" spans="1:19">
      <c r="B12" s="67" t="s">
        <v>44</v>
      </c>
      <c r="C12" s="61" t="s">
        <v>45</v>
      </c>
      <c r="D12" s="65" t="str">
        <f>TEXT((SUM(F25:F72)/(8760*3+8784))/Study_MW,"0.0%")&amp;" CF"</f>
        <v>0.0% CF</v>
      </c>
      <c r="E12" s="66" t="s">
        <v>50</v>
      </c>
      <c r="F12" s="67" t="s">
        <v>46</v>
      </c>
      <c r="G12" s="65" t="str">
        <f>D12</f>
        <v>0.0% CF</v>
      </c>
      <c r="I12" s="62" t="s">
        <v>47</v>
      </c>
      <c r="J12" s="68" t="s">
        <v>0</v>
      </c>
      <c r="K12" s="68" t="s">
        <v>48</v>
      </c>
      <c r="L12" s="68" t="s">
        <v>47</v>
      </c>
      <c r="M12" s="68"/>
      <c r="N12" s="63"/>
      <c r="P12" s="56" t="s">
        <v>43</v>
      </c>
      <c r="Q12" s="56" t="s">
        <v>71</v>
      </c>
      <c r="R12" s="56" t="s">
        <v>72</v>
      </c>
    </row>
    <row r="13" spans="1:19">
      <c r="B13" s="74">
        <f>[8]NPC!$F$3</f>
        <v>44927</v>
      </c>
      <c r="C13" s="69">
        <f>IF(F13="","",-INDEX([8]Delta!$F$1:$EE$997,$L$13,$I13))</f>
        <v>349613.76548928022</v>
      </c>
      <c r="D13" s="70">
        <f>IF(ISNUMBER($F13),VLOOKUP($J13,'Table 1'!$B$13:$C$33,2,FALSE)/12*1000*Study_MW,"")</f>
        <v>0</v>
      </c>
      <c r="E13" s="71">
        <f t="shared" ref="E13:E17" si="0">IF(ISNUMBER(C13+D13),C13+D13,"")</f>
        <v>349613.76548928022</v>
      </c>
      <c r="F13" s="69">
        <f>IF(INDEX([8]Delta!$F$1:$EE$997,$L$14,$I13)=0,"",INDEX([8]Delta!$F$1:$EE$997,$L$14,$I13))</f>
        <v>15810</v>
      </c>
      <c r="G13" s="72">
        <f t="shared" ref="G13:G17" si="1">IF(ISNUMBER($F13),E13/$F13,"")</f>
        <v>22.113457652705897</v>
      </c>
      <c r="I13" s="60">
        <v>1</v>
      </c>
      <c r="J13" s="73">
        <f>YEAR(B13)</f>
        <v>2023</v>
      </c>
      <c r="K13" s="74">
        <f t="shared" ref="K13:K24" si="2">IF(ISNUMBER(F13),B13,"")</f>
        <v>44927</v>
      </c>
      <c r="L13" s="56">
        <f>MATCH(M13,[8]Delta!$A$1:$A$997,FALSE)</f>
        <v>386</v>
      </c>
      <c r="M13" s="56" t="s">
        <v>49</v>
      </c>
    </row>
    <row r="14" spans="1:19">
      <c r="B14" s="78">
        <f t="shared" ref="B14:B77" si="3">EDATE(B13,1)</f>
        <v>44958</v>
      </c>
      <c r="C14" s="75">
        <f>IF(F14="","",-INDEX([8]Delta!$F$1:$EE$997,$L$13,$I14))</f>
        <v>477672.02647142112</v>
      </c>
      <c r="D14" s="71">
        <f>IF(ISNUMBER($F14),VLOOKUP($J14,'Table 1'!$B$13:$C$33,2,FALSE)/12*1000*Study_MW,"")</f>
        <v>0</v>
      </c>
      <c r="E14" s="71">
        <f t="shared" si="0"/>
        <v>477672.02647142112</v>
      </c>
      <c r="F14" s="75">
        <f>IF(INDEX([8]Delta!$F$1:$EE$997,$L$14,$I14)=0,"",INDEX([8]Delta!$F$1:$EE$997,$L$14,$I14))</f>
        <v>14280</v>
      </c>
      <c r="G14" s="76">
        <f t="shared" si="1"/>
        <v>33.450422021808201</v>
      </c>
      <c r="I14" s="77">
        <f>I13+1</f>
        <v>2</v>
      </c>
      <c r="J14" s="73">
        <f t="shared" ref="J14:J77" si="4">YEAR(B14)</f>
        <v>2023</v>
      </c>
      <c r="K14" s="78">
        <f t="shared" si="2"/>
        <v>44958</v>
      </c>
      <c r="L14" s="56">
        <f>MATCH(M14,[8]Delta!$C$304:$C$507,FALSE)+ROW([8]Delta!$C$303)+2</f>
        <v>505</v>
      </c>
      <c r="M14" s="90" t="str">
        <f>CHOOSE([8]NPC!$EQ$107,[8]NPC!$EI$107,[8]NPC!$EK$107,[8]NPC!$EM$107,[8]NPC!$EO$107)</f>
        <v>QF - 435 - UT - Gas</v>
      </c>
    </row>
    <row r="15" spans="1:19">
      <c r="B15" s="78">
        <f t="shared" si="3"/>
        <v>44986</v>
      </c>
      <c r="C15" s="75">
        <f>IF(F15="","",-INDEX([8]Delta!$F$1:$EE$997,$L$13,$I15))</f>
        <v>459777.53280293941</v>
      </c>
      <c r="D15" s="71">
        <f>IF(ISNUMBER($F15),VLOOKUP($J15,'Table 1'!$B$13:$C$33,2,FALSE)/12*1000*Study_MW,"")</f>
        <v>0</v>
      </c>
      <c r="E15" s="71">
        <f t="shared" si="0"/>
        <v>459777.53280293941</v>
      </c>
      <c r="F15" s="75">
        <f>IF(INDEX([8]Delta!$F$1:$EE$997,$L$14,$I15)=0,"",INDEX([8]Delta!$F$1:$EE$997,$L$14,$I15))</f>
        <v>15810</v>
      </c>
      <c r="G15" s="76">
        <f t="shared" si="1"/>
        <v>29.08143787494873</v>
      </c>
      <c r="I15" s="77">
        <f t="shared" ref="I15:I24" si="5">I14+1</f>
        <v>3</v>
      </c>
      <c r="J15" s="73">
        <f t="shared" si="4"/>
        <v>2023</v>
      </c>
      <c r="K15" s="78">
        <f t="shared" si="2"/>
        <v>44986</v>
      </c>
    </row>
    <row r="16" spans="1:19">
      <c r="B16" s="78">
        <f t="shared" si="3"/>
        <v>45017</v>
      </c>
      <c r="C16" s="75">
        <f>IF(F16="","",-INDEX([8]Delta!$F$1:$EE$997,$L$13,$I16))</f>
        <v>385004.68610313535</v>
      </c>
      <c r="D16" s="71">
        <f>IF(ISNUMBER($F16),VLOOKUP($J16,'Table 1'!$B$13:$C$33,2,FALSE)/12*1000*Study_MW,"")</f>
        <v>0</v>
      </c>
      <c r="E16" s="71">
        <f t="shared" si="0"/>
        <v>385004.68610313535</v>
      </c>
      <c r="F16" s="75">
        <f>IF(INDEX([8]Delta!$F$1:$EE$997,$L$14,$I16)=0,"",INDEX([8]Delta!$F$1:$EE$997,$L$14,$I16))</f>
        <v>15300</v>
      </c>
      <c r="G16" s="76">
        <f t="shared" si="1"/>
        <v>25.163704974061133</v>
      </c>
      <c r="I16" s="77">
        <f t="shared" si="5"/>
        <v>4</v>
      </c>
      <c r="J16" s="73">
        <f t="shared" si="4"/>
        <v>2023</v>
      </c>
      <c r="K16" s="78">
        <f t="shared" si="2"/>
        <v>45017</v>
      </c>
      <c r="L16" s="73">
        <f>YEAR(B13)</f>
        <v>2023</v>
      </c>
      <c r="M16" s="56">
        <f t="shared" ref="M16:M38" si="6">SUMIF($J$13:$J$240,L16,$C$13:$C$240)</f>
        <v>6714339.0165857971</v>
      </c>
      <c r="N16" s="56">
        <f t="shared" ref="N16:N38" si="7">SUMIF($J$13:$J$240,L16,$D$13:$D$240)</f>
        <v>0</v>
      </c>
      <c r="O16" s="56">
        <f t="shared" ref="O16:O38" si="8">SUMIF($J$13:$J$240,L16,$F$13:$F$240)</f>
        <v>186150</v>
      </c>
      <c r="P16" s="112">
        <f t="shared" ref="P16:P25" si="9">(M16+N16)/O16</f>
        <v>36.069508550017709</v>
      </c>
      <c r="Q16" s="163">
        <f>M16/O16</f>
        <v>36.069508550017709</v>
      </c>
      <c r="R16" s="163">
        <f>IFERROR(N16/O16,0)</f>
        <v>0</v>
      </c>
    </row>
    <row r="17" spans="2:20">
      <c r="B17" s="78">
        <f t="shared" si="3"/>
        <v>45047</v>
      </c>
      <c r="C17" s="75">
        <f>IF(F17="","",-INDEX([8]Delta!$F$1:$EE$997,$L$13,$I17))</f>
        <v>347025.23373423517</v>
      </c>
      <c r="D17" s="71">
        <f>IF(ISNUMBER($F17),VLOOKUP($J17,'Table 1'!$B$13:$C$33,2,FALSE)/12*1000*Study_MW,"")</f>
        <v>0</v>
      </c>
      <c r="E17" s="71">
        <f t="shared" si="0"/>
        <v>347025.23373423517</v>
      </c>
      <c r="F17" s="75">
        <f>IF(INDEX([8]Delta!$F$1:$EE$997,$L$14,$I17)=0,"",INDEX([8]Delta!$F$1:$EE$997,$L$14,$I17))</f>
        <v>15810</v>
      </c>
      <c r="G17" s="76">
        <f t="shared" si="1"/>
        <v>21.949730153968069</v>
      </c>
      <c r="I17" s="77">
        <f t="shared" si="5"/>
        <v>5</v>
      </c>
      <c r="J17" s="73">
        <f t="shared" si="4"/>
        <v>2023</v>
      </c>
      <c r="K17" s="78">
        <f t="shared" si="2"/>
        <v>45047</v>
      </c>
      <c r="L17" s="73">
        <f>L16+1</f>
        <v>2024</v>
      </c>
      <c r="M17" s="56">
        <f t="shared" si="6"/>
        <v>0</v>
      </c>
      <c r="N17" s="56">
        <f t="shared" si="7"/>
        <v>0</v>
      </c>
      <c r="O17" s="56">
        <f t="shared" si="8"/>
        <v>0</v>
      </c>
      <c r="P17" s="112" t="e">
        <f t="shared" si="9"/>
        <v>#DIV/0!</v>
      </c>
      <c r="Q17" s="163" t="e">
        <f t="shared" ref="Q17:Q33" si="10">M17/O17</f>
        <v>#DIV/0!</v>
      </c>
      <c r="R17" s="163">
        <f t="shared" ref="R17:R33" si="11">IFERROR(N17/O17,0)</f>
        <v>0</v>
      </c>
    </row>
    <row r="18" spans="2:20">
      <c r="B18" s="78">
        <f t="shared" si="3"/>
        <v>45078</v>
      </c>
      <c r="C18" s="75">
        <f>IF(F18="","",-INDEX([8]Delta!$F$1:$EE$997,$L$13,$I18))</f>
        <v>443544.3817563355</v>
      </c>
      <c r="D18" s="71">
        <f>IF(ISNUMBER($F18),VLOOKUP($J18,'Table 1'!$B$13:$C$33,2,FALSE)/12*1000*Study_MW,"")</f>
        <v>0</v>
      </c>
      <c r="E18" s="71">
        <f t="shared" ref="E18:E19" si="12">IF(ISNUMBER(C18+D18),C18+D18,"")</f>
        <v>443544.3817563355</v>
      </c>
      <c r="F18" s="75">
        <f>IF(INDEX([8]Delta!$F$1:$EE$997,$L$14,$I18)=0,"",INDEX([8]Delta!$F$1:$EE$997,$L$14,$I18))</f>
        <v>15300</v>
      </c>
      <c r="G18" s="76">
        <f t="shared" ref="G18:G19" si="13">IF(ISNUMBER($F18),E18/$F18,"")</f>
        <v>28.989828872963106</v>
      </c>
      <c r="I18" s="77">
        <f t="shared" si="5"/>
        <v>6</v>
      </c>
      <c r="J18" s="73">
        <f t="shared" si="4"/>
        <v>2023</v>
      </c>
      <c r="K18" s="78">
        <f t="shared" si="2"/>
        <v>45078</v>
      </c>
      <c r="L18" s="73">
        <f t="shared" ref="L18:L42" si="14">L17+1</f>
        <v>2025</v>
      </c>
      <c r="M18" s="56">
        <f t="shared" si="6"/>
        <v>0</v>
      </c>
      <c r="N18" s="56">
        <f t="shared" si="7"/>
        <v>0</v>
      </c>
      <c r="O18" s="56">
        <f t="shared" si="8"/>
        <v>0</v>
      </c>
      <c r="P18" s="112" t="e">
        <f t="shared" si="9"/>
        <v>#DIV/0!</v>
      </c>
      <c r="Q18" s="163" t="e">
        <f t="shared" si="10"/>
        <v>#DIV/0!</v>
      </c>
      <c r="R18" s="163">
        <f t="shared" si="11"/>
        <v>0</v>
      </c>
    </row>
    <row r="19" spans="2:20">
      <c r="B19" s="78">
        <f t="shared" si="3"/>
        <v>45108</v>
      </c>
      <c r="C19" s="75">
        <f>IF(F19="","",-INDEX([8]Delta!$F$1:$EE$997,$L$13,$I19))</f>
        <v>929406.44197371602</v>
      </c>
      <c r="D19" s="71">
        <f>IF(ISNUMBER($F19),VLOOKUP($J19,'Table 1'!$B$13:$C$33,2,FALSE)/12*1000*Study_MW,"")</f>
        <v>0</v>
      </c>
      <c r="E19" s="71">
        <f t="shared" si="12"/>
        <v>929406.44197371602</v>
      </c>
      <c r="F19" s="75">
        <f>IF(INDEX([8]Delta!$F$1:$EE$997,$L$14,$I19)=0,"",INDEX([8]Delta!$F$1:$EE$997,$L$14,$I19))</f>
        <v>15810</v>
      </c>
      <c r="G19" s="76">
        <f t="shared" si="13"/>
        <v>58.785986209596203</v>
      </c>
      <c r="I19" s="77">
        <f t="shared" si="5"/>
        <v>7</v>
      </c>
      <c r="J19" s="73">
        <f t="shared" si="4"/>
        <v>2023</v>
      </c>
      <c r="K19" s="78">
        <f t="shared" si="2"/>
        <v>45108</v>
      </c>
      <c r="L19" s="73">
        <f t="shared" si="14"/>
        <v>2026</v>
      </c>
      <c r="M19" s="56">
        <f t="shared" si="6"/>
        <v>0</v>
      </c>
      <c r="N19" s="56">
        <f t="shared" si="7"/>
        <v>0</v>
      </c>
      <c r="O19" s="56">
        <f t="shared" si="8"/>
        <v>0</v>
      </c>
      <c r="P19" s="112" t="e">
        <f t="shared" si="9"/>
        <v>#DIV/0!</v>
      </c>
      <c r="Q19" s="163" t="e">
        <f t="shared" si="10"/>
        <v>#DIV/0!</v>
      </c>
      <c r="R19" s="163">
        <f t="shared" si="11"/>
        <v>0</v>
      </c>
    </row>
    <row r="20" spans="2:20">
      <c r="B20" s="78">
        <f t="shared" si="3"/>
        <v>45139</v>
      </c>
      <c r="C20" s="75">
        <f>IF(F20="","",-INDEX([8]Delta!$F$1:$EE$997,$L$13,$I20))</f>
        <v>997773.17176020145</v>
      </c>
      <c r="D20" s="71">
        <f>IF(ISNUMBER($F20),VLOOKUP($J20,'Table 1'!$B$13:$C$33,2,FALSE)/12*1000*Study_MW,"")</f>
        <v>0</v>
      </c>
      <c r="E20" s="71">
        <f t="shared" ref="E20:E22" si="15">IF(ISNUMBER(C20+D20),C20+D20,"")</f>
        <v>997773.17176020145</v>
      </c>
      <c r="F20" s="75">
        <f>IF(INDEX([8]Delta!$F$1:$EE$997,$L$14,$I20)=0,"",INDEX([8]Delta!$F$1:$EE$997,$L$14,$I20))</f>
        <v>15810</v>
      </c>
      <c r="G20" s="76">
        <f t="shared" ref="G20:G77" si="16">IF(ISNUMBER($F20),E20/$F20,"")</f>
        <v>63.110257543339749</v>
      </c>
      <c r="I20" s="77">
        <f t="shared" si="5"/>
        <v>8</v>
      </c>
      <c r="J20" s="73">
        <f t="shared" si="4"/>
        <v>2023</v>
      </c>
      <c r="K20" s="78">
        <f t="shared" si="2"/>
        <v>45139</v>
      </c>
      <c r="L20" s="73">
        <f t="shared" si="14"/>
        <v>2027</v>
      </c>
      <c r="M20" s="56">
        <f t="shared" si="6"/>
        <v>0</v>
      </c>
      <c r="N20" s="56">
        <f t="shared" si="7"/>
        <v>0</v>
      </c>
      <c r="O20" s="56">
        <f t="shared" si="8"/>
        <v>0</v>
      </c>
      <c r="P20" s="112" t="e">
        <f t="shared" si="9"/>
        <v>#DIV/0!</v>
      </c>
      <c r="Q20" s="163" t="e">
        <f t="shared" si="10"/>
        <v>#DIV/0!</v>
      </c>
      <c r="R20" s="163">
        <f t="shared" si="11"/>
        <v>0</v>
      </c>
    </row>
    <row r="21" spans="2:20">
      <c r="B21" s="78">
        <f t="shared" si="3"/>
        <v>45170</v>
      </c>
      <c r="C21" s="75">
        <f>IF(F21="","",-INDEX([8]Delta!$F$1:$EE$997,$L$13,$I21))</f>
        <v>746624.78039285541</v>
      </c>
      <c r="D21" s="71">
        <f>IF(ISNUMBER($F21),VLOOKUP($J21,'Table 1'!$B$13:$C$33,2,FALSE)/12*1000*Study_MW,"")</f>
        <v>0</v>
      </c>
      <c r="E21" s="71">
        <f t="shared" si="15"/>
        <v>746624.78039285541</v>
      </c>
      <c r="F21" s="75">
        <f>IF(INDEX([8]Delta!$F$1:$EE$997,$L$14,$I21)=0,"",INDEX([8]Delta!$F$1:$EE$997,$L$14,$I21))</f>
        <v>15300</v>
      </c>
      <c r="G21" s="76">
        <f t="shared" si="16"/>
        <v>48.799005254434995</v>
      </c>
      <c r="I21" s="77">
        <f t="shared" si="5"/>
        <v>9</v>
      </c>
      <c r="J21" s="73">
        <f t="shared" si="4"/>
        <v>2023</v>
      </c>
      <c r="K21" s="78">
        <f t="shared" si="2"/>
        <v>45170</v>
      </c>
      <c r="L21" s="73">
        <f t="shared" si="14"/>
        <v>2028</v>
      </c>
      <c r="M21" s="56">
        <f t="shared" si="6"/>
        <v>0</v>
      </c>
      <c r="N21" s="56">
        <f t="shared" si="7"/>
        <v>0</v>
      </c>
      <c r="O21" s="56">
        <f t="shared" si="8"/>
        <v>0</v>
      </c>
      <c r="P21" s="112" t="e">
        <f t="shared" si="9"/>
        <v>#DIV/0!</v>
      </c>
      <c r="Q21" s="163" t="e">
        <f t="shared" si="10"/>
        <v>#DIV/0!</v>
      </c>
      <c r="R21" s="163">
        <f t="shared" si="11"/>
        <v>0</v>
      </c>
    </row>
    <row r="22" spans="2:20">
      <c r="B22" s="78">
        <f t="shared" si="3"/>
        <v>45200</v>
      </c>
      <c r="C22" s="75">
        <f>IF(F22="","",-INDEX([8]Delta!$F$1:$EE$997,$L$13,$I22))</f>
        <v>463428.3875041604</v>
      </c>
      <c r="D22" s="71">
        <f>IF(ISNUMBER($F22),VLOOKUP($J22,'Table 1'!$B$13:$C$33,2,FALSE)/12*1000*Study_MW,"")</f>
        <v>0</v>
      </c>
      <c r="E22" s="71">
        <f t="shared" si="15"/>
        <v>463428.3875041604</v>
      </c>
      <c r="F22" s="75">
        <f>IF(INDEX([8]Delta!$F$1:$EE$997,$L$14,$I22)=0,"",INDEX([8]Delta!$F$1:$EE$997,$L$14,$I22))</f>
        <v>15810</v>
      </c>
      <c r="G22" s="76">
        <f t="shared" si="16"/>
        <v>29.312358475911473</v>
      </c>
      <c r="I22" s="77">
        <f t="shared" si="5"/>
        <v>10</v>
      </c>
      <c r="J22" s="73">
        <f t="shared" si="4"/>
        <v>2023</v>
      </c>
      <c r="K22" s="78">
        <f t="shared" si="2"/>
        <v>45200</v>
      </c>
      <c r="L22" s="73">
        <f t="shared" si="14"/>
        <v>2029</v>
      </c>
      <c r="M22" s="56">
        <f t="shared" si="6"/>
        <v>0</v>
      </c>
      <c r="N22" s="56">
        <f t="shared" si="7"/>
        <v>0</v>
      </c>
      <c r="O22" s="56">
        <f t="shared" si="8"/>
        <v>0</v>
      </c>
      <c r="P22" s="112" t="e">
        <f t="shared" si="9"/>
        <v>#DIV/0!</v>
      </c>
      <c r="Q22" s="163" t="e">
        <f t="shared" si="10"/>
        <v>#DIV/0!</v>
      </c>
      <c r="R22" s="163">
        <f t="shared" si="11"/>
        <v>0</v>
      </c>
    </row>
    <row r="23" spans="2:20">
      <c r="B23" s="78">
        <f t="shared" si="3"/>
        <v>45231</v>
      </c>
      <c r="C23" s="75">
        <f>IF(F23="","",-INDEX([8]Delta!$F$1:$EE$997,$L$13,$I23))</f>
        <v>462512.07453858852</v>
      </c>
      <c r="D23" s="71">
        <f>IF(ISNUMBER($F23),VLOOKUP($J23,'Table 1'!$B$13:$C$33,2,FALSE)/12*1000*Study_MW,"")</f>
        <v>0</v>
      </c>
      <c r="E23" s="71">
        <f t="shared" ref="E23" si="17">IF(ISNUMBER(C23+D23),C23+D23,"")</f>
        <v>462512.07453858852</v>
      </c>
      <c r="F23" s="75">
        <f>IF(INDEX([8]Delta!$F$1:$EE$997,$L$14,$I23)=0,"",INDEX([8]Delta!$F$1:$EE$997,$L$14,$I23))</f>
        <v>15300</v>
      </c>
      <c r="G23" s="76">
        <f t="shared" ref="G23" si="18">IF(ISNUMBER($F23),E23/$F23,"")</f>
        <v>30.229547355463303</v>
      </c>
      <c r="I23" s="77">
        <f t="shared" si="5"/>
        <v>11</v>
      </c>
      <c r="J23" s="73">
        <f t="shared" si="4"/>
        <v>2023</v>
      </c>
      <c r="K23" s="78">
        <f t="shared" si="2"/>
        <v>45231</v>
      </c>
      <c r="L23" s="73">
        <f t="shared" si="14"/>
        <v>2030</v>
      </c>
      <c r="M23" s="56">
        <f t="shared" si="6"/>
        <v>0</v>
      </c>
      <c r="N23" s="56">
        <f t="shared" si="7"/>
        <v>0</v>
      </c>
      <c r="O23" s="56">
        <f t="shared" si="8"/>
        <v>0</v>
      </c>
      <c r="P23" s="112" t="e">
        <f t="shared" si="9"/>
        <v>#DIV/0!</v>
      </c>
      <c r="Q23" s="163" t="e">
        <f t="shared" si="10"/>
        <v>#DIV/0!</v>
      </c>
      <c r="R23" s="163">
        <f t="shared" si="11"/>
        <v>0</v>
      </c>
      <c r="T23" s="41"/>
    </row>
    <row r="24" spans="2:20">
      <c r="B24" s="82">
        <f t="shared" si="3"/>
        <v>45261</v>
      </c>
      <c r="C24" s="79">
        <f>IF(F24="","",-INDEX([8]Delta!$F$1:$EE$997,$L$13,$I24))</f>
        <v>651956.53405892849</v>
      </c>
      <c r="D24" s="80">
        <f>IF(F24&lt;&gt;0,VLOOKUP($J24,'Table 1'!$B$13:$C$33,2,FALSE)/12*1000*Study_MW,0)</f>
        <v>0</v>
      </c>
      <c r="E24" s="80">
        <f t="shared" ref="E24" si="19">IF(ISNUMBER(C24+D24),C24+D24,"")</f>
        <v>651956.53405892849</v>
      </c>
      <c r="F24" s="79">
        <f>IF(INDEX([8]Delta!$F$1:$EE$997,$L$14,$I24)=0,"",INDEX([8]Delta!$F$1:$EE$997,$L$14,$I24))</f>
        <v>15810</v>
      </c>
      <c r="G24" s="81">
        <f t="shared" ref="G24" si="20">IF(ISNUMBER($F24),E24/$F24,"")</f>
        <v>41.236972426244684</v>
      </c>
      <c r="I24" s="64">
        <f t="shared" si="5"/>
        <v>12</v>
      </c>
      <c r="J24" s="73">
        <f t="shared" si="4"/>
        <v>2023</v>
      </c>
      <c r="K24" s="82">
        <f t="shared" si="2"/>
        <v>45261</v>
      </c>
      <c r="L24" s="73">
        <f t="shared" si="14"/>
        <v>2031</v>
      </c>
      <c r="M24" s="56">
        <f t="shared" si="6"/>
        <v>0</v>
      </c>
      <c r="N24" s="56">
        <f t="shared" si="7"/>
        <v>0</v>
      </c>
      <c r="O24" s="56">
        <f t="shared" si="8"/>
        <v>0</v>
      </c>
      <c r="P24" s="112" t="e">
        <f t="shared" si="9"/>
        <v>#DIV/0!</v>
      </c>
      <c r="Q24" s="163" t="e">
        <f t="shared" si="10"/>
        <v>#DIV/0!</v>
      </c>
      <c r="R24" s="163">
        <f t="shared" si="11"/>
        <v>0</v>
      </c>
    </row>
    <row r="25" spans="2:20" hidden="1" outlineLevel="1">
      <c r="B25" s="74">
        <f t="shared" si="3"/>
        <v>45292</v>
      </c>
      <c r="C25" s="69">
        <f>IF(F25&lt;&gt;0,-INDEX([8]Delta!$F$1:$EE$997,$L$13,$I25),0)</f>
        <v>0</v>
      </c>
      <c r="D25" s="70">
        <f>IF(F25&lt;&gt;0,VLOOKUP($J25,'Table 1'!$B$13:$C$33,2,FALSE)/12*1000*Study_MW,0)</f>
        <v>0</v>
      </c>
      <c r="E25" s="70">
        <f t="shared" ref="E25:E77" si="21">C25+D25</f>
        <v>0</v>
      </c>
      <c r="F25" s="69">
        <f>INDEX([8]Delta!$F$1:$EE$997,$L$14,$I25)</f>
        <v>0</v>
      </c>
      <c r="G25" s="72" t="e">
        <f t="shared" si="16"/>
        <v>#DIV/0!</v>
      </c>
      <c r="I25" s="60">
        <f>I13+13</f>
        <v>14</v>
      </c>
      <c r="J25" s="73">
        <f t="shared" si="4"/>
        <v>2024</v>
      </c>
      <c r="K25" s="74" t="str">
        <f>IF(ISNUMBER(F25),IF(F25&lt;&gt;0,B25,""),"")</f>
        <v/>
      </c>
      <c r="L25" s="73">
        <f t="shared" si="14"/>
        <v>2032</v>
      </c>
      <c r="M25" s="56">
        <f t="shared" si="6"/>
        <v>0</v>
      </c>
      <c r="N25" s="56">
        <f t="shared" si="7"/>
        <v>0</v>
      </c>
      <c r="O25" s="56">
        <f t="shared" si="8"/>
        <v>0</v>
      </c>
      <c r="P25" s="112" t="e">
        <f t="shared" si="9"/>
        <v>#DIV/0!</v>
      </c>
      <c r="Q25" s="163" t="e">
        <f t="shared" si="10"/>
        <v>#DIV/0!</v>
      </c>
      <c r="R25" s="163">
        <f t="shared" si="11"/>
        <v>0</v>
      </c>
    </row>
    <row r="26" spans="2:20" hidden="1" outlineLevel="1">
      <c r="B26" s="78">
        <f t="shared" si="3"/>
        <v>45323</v>
      </c>
      <c r="C26" s="75">
        <f>IF(F26&lt;&gt;0,-INDEX([8]Delta!$F$1:$EE$997,$L$13,$I26),0)</f>
        <v>0</v>
      </c>
      <c r="D26" s="71">
        <f>IF(F26&lt;&gt;0,VLOOKUP($J26,'Table 1'!$B$13:$C$33,2,FALSE)/12*1000*Study_MW,0)</f>
        <v>0</v>
      </c>
      <c r="E26" s="71">
        <f t="shared" si="21"/>
        <v>0</v>
      </c>
      <c r="F26" s="75">
        <f>INDEX([8]Delta!$F$1:$EE$997,$L$14,$I26)</f>
        <v>0</v>
      </c>
      <c r="G26" s="76" t="e">
        <f t="shared" si="16"/>
        <v>#DIV/0!</v>
      </c>
      <c r="I26" s="77">
        <f t="shared" ref="I26:I89" si="22">I14+13</f>
        <v>15</v>
      </c>
      <c r="J26" s="73">
        <f t="shared" si="4"/>
        <v>2024</v>
      </c>
      <c r="K26" s="78" t="str">
        <f t="shared" ref="K26:K89" si="23">IF(ISNUMBER(F26),IF(F26&lt;&gt;0,B26,""),"")</f>
        <v/>
      </c>
      <c r="L26" s="73">
        <f t="shared" si="14"/>
        <v>2033</v>
      </c>
      <c r="M26" s="56">
        <f t="shared" si="6"/>
        <v>0</v>
      </c>
      <c r="N26" s="56">
        <f t="shared" si="7"/>
        <v>0</v>
      </c>
      <c r="O26" s="56">
        <f t="shared" si="8"/>
        <v>0</v>
      </c>
      <c r="P26" s="112" t="e">
        <f>(M26+N26)/O26</f>
        <v>#DIV/0!</v>
      </c>
      <c r="Q26" s="163" t="e">
        <f t="shared" si="10"/>
        <v>#DIV/0!</v>
      </c>
      <c r="R26" s="163">
        <f t="shared" si="11"/>
        <v>0</v>
      </c>
    </row>
    <row r="27" spans="2:20" hidden="1" outlineLevel="1">
      <c r="B27" s="78">
        <f t="shared" si="3"/>
        <v>45352</v>
      </c>
      <c r="C27" s="75">
        <f>IF(F27&lt;&gt;0,-INDEX([8]Delta!$F$1:$EE$997,$L$13,$I27),0)</f>
        <v>0</v>
      </c>
      <c r="D27" s="71">
        <f>IF(F27&lt;&gt;0,VLOOKUP($J27,'Table 1'!$B$13:$C$33,2,FALSE)/12*1000*Study_MW,0)</f>
        <v>0</v>
      </c>
      <c r="E27" s="71">
        <f t="shared" si="21"/>
        <v>0</v>
      </c>
      <c r="F27" s="75">
        <f>INDEX([8]Delta!$F$1:$EE$997,$L$14,$I27)</f>
        <v>0</v>
      </c>
      <c r="G27" s="76" t="e">
        <f t="shared" si="16"/>
        <v>#DIV/0!</v>
      </c>
      <c r="I27" s="77">
        <f t="shared" si="22"/>
        <v>16</v>
      </c>
      <c r="J27" s="73">
        <f t="shared" si="4"/>
        <v>2024</v>
      </c>
      <c r="K27" s="78" t="str">
        <f t="shared" si="23"/>
        <v/>
      </c>
      <c r="L27" s="73">
        <f t="shared" si="14"/>
        <v>2034</v>
      </c>
      <c r="M27" s="56">
        <f t="shared" si="6"/>
        <v>0</v>
      </c>
      <c r="N27" s="56">
        <f t="shared" si="7"/>
        <v>0</v>
      </c>
      <c r="O27" s="56">
        <f t="shared" si="8"/>
        <v>0</v>
      </c>
      <c r="P27" s="112" t="e">
        <f t="shared" ref="P27:P31" si="24">(M27+N27)/O27</f>
        <v>#DIV/0!</v>
      </c>
      <c r="Q27" s="163" t="e">
        <f t="shared" si="10"/>
        <v>#DIV/0!</v>
      </c>
      <c r="R27" s="163">
        <f t="shared" si="11"/>
        <v>0</v>
      </c>
    </row>
    <row r="28" spans="2:20" hidden="1" outlineLevel="1">
      <c r="B28" s="78">
        <f t="shared" si="3"/>
        <v>45383</v>
      </c>
      <c r="C28" s="75">
        <f>IF(F28&lt;&gt;0,-INDEX([8]Delta!$F$1:$EE$997,$L$13,$I28),0)</f>
        <v>0</v>
      </c>
      <c r="D28" s="71">
        <f>IF(F28&lt;&gt;0,VLOOKUP($J28,'Table 1'!$B$13:$C$33,2,FALSE)/12*1000*Study_MW,0)</f>
        <v>0</v>
      </c>
      <c r="E28" s="71">
        <f t="shared" si="21"/>
        <v>0</v>
      </c>
      <c r="F28" s="75">
        <f>INDEX([8]Delta!$F$1:$EE$997,$L$14,$I28)</f>
        <v>0</v>
      </c>
      <c r="G28" s="76" t="e">
        <f t="shared" si="16"/>
        <v>#DIV/0!</v>
      </c>
      <c r="I28" s="77">
        <f t="shared" si="22"/>
        <v>17</v>
      </c>
      <c r="J28" s="73">
        <f t="shared" si="4"/>
        <v>2024</v>
      </c>
      <c r="K28" s="78" t="str">
        <f t="shared" si="23"/>
        <v/>
      </c>
      <c r="L28" s="73">
        <f t="shared" si="14"/>
        <v>2035</v>
      </c>
      <c r="M28" s="56">
        <f t="shared" si="6"/>
        <v>0</v>
      </c>
      <c r="N28" s="56">
        <f t="shared" si="7"/>
        <v>0</v>
      </c>
      <c r="O28" s="56">
        <f t="shared" si="8"/>
        <v>0</v>
      </c>
      <c r="P28" s="112" t="e">
        <f t="shared" si="24"/>
        <v>#DIV/0!</v>
      </c>
      <c r="Q28" s="163" t="e">
        <f t="shared" si="10"/>
        <v>#DIV/0!</v>
      </c>
      <c r="R28" s="163">
        <f t="shared" si="11"/>
        <v>0</v>
      </c>
    </row>
    <row r="29" spans="2:20" hidden="1" outlineLevel="1">
      <c r="B29" s="78">
        <f t="shared" si="3"/>
        <v>45413</v>
      </c>
      <c r="C29" s="75">
        <f>IF(F29&lt;&gt;0,-INDEX([8]Delta!$F$1:$EE$997,$L$13,$I29),0)</f>
        <v>0</v>
      </c>
      <c r="D29" s="71">
        <f>IF(F29&lt;&gt;0,VLOOKUP($J29,'Table 1'!$B$13:$C$33,2,FALSE)/12*1000*Study_MW,0)</f>
        <v>0</v>
      </c>
      <c r="E29" s="71">
        <f t="shared" si="21"/>
        <v>0</v>
      </c>
      <c r="F29" s="75">
        <f>INDEX([8]Delta!$F$1:$EE$997,$L$14,$I29)</f>
        <v>0</v>
      </c>
      <c r="G29" s="76" t="e">
        <f t="shared" si="16"/>
        <v>#DIV/0!</v>
      </c>
      <c r="I29" s="77">
        <f t="shared" si="22"/>
        <v>18</v>
      </c>
      <c r="J29" s="73">
        <f t="shared" si="4"/>
        <v>2024</v>
      </c>
      <c r="K29" s="78" t="str">
        <f t="shared" si="23"/>
        <v/>
      </c>
      <c r="L29" s="73">
        <f t="shared" si="14"/>
        <v>2036</v>
      </c>
      <c r="M29" s="56">
        <f t="shared" si="6"/>
        <v>0</v>
      </c>
      <c r="N29" s="56">
        <f t="shared" si="7"/>
        <v>0</v>
      </c>
      <c r="O29" s="56">
        <f t="shared" si="8"/>
        <v>0</v>
      </c>
      <c r="P29" s="112" t="e">
        <f t="shared" si="24"/>
        <v>#DIV/0!</v>
      </c>
      <c r="Q29" s="163" t="e">
        <f t="shared" si="10"/>
        <v>#DIV/0!</v>
      </c>
      <c r="R29" s="163">
        <f t="shared" si="11"/>
        <v>0</v>
      </c>
    </row>
    <row r="30" spans="2:20" hidden="1" outlineLevel="1">
      <c r="B30" s="78">
        <f t="shared" si="3"/>
        <v>45444</v>
      </c>
      <c r="C30" s="75">
        <f>IF(F30&lt;&gt;0,-INDEX([8]Delta!$F$1:$EE$997,$L$13,$I30),0)</f>
        <v>0</v>
      </c>
      <c r="D30" s="71">
        <f>IF(F30&lt;&gt;0,VLOOKUP($J30,'Table 1'!$B$13:$C$33,2,FALSE)/12*1000*Study_MW,0)</f>
        <v>0</v>
      </c>
      <c r="E30" s="71">
        <f t="shared" si="21"/>
        <v>0</v>
      </c>
      <c r="F30" s="75">
        <f>INDEX([8]Delta!$F$1:$EE$997,$L$14,$I30)</f>
        <v>0</v>
      </c>
      <c r="G30" s="76" t="e">
        <f t="shared" si="16"/>
        <v>#DIV/0!</v>
      </c>
      <c r="I30" s="77">
        <f t="shared" si="22"/>
        <v>19</v>
      </c>
      <c r="J30" s="73">
        <f t="shared" si="4"/>
        <v>2024</v>
      </c>
      <c r="K30" s="78" t="str">
        <f t="shared" si="23"/>
        <v/>
      </c>
      <c r="L30" s="73">
        <f t="shared" si="14"/>
        <v>2037</v>
      </c>
      <c r="M30" s="56">
        <f t="shared" si="6"/>
        <v>0</v>
      </c>
      <c r="N30" s="56">
        <f t="shared" si="7"/>
        <v>0</v>
      </c>
      <c r="O30" s="56">
        <f t="shared" si="8"/>
        <v>0</v>
      </c>
      <c r="P30" s="112" t="e">
        <f t="shared" si="24"/>
        <v>#DIV/0!</v>
      </c>
      <c r="Q30" s="163" t="e">
        <f t="shared" si="10"/>
        <v>#DIV/0!</v>
      </c>
      <c r="R30" s="163">
        <f t="shared" si="11"/>
        <v>0</v>
      </c>
    </row>
    <row r="31" spans="2:20" hidden="1" outlineLevel="1">
      <c r="B31" s="78">
        <f t="shared" si="3"/>
        <v>45474</v>
      </c>
      <c r="C31" s="75">
        <f>IF(F31&lt;&gt;0,-INDEX([8]Delta!$F$1:$EE$997,$L$13,$I31),0)</f>
        <v>0</v>
      </c>
      <c r="D31" s="71">
        <f>IF(F31&lt;&gt;0,VLOOKUP($J31,'Table 1'!$B$13:$C$33,2,FALSE)/12*1000*Study_MW,0)</f>
        <v>0</v>
      </c>
      <c r="E31" s="71">
        <f t="shared" si="21"/>
        <v>0</v>
      </c>
      <c r="F31" s="75">
        <f>INDEX([8]Delta!$F$1:$EE$997,$L$14,$I31)</f>
        <v>0</v>
      </c>
      <c r="G31" s="76" t="e">
        <f t="shared" si="16"/>
        <v>#DIV/0!</v>
      </c>
      <c r="I31" s="77">
        <f t="shared" si="22"/>
        <v>20</v>
      </c>
      <c r="J31" s="73">
        <f t="shared" si="4"/>
        <v>2024</v>
      </c>
      <c r="K31" s="78" t="str">
        <f t="shared" si="23"/>
        <v/>
      </c>
      <c r="L31" s="73">
        <f t="shared" si="14"/>
        <v>2038</v>
      </c>
      <c r="M31" s="56">
        <f t="shared" si="6"/>
        <v>0</v>
      </c>
      <c r="N31" s="56">
        <f t="shared" si="7"/>
        <v>0</v>
      </c>
      <c r="O31" s="56">
        <f t="shared" si="8"/>
        <v>0</v>
      </c>
      <c r="P31" s="112" t="e">
        <f t="shared" si="24"/>
        <v>#DIV/0!</v>
      </c>
      <c r="Q31" s="163" t="e">
        <f t="shared" si="10"/>
        <v>#DIV/0!</v>
      </c>
      <c r="R31" s="163">
        <f t="shared" si="11"/>
        <v>0</v>
      </c>
    </row>
    <row r="32" spans="2:20" hidden="1" outlineLevel="1">
      <c r="B32" s="78">
        <f t="shared" si="3"/>
        <v>45505</v>
      </c>
      <c r="C32" s="75">
        <f>IF(F32&lt;&gt;0,-INDEX([8]Delta!$F$1:$EE$997,$L$13,$I32),0)</f>
        <v>0</v>
      </c>
      <c r="D32" s="71">
        <f>IF(F32&lt;&gt;0,VLOOKUP($J32,'Table 1'!$B$13:$C$33,2,FALSE)/12*1000*Study_MW,0)</f>
        <v>0</v>
      </c>
      <c r="E32" s="71">
        <f t="shared" si="21"/>
        <v>0</v>
      </c>
      <c r="F32" s="75">
        <f>INDEX([8]Delta!$F$1:$EE$997,$L$14,$I32)</f>
        <v>0</v>
      </c>
      <c r="G32" s="76" t="e">
        <f t="shared" si="16"/>
        <v>#DIV/0!</v>
      </c>
      <c r="I32" s="77">
        <f t="shared" si="22"/>
        <v>21</v>
      </c>
      <c r="J32" s="73">
        <f t="shared" si="4"/>
        <v>2024</v>
      </c>
      <c r="K32" s="78" t="str">
        <f t="shared" si="23"/>
        <v/>
      </c>
      <c r="L32" s="73">
        <f t="shared" si="14"/>
        <v>2039</v>
      </c>
      <c r="M32" s="56">
        <f t="shared" si="6"/>
        <v>0</v>
      </c>
      <c r="N32" s="56">
        <f t="shared" si="7"/>
        <v>0</v>
      </c>
      <c r="O32" s="56">
        <f t="shared" si="8"/>
        <v>0</v>
      </c>
      <c r="P32" s="112" t="e">
        <f t="shared" ref="P32:P34" si="25">(M32+N32)/O32</f>
        <v>#DIV/0!</v>
      </c>
      <c r="Q32" s="163" t="e">
        <f t="shared" si="10"/>
        <v>#DIV/0!</v>
      </c>
      <c r="R32" s="163">
        <f t="shared" si="11"/>
        <v>0</v>
      </c>
    </row>
    <row r="33" spans="2:20" hidden="1" outlineLevel="1">
      <c r="B33" s="78">
        <f t="shared" si="3"/>
        <v>45536</v>
      </c>
      <c r="C33" s="75">
        <f>IF(F33&lt;&gt;0,-INDEX([8]Delta!$F$1:$EE$997,$L$13,$I33),0)</f>
        <v>0</v>
      </c>
      <c r="D33" s="71">
        <f>IF(F33&lt;&gt;0,VLOOKUP($J33,'Table 1'!$B$13:$C$33,2,FALSE)/12*1000*Study_MW,0)</f>
        <v>0</v>
      </c>
      <c r="E33" s="71">
        <f t="shared" si="21"/>
        <v>0</v>
      </c>
      <c r="F33" s="75">
        <f>INDEX([8]Delta!$F$1:$EE$997,$L$14,$I33)</f>
        <v>0</v>
      </c>
      <c r="G33" s="76" t="e">
        <f t="shared" si="16"/>
        <v>#DIV/0!</v>
      </c>
      <c r="I33" s="77">
        <f t="shared" si="22"/>
        <v>22</v>
      </c>
      <c r="J33" s="73">
        <f t="shared" si="4"/>
        <v>2024</v>
      </c>
      <c r="K33" s="78" t="str">
        <f t="shared" si="23"/>
        <v/>
      </c>
      <c r="L33" s="73">
        <f t="shared" si="14"/>
        <v>2040</v>
      </c>
      <c r="M33" s="56">
        <f t="shared" si="6"/>
        <v>0</v>
      </c>
      <c r="N33" s="56">
        <f t="shared" si="7"/>
        <v>0</v>
      </c>
      <c r="O33" s="56">
        <f t="shared" si="8"/>
        <v>0</v>
      </c>
      <c r="P33" s="112" t="e">
        <f t="shared" si="25"/>
        <v>#DIV/0!</v>
      </c>
      <c r="Q33" s="163" t="e">
        <f t="shared" si="10"/>
        <v>#DIV/0!</v>
      </c>
      <c r="R33" s="163">
        <f t="shared" si="11"/>
        <v>0</v>
      </c>
    </row>
    <row r="34" spans="2:20" hidden="1" outlineLevel="1">
      <c r="B34" s="78">
        <f t="shared" si="3"/>
        <v>45566</v>
      </c>
      <c r="C34" s="75">
        <f>IF(F34&lt;&gt;0,-INDEX([8]Delta!$F$1:$EE$997,$L$13,$I34),0)</f>
        <v>0</v>
      </c>
      <c r="D34" s="71">
        <f>IF(F34&lt;&gt;0,VLOOKUP($J34,'Table 1'!$B$13:$C$33,2,FALSE)/12*1000*Study_MW,0)</f>
        <v>0</v>
      </c>
      <c r="E34" s="71">
        <f t="shared" si="21"/>
        <v>0</v>
      </c>
      <c r="F34" s="75">
        <f>INDEX([8]Delta!$F$1:$EE$997,$L$14,$I34)</f>
        <v>0</v>
      </c>
      <c r="G34" s="76" t="e">
        <f t="shared" si="16"/>
        <v>#DIV/0!</v>
      </c>
      <c r="I34" s="77">
        <f t="shared" si="22"/>
        <v>23</v>
      </c>
      <c r="J34" s="73">
        <f t="shared" si="4"/>
        <v>2024</v>
      </c>
      <c r="K34" s="78" t="str">
        <f t="shared" si="23"/>
        <v/>
      </c>
      <c r="L34" s="73">
        <f t="shared" si="14"/>
        <v>2041</v>
      </c>
      <c r="M34" s="56">
        <f t="shared" si="6"/>
        <v>0</v>
      </c>
      <c r="N34" s="56">
        <f t="shared" si="7"/>
        <v>0</v>
      </c>
      <c r="O34" s="56">
        <f t="shared" si="8"/>
        <v>0</v>
      </c>
      <c r="P34" s="112" t="e">
        <f t="shared" si="25"/>
        <v>#DIV/0!</v>
      </c>
      <c r="Q34" s="163" t="e">
        <f t="shared" ref="Q34" si="26">M34/O34</f>
        <v>#DIV/0!</v>
      </c>
      <c r="R34" s="163">
        <f t="shared" ref="R34" si="27">IFERROR(N34/O34,0)</f>
        <v>0</v>
      </c>
    </row>
    <row r="35" spans="2:20" hidden="1" outlineLevel="1">
      <c r="B35" s="78">
        <f t="shared" si="3"/>
        <v>45597</v>
      </c>
      <c r="C35" s="75">
        <f>IF(F35&lt;&gt;0,-INDEX([8]Delta!$F$1:$EE$997,$L$13,$I35),0)</f>
        <v>0</v>
      </c>
      <c r="D35" s="71">
        <f>IF(F35&lt;&gt;0,VLOOKUP($J35,'Table 1'!$B$13:$C$33,2,FALSE)/12*1000*Study_MW,0)</f>
        <v>0</v>
      </c>
      <c r="E35" s="71">
        <f t="shared" si="21"/>
        <v>0</v>
      </c>
      <c r="F35" s="75">
        <f>INDEX([8]Delta!$F$1:$EE$997,$L$14,$I35)</f>
        <v>0</v>
      </c>
      <c r="G35" s="76" t="e">
        <f t="shared" si="16"/>
        <v>#DIV/0!</v>
      </c>
      <c r="I35" s="77">
        <f t="shared" si="22"/>
        <v>24</v>
      </c>
      <c r="J35" s="73">
        <f t="shared" si="4"/>
        <v>2024</v>
      </c>
      <c r="K35" s="78" t="str">
        <f t="shared" si="23"/>
        <v/>
      </c>
      <c r="L35" s="73">
        <f t="shared" si="14"/>
        <v>2042</v>
      </c>
      <c r="M35" s="56">
        <f t="shared" si="6"/>
        <v>0</v>
      </c>
      <c r="N35" s="56">
        <f t="shared" si="7"/>
        <v>0</v>
      </c>
      <c r="O35" s="56">
        <f t="shared" si="8"/>
        <v>0</v>
      </c>
      <c r="P35" s="112" t="e">
        <f t="shared" ref="P35" si="28">(M35+N35)/O35</f>
        <v>#DIV/0!</v>
      </c>
      <c r="Q35" s="163" t="e">
        <f t="shared" ref="Q35" si="29">M35/O35</f>
        <v>#DIV/0!</v>
      </c>
      <c r="R35" s="163">
        <f t="shared" ref="R35" si="30">IFERROR(N35/O35,0)</f>
        <v>0</v>
      </c>
    </row>
    <row r="36" spans="2:20" hidden="1" outlineLevel="1">
      <c r="B36" s="82">
        <f t="shared" si="3"/>
        <v>45627</v>
      </c>
      <c r="C36" s="79">
        <f>IF(F36&lt;&gt;0,-INDEX([8]Delta!$F$1:$EE$997,$L$13,$I36),0)</f>
        <v>0</v>
      </c>
      <c r="D36" s="80">
        <f>IF(F36&lt;&gt;0,VLOOKUP($J36,'Table 1'!$B$13:$C$33,2,FALSE)/12*1000*Study_MW,0)</f>
        <v>0</v>
      </c>
      <c r="E36" s="80">
        <f t="shared" si="21"/>
        <v>0</v>
      </c>
      <c r="F36" s="79">
        <f>INDEX([8]Delta!$F$1:$EE$997,$L$14,$I36)</f>
        <v>0</v>
      </c>
      <c r="G36" s="81" t="e">
        <f t="shared" si="16"/>
        <v>#DIV/0!</v>
      </c>
      <c r="I36" s="64">
        <f t="shared" si="22"/>
        <v>25</v>
      </c>
      <c r="J36" s="73">
        <f t="shared" si="4"/>
        <v>2024</v>
      </c>
      <c r="K36" s="82" t="str">
        <f t="shared" si="23"/>
        <v/>
      </c>
      <c r="L36" s="73">
        <f t="shared" si="14"/>
        <v>2043</v>
      </c>
      <c r="M36" s="56">
        <f t="shared" si="6"/>
        <v>0</v>
      </c>
      <c r="N36" s="56">
        <f t="shared" si="7"/>
        <v>0</v>
      </c>
      <c r="O36" s="56">
        <f t="shared" si="8"/>
        <v>0</v>
      </c>
      <c r="P36" s="112" t="e">
        <f t="shared" ref="P36" si="31">(M36+N36)/O36</f>
        <v>#DIV/0!</v>
      </c>
      <c r="Q36" s="163" t="e">
        <f t="shared" ref="Q36" si="32">M36/O36</f>
        <v>#DIV/0!</v>
      </c>
      <c r="R36" s="163">
        <f t="shared" ref="R36" si="33">IFERROR(N36/O36,0)</f>
        <v>0</v>
      </c>
    </row>
    <row r="37" spans="2:20" hidden="1" outlineLevel="1">
      <c r="B37" s="74">
        <f t="shared" si="3"/>
        <v>45658</v>
      </c>
      <c r="C37" s="69">
        <f>IF(F37&lt;&gt;0,-INDEX([8]Delta!$F$1:$EE$997,$L$13,$I37),0)</f>
        <v>0</v>
      </c>
      <c r="D37" s="70">
        <f>IF(F37&lt;&gt;0,VLOOKUP($J37,'Table 1'!$B$13:$C$33,2,FALSE)/12*1000*Study_MW,0)</f>
        <v>0</v>
      </c>
      <c r="E37" s="70">
        <f t="shared" si="21"/>
        <v>0</v>
      </c>
      <c r="F37" s="69">
        <f>INDEX([8]Delta!$F$1:$EE$997,$L$14,$I37)</f>
        <v>0</v>
      </c>
      <c r="G37" s="72" t="e">
        <f t="shared" si="16"/>
        <v>#DIV/0!</v>
      </c>
      <c r="I37" s="60">
        <f>I25+13</f>
        <v>27</v>
      </c>
      <c r="J37" s="73">
        <f t="shared" si="4"/>
        <v>2025</v>
      </c>
      <c r="K37" s="74" t="str">
        <f t="shared" si="23"/>
        <v/>
      </c>
      <c r="L37" s="73">
        <f t="shared" si="14"/>
        <v>2044</v>
      </c>
      <c r="M37" s="56">
        <f t="shared" si="6"/>
        <v>0</v>
      </c>
      <c r="N37" s="56">
        <f t="shared" si="7"/>
        <v>0</v>
      </c>
      <c r="O37" s="56">
        <f t="shared" si="8"/>
        <v>0</v>
      </c>
      <c r="P37" s="112" t="e">
        <f t="shared" ref="P37" si="34">(M37+N37)/O37</f>
        <v>#DIV/0!</v>
      </c>
      <c r="Q37" s="163" t="e">
        <f t="shared" ref="Q37" si="35">M37/O37</f>
        <v>#DIV/0!</v>
      </c>
      <c r="R37" s="163">
        <f t="shared" ref="R37" si="36">IFERROR(N37/O37,0)</f>
        <v>0</v>
      </c>
    </row>
    <row r="38" spans="2:20" hidden="1" outlineLevel="1">
      <c r="B38" s="78">
        <f t="shared" si="3"/>
        <v>45689</v>
      </c>
      <c r="C38" s="75">
        <f>IF(F38&lt;&gt;0,-INDEX([8]Delta!$F$1:$EE$997,$L$13,$I38),0)</f>
        <v>0</v>
      </c>
      <c r="D38" s="71">
        <f>IF(F38&lt;&gt;0,VLOOKUP($J38,'Table 1'!$B$13:$C$33,2,FALSE)/12*1000*Study_MW,0)</f>
        <v>0</v>
      </c>
      <c r="E38" s="71">
        <f t="shared" si="21"/>
        <v>0</v>
      </c>
      <c r="F38" s="75">
        <f>INDEX([8]Delta!$F$1:$EE$997,$L$14,$I38)</f>
        <v>0</v>
      </c>
      <c r="G38" s="76" t="e">
        <f t="shared" si="16"/>
        <v>#DIV/0!</v>
      </c>
      <c r="I38" s="77">
        <f t="shared" si="22"/>
        <v>28</v>
      </c>
      <c r="J38" s="73">
        <f t="shared" si="4"/>
        <v>2025</v>
      </c>
      <c r="K38" s="78" t="str">
        <f t="shared" si="23"/>
        <v/>
      </c>
      <c r="L38" s="73">
        <f t="shared" si="14"/>
        <v>2045</v>
      </c>
      <c r="M38" s="56">
        <f t="shared" si="6"/>
        <v>0</v>
      </c>
      <c r="N38" s="56">
        <f t="shared" si="7"/>
        <v>0</v>
      </c>
      <c r="O38" s="56">
        <f t="shared" si="8"/>
        <v>0</v>
      </c>
      <c r="P38" s="112" t="e">
        <f t="shared" ref="P38:P41" si="37">(M38+N38)/O38</f>
        <v>#DIV/0!</v>
      </c>
      <c r="Q38" s="163" t="e">
        <f t="shared" ref="Q38:Q41" si="38">M38/O38</f>
        <v>#DIV/0!</v>
      </c>
      <c r="R38" s="163">
        <f t="shared" ref="R38:R41" si="39">IFERROR(N38/O38,0)</f>
        <v>0</v>
      </c>
    </row>
    <row r="39" spans="2:20" hidden="1" outlineLevel="1">
      <c r="B39" s="78">
        <f t="shared" si="3"/>
        <v>45717</v>
      </c>
      <c r="C39" s="75">
        <f>IF(F39&lt;&gt;0,-INDEX([8]Delta!$F$1:$EE$997,$L$13,$I39),0)</f>
        <v>0</v>
      </c>
      <c r="D39" s="71">
        <f>IF(F39&lt;&gt;0,VLOOKUP($J39,'Table 1'!$B$13:$C$33,2,FALSE)/12*1000*Study_MW,0)</f>
        <v>0</v>
      </c>
      <c r="E39" s="71">
        <f t="shared" si="21"/>
        <v>0</v>
      </c>
      <c r="F39" s="75">
        <f>INDEX([8]Delta!$F$1:$EE$997,$L$14,$I39)</f>
        <v>0</v>
      </c>
      <c r="G39" s="76" t="e">
        <f t="shared" si="16"/>
        <v>#DIV/0!</v>
      </c>
      <c r="I39" s="77">
        <f t="shared" si="22"/>
        <v>29</v>
      </c>
      <c r="J39" s="73">
        <f t="shared" si="4"/>
        <v>2025</v>
      </c>
      <c r="K39" s="78" t="str">
        <f t="shared" si="23"/>
        <v/>
      </c>
      <c r="L39" s="73">
        <f t="shared" si="14"/>
        <v>2046</v>
      </c>
      <c r="M39" s="56">
        <f>SUMIF($J$13:$J$316,L39,$C$13:$C$316)</f>
        <v>0</v>
      </c>
      <c r="N39" s="56">
        <f>SUMIF($J$13:$J$316,L39,$D$13:$D$316)</f>
        <v>0</v>
      </c>
      <c r="O39" s="56">
        <f>SUMIF($J$13:$J$316,L39,$F$13:$F$316)</f>
        <v>0</v>
      </c>
      <c r="P39" s="112" t="e">
        <f t="shared" si="37"/>
        <v>#DIV/0!</v>
      </c>
      <c r="Q39" s="163" t="e">
        <f t="shared" si="38"/>
        <v>#DIV/0!</v>
      </c>
      <c r="R39" s="163">
        <f t="shared" si="39"/>
        <v>0</v>
      </c>
    </row>
    <row r="40" spans="2:20" hidden="1" outlineLevel="1">
      <c r="B40" s="78">
        <f t="shared" si="3"/>
        <v>45748</v>
      </c>
      <c r="C40" s="75">
        <f>IF(F40&lt;&gt;0,-INDEX([8]Delta!$F$1:$EE$997,$L$13,$I40),0)</f>
        <v>0</v>
      </c>
      <c r="D40" s="71">
        <f>IF(F40&lt;&gt;0,VLOOKUP($J40,'Table 1'!$B$13:$C$33,2,FALSE)/12*1000*Study_MW,0)</f>
        <v>0</v>
      </c>
      <c r="E40" s="71">
        <f t="shared" si="21"/>
        <v>0</v>
      </c>
      <c r="F40" s="75">
        <f>INDEX([8]Delta!$F$1:$EE$997,$L$14,$I40)</f>
        <v>0</v>
      </c>
      <c r="G40" s="76" t="e">
        <f t="shared" si="16"/>
        <v>#DIV/0!</v>
      </c>
      <c r="I40" s="77">
        <f t="shared" si="22"/>
        <v>30</v>
      </c>
      <c r="J40" s="73">
        <f t="shared" si="4"/>
        <v>2025</v>
      </c>
      <c r="K40" s="78" t="str">
        <f t="shared" si="23"/>
        <v/>
      </c>
      <c r="L40" s="73">
        <f t="shared" si="14"/>
        <v>2047</v>
      </c>
      <c r="M40" s="56">
        <f>SUMIF($J$13:$J$316,L40,$C$13:$C$316)</f>
        <v>0</v>
      </c>
      <c r="N40" s="56">
        <f>SUMIF($J$13:$J$316,L40,$D$13:$D$316)</f>
        <v>0</v>
      </c>
      <c r="O40" s="56">
        <f>SUMIF($J$13:$J$316,L40,$F$13:$F$316)</f>
        <v>0</v>
      </c>
      <c r="P40" s="112" t="e">
        <f t="shared" si="37"/>
        <v>#DIV/0!</v>
      </c>
      <c r="Q40" s="163" t="e">
        <f t="shared" si="38"/>
        <v>#DIV/0!</v>
      </c>
      <c r="R40" s="163">
        <f t="shared" si="39"/>
        <v>0</v>
      </c>
      <c r="S40" s="58"/>
      <c r="T40" s="91"/>
    </row>
    <row r="41" spans="2:20" hidden="1" outlineLevel="1">
      <c r="B41" s="78">
        <f t="shared" si="3"/>
        <v>45778</v>
      </c>
      <c r="C41" s="75">
        <f>IF(F41&lt;&gt;0,-INDEX([8]Delta!$F$1:$EE$997,$L$13,$I41),0)</f>
        <v>0</v>
      </c>
      <c r="D41" s="71">
        <f>IF(F41&lt;&gt;0,VLOOKUP($J41,'Table 1'!$B$13:$C$33,2,FALSE)/12*1000*Study_MW,0)</f>
        <v>0</v>
      </c>
      <c r="E41" s="71">
        <f t="shared" si="21"/>
        <v>0</v>
      </c>
      <c r="F41" s="75">
        <f>INDEX([8]Delta!$F$1:$EE$997,$L$14,$I41)</f>
        <v>0</v>
      </c>
      <c r="G41" s="76" t="e">
        <f t="shared" si="16"/>
        <v>#DIV/0!</v>
      </c>
      <c r="I41" s="77">
        <f t="shared" si="22"/>
        <v>31</v>
      </c>
      <c r="J41" s="73">
        <f t="shared" si="4"/>
        <v>2025</v>
      </c>
      <c r="K41" s="78" t="str">
        <f t="shared" si="23"/>
        <v/>
      </c>
      <c r="L41" s="73">
        <f t="shared" si="14"/>
        <v>2048</v>
      </c>
      <c r="M41" s="56">
        <f>SUMIF($J$13:$J$316,L41,$C$13:$C$316)</f>
        <v>0</v>
      </c>
      <c r="N41" s="56">
        <f>SUMIF($J$13:$J$316,L41,$D$13:$D$316)</f>
        <v>0</v>
      </c>
      <c r="O41" s="56">
        <f>SUMIF($J$13:$J$316,L41,$F$13:$F$316)</f>
        <v>0</v>
      </c>
      <c r="P41" s="112" t="e">
        <f t="shared" si="37"/>
        <v>#DIV/0!</v>
      </c>
      <c r="Q41" s="163" t="e">
        <f t="shared" si="38"/>
        <v>#DIV/0!</v>
      </c>
      <c r="R41" s="163">
        <f t="shared" si="39"/>
        <v>0</v>
      </c>
      <c r="S41" s="58"/>
      <c r="T41" s="91"/>
    </row>
    <row r="42" spans="2:20" hidden="1" outlineLevel="1">
      <c r="B42" s="78">
        <f t="shared" si="3"/>
        <v>45809</v>
      </c>
      <c r="C42" s="75">
        <f>IF(F42&lt;&gt;0,-INDEX([8]Delta!$F$1:$EE$997,$L$13,$I42),0)</f>
        <v>0</v>
      </c>
      <c r="D42" s="71">
        <f>IF(F42&lt;&gt;0,VLOOKUP($J42,'Table 1'!$B$13:$C$33,2,FALSE)/12*1000*Study_MW,0)</f>
        <v>0</v>
      </c>
      <c r="E42" s="71">
        <f t="shared" si="21"/>
        <v>0</v>
      </c>
      <c r="F42" s="75">
        <f>INDEX([8]Delta!$F$1:$EE$997,$L$14,$I42)</f>
        <v>0</v>
      </c>
      <c r="G42" s="76" t="e">
        <f t="shared" si="16"/>
        <v>#DIV/0!</v>
      </c>
      <c r="I42" s="77">
        <f t="shared" si="22"/>
        <v>32</v>
      </c>
      <c r="J42" s="73">
        <f t="shared" si="4"/>
        <v>2025</v>
      </c>
      <c r="K42" s="78" t="str">
        <f t="shared" si="23"/>
        <v/>
      </c>
      <c r="L42" s="73">
        <f t="shared" si="14"/>
        <v>2049</v>
      </c>
      <c r="P42" s="112"/>
      <c r="Q42" s="163"/>
      <c r="R42" s="163"/>
    </row>
    <row r="43" spans="2:20" hidden="1" outlineLevel="1">
      <c r="B43" s="78">
        <f t="shared" si="3"/>
        <v>45839</v>
      </c>
      <c r="C43" s="75">
        <f>IF(F43&lt;&gt;0,-INDEX([8]Delta!$F$1:$EE$997,$L$13,$I43),0)</f>
        <v>0</v>
      </c>
      <c r="D43" s="71">
        <f>IF(F43&lt;&gt;0,VLOOKUP($J43,'Table 1'!$B$13:$C$33,2,FALSE)/12*1000*Study_MW,0)</f>
        <v>0</v>
      </c>
      <c r="E43" s="71">
        <f t="shared" si="21"/>
        <v>0</v>
      </c>
      <c r="F43" s="75">
        <f>INDEX([8]Delta!$F$1:$EE$997,$L$14,$I43)</f>
        <v>0</v>
      </c>
      <c r="G43" s="76" t="e">
        <f t="shared" si="16"/>
        <v>#DIV/0!</v>
      </c>
      <c r="I43" s="77">
        <f t="shared" si="22"/>
        <v>33</v>
      </c>
      <c r="J43" s="73">
        <f t="shared" si="4"/>
        <v>2025</v>
      </c>
      <c r="K43" s="78" t="str">
        <f t="shared" si="23"/>
        <v/>
      </c>
    </row>
    <row r="44" spans="2:20" hidden="1" outlineLevel="1">
      <c r="B44" s="78">
        <f t="shared" si="3"/>
        <v>45870</v>
      </c>
      <c r="C44" s="75">
        <f>IF(F44&lt;&gt;0,-INDEX([8]Delta!$F$1:$EE$997,$L$13,$I44),0)</f>
        <v>0</v>
      </c>
      <c r="D44" s="71">
        <f>IF(F44&lt;&gt;0,VLOOKUP($J44,'Table 1'!$B$13:$C$33,2,FALSE)/12*1000*Study_MW,0)</f>
        <v>0</v>
      </c>
      <c r="E44" s="71">
        <f t="shared" si="21"/>
        <v>0</v>
      </c>
      <c r="F44" s="75">
        <f>INDEX([8]Delta!$F$1:$EE$997,$L$14,$I44)</f>
        <v>0</v>
      </c>
      <c r="G44" s="76" t="e">
        <f t="shared" si="16"/>
        <v>#DIV/0!</v>
      </c>
      <c r="I44" s="77">
        <f t="shared" si="22"/>
        <v>34</v>
      </c>
      <c r="J44" s="73">
        <f t="shared" si="4"/>
        <v>2025</v>
      </c>
      <c r="K44" s="78" t="str">
        <f t="shared" si="23"/>
        <v/>
      </c>
    </row>
    <row r="45" spans="2:20" hidden="1" outlineLevel="1">
      <c r="B45" s="78">
        <f t="shared" si="3"/>
        <v>45901</v>
      </c>
      <c r="C45" s="75">
        <f>IF(F45&lt;&gt;0,-INDEX([8]Delta!$F$1:$EE$997,$L$13,$I45),0)</f>
        <v>0</v>
      </c>
      <c r="D45" s="71">
        <f>IF(F45&lt;&gt;0,VLOOKUP($J45,'Table 1'!$B$13:$C$33,2,FALSE)/12*1000*Study_MW,0)</f>
        <v>0</v>
      </c>
      <c r="E45" s="71">
        <f t="shared" si="21"/>
        <v>0</v>
      </c>
      <c r="F45" s="75">
        <f>INDEX([8]Delta!$F$1:$EE$997,$L$14,$I45)</f>
        <v>0</v>
      </c>
      <c r="G45" s="76" t="e">
        <f t="shared" si="16"/>
        <v>#DIV/0!</v>
      </c>
      <c r="I45" s="77">
        <f t="shared" si="22"/>
        <v>35</v>
      </c>
      <c r="J45" s="73">
        <f t="shared" si="4"/>
        <v>2025</v>
      </c>
      <c r="K45" s="78" t="str">
        <f t="shared" si="23"/>
        <v/>
      </c>
    </row>
    <row r="46" spans="2:20" hidden="1" outlineLevel="1">
      <c r="B46" s="78">
        <f t="shared" si="3"/>
        <v>45931</v>
      </c>
      <c r="C46" s="75">
        <f>IF(F46&lt;&gt;0,-INDEX([8]Delta!$F$1:$EE$997,$L$13,$I46),0)</f>
        <v>0</v>
      </c>
      <c r="D46" s="71">
        <f>IF(F46&lt;&gt;0,VLOOKUP($J46,'Table 1'!$B$13:$C$33,2,FALSE)/12*1000*Study_MW,0)</f>
        <v>0</v>
      </c>
      <c r="E46" s="71">
        <f t="shared" si="21"/>
        <v>0</v>
      </c>
      <c r="F46" s="75">
        <f>INDEX([8]Delta!$F$1:$EE$997,$L$14,$I46)</f>
        <v>0</v>
      </c>
      <c r="G46" s="76" t="e">
        <f t="shared" si="16"/>
        <v>#DIV/0!</v>
      </c>
      <c r="I46" s="77">
        <f t="shared" si="22"/>
        <v>36</v>
      </c>
      <c r="J46" s="73">
        <f t="shared" si="4"/>
        <v>2025</v>
      </c>
      <c r="K46" s="78" t="str">
        <f t="shared" si="23"/>
        <v/>
      </c>
    </row>
    <row r="47" spans="2:20" hidden="1" outlineLevel="1">
      <c r="B47" s="78">
        <f t="shared" si="3"/>
        <v>45962</v>
      </c>
      <c r="C47" s="75">
        <f>IF(F47&lt;&gt;0,-INDEX([8]Delta!$F$1:$EE$997,$L$13,$I47),0)</f>
        <v>0</v>
      </c>
      <c r="D47" s="71">
        <f>IF(F47&lt;&gt;0,VLOOKUP($J47,'Table 1'!$B$13:$C$33,2,FALSE)/12*1000*Study_MW,0)</f>
        <v>0</v>
      </c>
      <c r="E47" s="71">
        <f t="shared" si="21"/>
        <v>0</v>
      </c>
      <c r="F47" s="75">
        <f>INDEX([8]Delta!$F$1:$EE$997,$L$14,$I47)</f>
        <v>0</v>
      </c>
      <c r="G47" s="76" t="e">
        <f t="shared" si="16"/>
        <v>#DIV/0!</v>
      </c>
      <c r="I47" s="77">
        <f t="shared" si="22"/>
        <v>37</v>
      </c>
      <c r="J47" s="73">
        <f t="shared" si="4"/>
        <v>2025</v>
      </c>
      <c r="K47" s="78" t="str">
        <f t="shared" si="23"/>
        <v/>
      </c>
    </row>
    <row r="48" spans="2:20" hidden="1" outlineLevel="1">
      <c r="B48" s="82">
        <f t="shared" si="3"/>
        <v>45992</v>
      </c>
      <c r="C48" s="79">
        <f>IF(F48&lt;&gt;0,-INDEX([8]Delta!$F$1:$EE$997,$L$13,$I48),0)</f>
        <v>0</v>
      </c>
      <c r="D48" s="80">
        <f>IF(F48&lt;&gt;0,VLOOKUP($J48,'Table 1'!$B$13:$C$33,2,FALSE)/12*1000*Study_MW,0)</f>
        <v>0</v>
      </c>
      <c r="E48" s="80">
        <f t="shared" si="21"/>
        <v>0</v>
      </c>
      <c r="F48" s="79">
        <f>INDEX([8]Delta!$F$1:$EE$997,$L$14,$I48)</f>
        <v>0</v>
      </c>
      <c r="G48" s="81" t="e">
        <f t="shared" si="16"/>
        <v>#DIV/0!</v>
      </c>
      <c r="I48" s="64">
        <f t="shared" si="22"/>
        <v>38</v>
      </c>
      <c r="J48" s="73">
        <f t="shared" si="4"/>
        <v>2025</v>
      </c>
      <c r="K48" s="82" t="str">
        <f t="shared" si="23"/>
        <v/>
      </c>
    </row>
    <row r="49" spans="2:11" hidden="1" outlineLevel="1">
      <c r="B49" s="74">
        <f t="shared" si="3"/>
        <v>46023</v>
      </c>
      <c r="C49" s="69">
        <f>IF(F49&lt;&gt;0,-INDEX([8]Delta!$F$1:$EE$997,$L$13,$I49),0)</f>
        <v>0</v>
      </c>
      <c r="D49" s="70">
        <f>IF(F49&lt;&gt;0,VLOOKUP($J49,'Table 1'!$B$13:$C$33,2,FALSE)/12*1000*Study_MW,0)</f>
        <v>0</v>
      </c>
      <c r="E49" s="70">
        <f t="shared" si="21"/>
        <v>0</v>
      </c>
      <c r="F49" s="69">
        <f>INDEX([8]Delta!$F$1:$EE$997,$L$14,$I49)</f>
        <v>0</v>
      </c>
      <c r="G49" s="72" t="e">
        <f t="shared" si="16"/>
        <v>#DIV/0!</v>
      </c>
      <c r="I49" s="60">
        <f>I37+13</f>
        <v>40</v>
      </c>
      <c r="J49" s="73">
        <f t="shared" si="4"/>
        <v>2026</v>
      </c>
      <c r="K49" s="74" t="str">
        <f t="shared" si="23"/>
        <v/>
      </c>
    </row>
    <row r="50" spans="2:11" hidden="1" outlineLevel="1">
      <c r="B50" s="78">
        <f t="shared" si="3"/>
        <v>46054</v>
      </c>
      <c r="C50" s="75">
        <f>IF(F50&lt;&gt;0,-INDEX([8]Delta!$F$1:$EE$997,$L$13,$I50),0)</f>
        <v>0</v>
      </c>
      <c r="D50" s="71">
        <f>IF(F50&lt;&gt;0,VLOOKUP($J50,'Table 1'!$B$13:$C$33,2,FALSE)/12*1000*Study_MW,0)</f>
        <v>0</v>
      </c>
      <c r="E50" s="71">
        <f t="shared" si="21"/>
        <v>0</v>
      </c>
      <c r="F50" s="75">
        <f>INDEX([8]Delta!$F$1:$EE$997,$L$14,$I50)</f>
        <v>0</v>
      </c>
      <c r="G50" s="76" t="e">
        <f t="shared" si="16"/>
        <v>#DIV/0!</v>
      </c>
      <c r="I50" s="77">
        <f t="shared" si="22"/>
        <v>41</v>
      </c>
      <c r="J50" s="73">
        <f t="shared" si="4"/>
        <v>2026</v>
      </c>
      <c r="K50" s="78" t="str">
        <f t="shared" si="23"/>
        <v/>
      </c>
    </row>
    <row r="51" spans="2:11" hidden="1" outlineLevel="1">
      <c r="B51" s="78">
        <f t="shared" si="3"/>
        <v>46082</v>
      </c>
      <c r="C51" s="75">
        <f>IF(F51&lt;&gt;0,-INDEX([8]Delta!$F$1:$EE$997,$L$13,$I51),0)</f>
        <v>0</v>
      </c>
      <c r="D51" s="71">
        <f>IF(F51&lt;&gt;0,VLOOKUP($J51,'Table 1'!$B$13:$C$33,2,FALSE)/12*1000*Study_MW,0)</f>
        <v>0</v>
      </c>
      <c r="E51" s="71">
        <f t="shared" si="21"/>
        <v>0</v>
      </c>
      <c r="F51" s="75">
        <f>INDEX([8]Delta!$F$1:$EE$997,$L$14,$I51)</f>
        <v>0</v>
      </c>
      <c r="G51" s="76" t="e">
        <f t="shared" si="16"/>
        <v>#DIV/0!</v>
      </c>
      <c r="I51" s="77">
        <f t="shared" si="22"/>
        <v>42</v>
      </c>
      <c r="J51" s="73">
        <f t="shared" si="4"/>
        <v>2026</v>
      </c>
      <c r="K51" s="78" t="str">
        <f t="shared" si="23"/>
        <v/>
      </c>
    </row>
    <row r="52" spans="2:11" hidden="1" outlineLevel="1">
      <c r="B52" s="78">
        <f t="shared" si="3"/>
        <v>46113</v>
      </c>
      <c r="C52" s="75">
        <f>IF(F52&lt;&gt;0,-INDEX([8]Delta!$F$1:$EE$997,$L$13,$I52),0)</f>
        <v>0</v>
      </c>
      <c r="D52" s="71">
        <f>IF(F52&lt;&gt;0,VLOOKUP($J52,'Table 1'!$B$13:$C$33,2,FALSE)/12*1000*Study_MW,0)</f>
        <v>0</v>
      </c>
      <c r="E52" s="71">
        <f t="shared" si="21"/>
        <v>0</v>
      </c>
      <c r="F52" s="75">
        <f>INDEX([8]Delta!$F$1:$EE$997,$L$14,$I52)</f>
        <v>0</v>
      </c>
      <c r="G52" s="76" t="e">
        <f t="shared" si="16"/>
        <v>#DIV/0!</v>
      </c>
      <c r="I52" s="77">
        <f t="shared" si="22"/>
        <v>43</v>
      </c>
      <c r="J52" s="73">
        <f t="shared" si="4"/>
        <v>2026</v>
      </c>
      <c r="K52" s="78" t="str">
        <f t="shared" si="23"/>
        <v/>
      </c>
    </row>
    <row r="53" spans="2:11" hidden="1" outlineLevel="1">
      <c r="B53" s="78">
        <f t="shared" si="3"/>
        <v>46143</v>
      </c>
      <c r="C53" s="75">
        <f>IF(F53&lt;&gt;0,-INDEX([8]Delta!$F$1:$EE$997,$L$13,$I53),0)</f>
        <v>0</v>
      </c>
      <c r="D53" s="71">
        <f>IF(F53&lt;&gt;0,VLOOKUP($J53,'Table 1'!$B$13:$C$33,2,FALSE)/12*1000*Study_MW,0)</f>
        <v>0</v>
      </c>
      <c r="E53" s="71">
        <f t="shared" si="21"/>
        <v>0</v>
      </c>
      <c r="F53" s="75">
        <f>INDEX([8]Delta!$F$1:$EE$997,$L$14,$I53)</f>
        <v>0</v>
      </c>
      <c r="G53" s="76" t="e">
        <f t="shared" si="16"/>
        <v>#DIV/0!</v>
      </c>
      <c r="I53" s="77">
        <f t="shared" si="22"/>
        <v>44</v>
      </c>
      <c r="J53" s="73">
        <f t="shared" si="4"/>
        <v>2026</v>
      </c>
      <c r="K53" s="78" t="str">
        <f t="shared" si="23"/>
        <v/>
      </c>
    </row>
    <row r="54" spans="2:11" hidden="1" outlineLevel="1">
      <c r="B54" s="78">
        <f t="shared" si="3"/>
        <v>46174</v>
      </c>
      <c r="C54" s="75">
        <f>IF(F54&lt;&gt;0,-INDEX([8]Delta!$F$1:$EE$997,$L$13,$I54),0)</f>
        <v>0</v>
      </c>
      <c r="D54" s="71">
        <f>IF(F54&lt;&gt;0,VLOOKUP($J54,'Table 1'!$B$13:$C$33,2,FALSE)/12*1000*Study_MW,0)</f>
        <v>0</v>
      </c>
      <c r="E54" s="71">
        <f t="shared" si="21"/>
        <v>0</v>
      </c>
      <c r="F54" s="75">
        <f>INDEX([8]Delta!$F$1:$EE$997,$L$14,$I54)</f>
        <v>0</v>
      </c>
      <c r="G54" s="76" t="e">
        <f t="shared" si="16"/>
        <v>#DIV/0!</v>
      </c>
      <c r="I54" s="77">
        <f t="shared" si="22"/>
        <v>45</v>
      </c>
      <c r="J54" s="73">
        <f t="shared" si="4"/>
        <v>2026</v>
      </c>
      <c r="K54" s="78" t="str">
        <f t="shared" si="23"/>
        <v/>
      </c>
    </row>
    <row r="55" spans="2:11" hidden="1" outlineLevel="1">
      <c r="B55" s="78">
        <f t="shared" si="3"/>
        <v>46204</v>
      </c>
      <c r="C55" s="75">
        <f>IF(F55&lt;&gt;0,-INDEX([8]Delta!$F$1:$EE$997,$L$13,$I55),0)</f>
        <v>0</v>
      </c>
      <c r="D55" s="71">
        <f>IF(F55&lt;&gt;0,VLOOKUP($J55,'Table 1'!$B$13:$C$33,2,FALSE)/12*1000*Study_MW,0)</f>
        <v>0</v>
      </c>
      <c r="E55" s="71">
        <f t="shared" si="21"/>
        <v>0</v>
      </c>
      <c r="F55" s="75">
        <f>INDEX([8]Delta!$F$1:$EE$997,$L$14,$I55)</f>
        <v>0</v>
      </c>
      <c r="G55" s="76" t="e">
        <f t="shared" si="16"/>
        <v>#DIV/0!</v>
      </c>
      <c r="I55" s="77">
        <f t="shared" si="22"/>
        <v>46</v>
      </c>
      <c r="J55" s="73">
        <f t="shared" si="4"/>
        <v>2026</v>
      </c>
      <c r="K55" s="78" t="str">
        <f t="shared" si="23"/>
        <v/>
      </c>
    </row>
    <row r="56" spans="2:11" hidden="1" outlineLevel="1">
      <c r="B56" s="78">
        <f t="shared" si="3"/>
        <v>46235</v>
      </c>
      <c r="C56" s="75">
        <f>IF(F56&lt;&gt;0,-INDEX([8]Delta!$F$1:$EE$997,$L$13,$I56),0)</f>
        <v>0</v>
      </c>
      <c r="D56" s="71">
        <f>IF(F56&lt;&gt;0,VLOOKUP($J56,'Table 1'!$B$13:$C$33,2,FALSE)/12*1000*Study_MW,0)</f>
        <v>0</v>
      </c>
      <c r="E56" s="71">
        <f t="shared" si="21"/>
        <v>0</v>
      </c>
      <c r="F56" s="75">
        <f>INDEX([8]Delta!$F$1:$EE$997,$L$14,$I56)</f>
        <v>0</v>
      </c>
      <c r="G56" s="76" t="e">
        <f t="shared" si="16"/>
        <v>#DIV/0!</v>
      </c>
      <c r="I56" s="77">
        <f t="shared" si="22"/>
        <v>47</v>
      </c>
      <c r="J56" s="73">
        <f t="shared" si="4"/>
        <v>2026</v>
      </c>
      <c r="K56" s="78" t="str">
        <f t="shared" si="23"/>
        <v/>
      </c>
    </row>
    <row r="57" spans="2:11" hidden="1" outlineLevel="1">
      <c r="B57" s="78">
        <f t="shared" si="3"/>
        <v>46266</v>
      </c>
      <c r="C57" s="75">
        <f>IF(F57&lt;&gt;0,-INDEX([8]Delta!$F$1:$EE$997,$L$13,$I57),0)</f>
        <v>0</v>
      </c>
      <c r="D57" s="71">
        <f>IF(F57&lt;&gt;0,VLOOKUP($J57,'Table 1'!$B$13:$C$33,2,FALSE)/12*1000*Study_MW,0)</f>
        <v>0</v>
      </c>
      <c r="E57" s="71">
        <f t="shared" si="21"/>
        <v>0</v>
      </c>
      <c r="F57" s="75">
        <f>INDEX([8]Delta!$F$1:$EE$997,$L$14,$I57)</f>
        <v>0</v>
      </c>
      <c r="G57" s="76" t="e">
        <f t="shared" si="16"/>
        <v>#DIV/0!</v>
      </c>
      <c r="I57" s="77">
        <f t="shared" si="22"/>
        <v>48</v>
      </c>
      <c r="J57" s="73">
        <f t="shared" si="4"/>
        <v>2026</v>
      </c>
      <c r="K57" s="78" t="str">
        <f t="shared" si="23"/>
        <v/>
      </c>
    </row>
    <row r="58" spans="2:11" hidden="1" outlineLevel="1">
      <c r="B58" s="78">
        <f t="shared" si="3"/>
        <v>46296</v>
      </c>
      <c r="C58" s="75">
        <f>IF(F58&lt;&gt;0,-INDEX([8]Delta!$F$1:$EE$997,$L$13,$I58),0)</f>
        <v>0</v>
      </c>
      <c r="D58" s="71">
        <f>IF(F58&lt;&gt;0,VLOOKUP($J58,'Table 1'!$B$13:$C$33,2,FALSE)/12*1000*Study_MW,0)</f>
        <v>0</v>
      </c>
      <c r="E58" s="71">
        <f t="shared" si="21"/>
        <v>0</v>
      </c>
      <c r="F58" s="75">
        <f>INDEX([8]Delta!$F$1:$EE$997,$L$14,$I58)</f>
        <v>0</v>
      </c>
      <c r="G58" s="76" t="e">
        <f t="shared" si="16"/>
        <v>#DIV/0!</v>
      </c>
      <c r="I58" s="77">
        <f t="shared" si="22"/>
        <v>49</v>
      </c>
      <c r="J58" s="73">
        <f t="shared" si="4"/>
        <v>2026</v>
      </c>
      <c r="K58" s="78" t="str">
        <f t="shared" si="23"/>
        <v/>
      </c>
    </row>
    <row r="59" spans="2:11" hidden="1" outlineLevel="1">
      <c r="B59" s="78">
        <f t="shared" si="3"/>
        <v>46327</v>
      </c>
      <c r="C59" s="75">
        <f>IF(F59&lt;&gt;0,-INDEX([8]Delta!$F$1:$EE$997,$L$13,$I59),0)</f>
        <v>0</v>
      </c>
      <c r="D59" s="71">
        <f>IF(F59&lt;&gt;0,VLOOKUP($J59,'Table 1'!$B$13:$C$33,2,FALSE)/12*1000*Study_MW,0)</f>
        <v>0</v>
      </c>
      <c r="E59" s="71">
        <f t="shared" si="21"/>
        <v>0</v>
      </c>
      <c r="F59" s="75">
        <f>INDEX([8]Delta!$F$1:$EE$997,$L$14,$I59)</f>
        <v>0</v>
      </c>
      <c r="G59" s="76" t="e">
        <f t="shared" si="16"/>
        <v>#DIV/0!</v>
      </c>
      <c r="I59" s="77">
        <f t="shared" si="22"/>
        <v>50</v>
      </c>
      <c r="J59" s="73">
        <f t="shared" si="4"/>
        <v>2026</v>
      </c>
      <c r="K59" s="78" t="str">
        <f t="shared" si="23"/>
        <v/>
      </c>
    </row>
    <row r="60" spans="2:11" hidden="1" outlineLevel="1">
      <c r="B60" s="82">
        <f t="shared" si="3"/>
        <v>46357</v>
      </c>
      <c r="C60" s="79">
        <f>IF(F60&lt;&gt;0,-INDEX([8]Delta!$F$1:$EE$997,$L$13,$I60),0)</f>
        <v>0</v>
      </c>
      <c r="D60" s="80">
        <f>IF(F60&lt;&gt;0,VLOOKUP($J60,'Table 1'!$B$13:$C$33,2,FALSE)/12*1000*Study_MW,0)</f>
        <v>0</v>
      </c>
      <c r="E60" s="80">
        <f t="shared" si="21"/>
        <v>0</v>
      </c>
      <c r="F60" s="79">
        <f>INDEX([8]Delta!$F$1:$EE$997,$L$14,$I60)</f>
        <v>0</v>
      </c>
      <c r="G60" s="81" t="e">
        <f t="shared" si="16"/>
        <v>#DIV/0!</v>
      </c>
      <c r="I60" s="64">
        <f t="shared" si="22"/>
        <v>51</v>
      </c>
      <c r="J60" s="73">
        <f t="shared" si="4"/>
        <v>2026</v>
      </c>
      <c r="K60" s="82" t="str">
        <f t="shared" si="23"/>
        <v/>
      </c>
    </row>
    <row r="61" spans="2:11" hidden="1" outlineLevel="1">
      <c r="B61" s="74">
        <f t="shared" si="3"/>
        <v>46388</v>
      </c>
      <c r="C61" s="69">
        <f>IF(F61&lt;&gt;0,-INDEX([8]Delta!$F$1:$EE$997,$L$13,$I61),0)</f>
        <v>0</v>
      </c>
      <c r="D61" s="70">
        <f>IF(F61&lt;&gt;0,VLOOKUP($J61,'Table 1'!$B$13:$C$33,2,FALSE)/12*1000*Study_MW,0)</f>
        <v>0</v>
      </c>
      <c r="E61" s="70">
        <f t="shared" si="21"/>
        <v>0</v>
      </c>
      <c r="F61" s="69">
        <f>INDEX([8]Delta!$F$1:$EE$997,$L$14,$I61)</f>
        <v>0</v>
      </c>
      <c r="G61" s="72" t="e">
        <f t="shared" si="16"/>
        <v>#DIV/0!</v>
      </c>
      <c r="I61" s="60">
        <f>I49+13</f>
        <v>53</v>
      </c>
      <c r="J61" s="73">
        <f t="shared" si="4"/>
        <v>2027</v>
      </c>
      <c r="K61" s="74" t="str">
        <f t="shared" si="23"/>
        <v/>
      </c>
    </row>
    <row r="62" spans="2:11" hidden="1" outlineLevel="1">
      <c r="B62" s="78">
        <f t="shared" si="3"/>
        <v>46419</v>
      </c>
      <c r="C62" s="75">
        <f>IF(F62&lt;&gt;0,-INDEX([8]Delta!$F$1:$EE$997,$L$13,$I62),0)</f>
        <v>0</v>
      </c>
      <c r="D62" s="71">
        <f>IF(F62&lt;&gt;0,VLOOKUP($J62,'Table 1'!$B$13:$C$33,2,FALSE)/12*1000*Study_MW,0)</f>
        <v>0</v>
      </c>
      <c r="E62" s="71">
        <f t="shared" si="21"/>
        <v>0</v>
      </c>
      <c r="F62" s="75">
        <f>INDEX([8]Delta!$F$1:$EE$997,$L$14,$I62)</f>
        <v>0</v>
      </c>
      <c r="G62" s="76" t="e">
        <f t="shared" si="16"/>
        <v>#DIV/0!</v>
      </c>
      <c r="I62" s="77">
        <f t="shared" si="22"/>
        <v>54</v>
      </c>
      <c r="J62" s="73">
        <f t="shared" si="4"/>
        <v>2027</v>
      </c>
      <c r="K62" s="78" t="str">
        <f t="shared" si="23"/>
        <v/>
      </c>
    </row>
    <row r="63" spans="2:11" hidden="1" outlineLevel="1">
      <c r="B63" s="78">
        <f t="shared" si="3"/>
        <v>46447</v>
      </c>
      <c r="C63" s="75">
        <f>IF(F63&lt;&gt;0,-INDEX([8]Delta!$F$1:$EE$997,$L$13,$I63),0)</f>
        <v>0</v>
      </c>
      <c r="D63" s="71">
        <f>IF(F63&lt;&gt;0,VLOOKUP($J63,'Table 1'!$B$13:$C$33,2,FALSE)/12*1000*Study_MW,0)</f>
        <v>0</v>
      </c>
      <c r="E63" s="71">
        <f t="shared" si="21"/>
        <v>0</v>
      </c>
      <c r="F63" s="75">
        <f>INDEX([8]Delta!$F$1:$EE$997,$L$14,$I63)</f>
        <v>0</v>
      </c>
      <c r="G63" s="76" t="e">
        <f t="shared" si="16"/>
        <v>#DIV/0!</v>
      </c>
      <c r="I63" s="77">
        <f t="shared" si="22"/>
        <v>55</v>
      </c>
      <c r="J63" s="73">
        <f t="shared" si="4"/>
        <v>2027</v>
      </c>
      <c r="K63" s="78" t="str">
        <f t="shared" si="23"/>
        <v/>
      </c>
    </row>
    <row r="64" spans="2:11" hidden="1" outlineLevel="1">
      <c r="B64" s="78">
        <f t="shared" si="3"/>
        <v>46478</v>
      </c>
      <c r="C64" s="75">
        <f>IF(F64&lt;&gt;0,-INDEX([8]Delta!$F$1:$EE$997,$L$13,$I64),0)</f>
        <v>0</v>
      </c>
      <c r="D64" s="71">
        <f>IF(F64&lt;&gt;0,VLOOKUP($J64,'Table 1'!$B$13:$C$33,2,FALSE)/12*1000*Study_MW,0)</f>
        <v>0</v>
      </c>
      <c r="E64" s="71">
        <f t="shared" si="21"/>
        <v>0</v>
      </c>
      <c r="F64" s="75">
        <f>INDEX([8]Delta!$F$1:$EE$997,$L$14,$I64)</f>
        <v>0</v>
      </c>
      <c r="G64" s="76" t="e">
        <f t="shared" si="16"/>
        <v>#DIV/0!</v>
      </c>
      <c r="I64" s="77">
        <f t="shared" si="22"/>
        <v>56</v>
      </c>
      <c r="J64" s="73">
        <f t="shared" si="4"/>
        <v>2027</v>
      </c>
      <c r="K64" s="78" t="str">
        <f t="shared" si="23"/>
        <v/>
      </c>
    </row>
    <row r="65" spans="2:11" hidden="1" outlineLevel="1">
      <c r="B65" s="78">
        <f t="shared" si="3"/>
        <v>46508</v>
      </c>
      <c r="C65" s="75">
        <f>IF(F65&lt;&gt;0,-INDEX([8]Delta!$F$1:$EE$997,$L$13,$I65),0)</f>
        <v>0</v>
      </c>
      <c r="D65" s="71">
        <f>IF(F65&lt;&gt;0,VLOOKUP($J65,'Table 1'!$B$13:$C$33,2,FALSE)/12*1000*Study_MW,0)</f>
        <v>0</v>
      </c>
      <c r="E65" s="71">
        <f t="shared" si="21"/>
        <v>0</v>
      </c>
      <c r="F65" s="75">
        <f>INDEX([8]Delta!$F$1:$EE$997,$L$14,$I65)</f>
        <v>0</v>
      </c>
      <c r="G65" s="76" t="e">
        <f t="shared" si="16"/>
        <v>#DIV/0!</v>
      </c>
      <c r="I65" s="77">
        <f t="shared" si="22"/>
        <v>57</v>
      </c>
      <c r="J65" s="73">
        <f t="shared" si="4"/>
        <v>2027</v>
      </c>
      <c r="K65" s="78" t="str">
        <f t="shared" si="23"/>
        <v/>
      </c>
    </row>
    <row r="66" spans="2:11" hidden="1" outlineLevel="1">
      <c r="B66" s="78">
        <f t="shared" si="3"/>
        <v>46539</v>
      </c>
      <c r="C66" s="75">
        <f>IF(F66&lt;&gt;0,-INDEX([8]Delta!$F$1:$EE$997,$L$13,$I66),0)</f>
        <v>0</v>
      </c>
      <c r="D66" s="71">
        <f>IF(F66&lt;&gt;0,VLOOKUP($J66,'Table 1'!$B$13:$C$33,2,FALSE)/12*1000*Study_MW,0)</f>
        <v>0</v>
      </c>
      <c r="E66" s="71">
        <f t="shared" si="21"/>
        <v>0</v>
      </c>
      <c r="F66" s="75">
        <f>INDEX([8]Delta!$F$1:$EE$997,$L$14,$I66)</f>
        <v>0</v>
      </c>
      <c r="G66" s="76" t="e">
        <f t="shared" si="16"/>
        <v>#DIV/0!</v>
      </c>
      <c r="I66" s="77">
        <f t="shared" si="22"/>
        <v>58</v>
      </c>
      <c r="J66" s="73">
        <f t="shared" si="4"/>
        <v>2027</v>
      </c>
      <c r="K66" s="78" t="str">
        <f t="shared" si="23"/>
        <v/>
      </c>
    </row>
    <row r="67" spans="2:11" hidden="1" outlineLevel="1">
      <c r="B67" s="78">
        <f t="shared" si="3"/>
        <v>46569</v>
      </c>
      <c r="C67" s="75">
        <f>IF(F67&lt;&gt;0,-INDEX([8]Delta!$F$1:$EE$997,$L$13,$I67),0)</f>
        <v>0</v>
      </c>
      <c r="D67" s="71">
        <f>IF(F67&lt;&gt;0,VLOOKUP($J67,'Table 1'!$B$13:$C$33,2,FALSE)/12*1000*Study_MW,0)</f>
        <v>0</v>
      </c>
      <c r="E67" s="71">
        <f t="shared" si="21"/>
        <v>0</v>
      </c>
      <c r="F67" s="75">
        <f>INDEX([8]Delta!$F$1:$EE$997,$L$14,$I67)</f>
        <v>0</v>
      </c>
      <c r="G67" s="76" t="e">
        <f t="shared" si="16"/>
        <v>#DIV/0!</v>
      </c>
      <c r="I67" s="77">
        <f t="shared" si="22"/>
        <v>59</v>
      </c>
      <c r="J67" s="73">
        <f t="shared" si="4"/>
        <v>2027</v>
      </c>
      <c r="K67" s="78" t="str">
        <f t="shared" si="23"/>
        <v/>
      </c>
    </row>
    <row r="68" spans="2:11" hidden="1" outlineLevel="1">
      <c r="B68" s="78">
        <f t="shared" si="3"/>
        <v>46600</v>
      </c>
      <c r="C68" s="75">
        <f>IF(F68&lt;&gt;0,-INDEX([8]Delta!$F$1:$EE$997,$L$13,$I68),0)</f>
        <v>0</v>
      </c>
      <c r="D68" s="71">
        <f>IF(F68&lt;&gt;0,VLOOKUP($J68,'Table 1'!$B$13:$C$33,2,FALSE)/12*1000*Study_MW,0)</f>
        <v>0</v>
      </c>
      <c r="E68" s="71">
        <f t="shared" si="21"/>
        <v>0</v>
      </c>
      <c r="F68" s="75">
        <f>INDEX([8]Delta!$F$1:$EE$997,$L$14,$I68)</f>
        <v>0</v>
      </c>
      <c r="G68" s="76" t="e">
        <f t="shared" si="16"/>
        <v>#DIV/0!</v>
      </c>
      <c r="I68" s="77">
        <f t="shared" si="22"/>
        <v>60</v>
      </c>
      <c r="J68" s="73">
        <f t="shared" si="4"/>
        <v>2027</v>
      </c>
      <c r="K68" s="78" t="str">
        <f t="shared" si="23"/>
        <v/>
      </c>
    </row>
    <row r="69" spans="2:11" hidden="1" outlineLevel="1">
      <c r="B69" s="78">
        <f t="shared" si="3"/>
        <v>46631</v>
      </c>
      <c r="C69" s="75">
        <f>IF(F69&lt;&gt;0,-INDEX([8]Delta!$F$1:$EE$997,$L$13,$I69),0)</f>
        <v>0</v>
      </c>
      <c r="D69" s="71">
        <f>IF(F69&lt;&gt;0,VLOOKUP($J69,'Table 1'!$B$13:$C$33,2,FALSE)/12*1000*Study_MW,0)</f>
        <v>0</v>
      </c>
      <c r="E69" s="71">
        <f t="shared" si="21"/>
        <v>0</v>
      </c>
      <c r="F69" s="75">
        <f>INDEX([8]Delta!$F$1:$EE$997,$L$14,$I69)</f>
        <v>0</v>
      </c>
      <c r="G69" s="76" t="e">
        <f t="shared" si="16"/>
        <v>#DIV/0!</v>
      </c>
      <c r="I69" s="77">
        <f t="shared" si="22"/>
        <v>61</v>
      </c>
      <c r="J69" s="73">
        <f t="shared" si="4"/>
        <v>2027</v>
      </c>
      <c r="K69" s="78" t="str">
        <f t="shared" si="23"/>
        <v/>
      </c>
    </row>
    <row r="70" spans="2:11" hidden="1" outlineLevel="1">
      <c r="B70" s="78">
        <f t="shared" si="3"/>
        <v>46661</v>
      </c>
      <c r="C70" s="75">
        <f>IF(F70&lt;&gt;0,-INDEX([8]Delta!$F$1:$EE$997,$L$13,$I70),0)</f>
        <v>0</v>
      </c>
      <c r="D70" s="71">
        <f>IF(F70&lt;&gt;0,VLOOKUP($J70,'Table 1'!$B$13:$C$33,2,FALSE)/12*1000*Study_MW,0)</f>
        <v>0</v>
      </c>
      <c r="E70" s="71">
        <f t="shared" si="21"/>
        <v>0</v>
      </c>
      <c r="F70" s="75">
        <f>INDEX([8]Delta!$F$1:$EE$997,$L$14,$I70)</f>
        <v>0</v>
      </c>
      <c r="G70" s="76" t="e">
        <f t="shared" si="16"/>
        <v>#DIV/0!</v>
      </c>
      <c r="I70" s="77">
        <f t="shared" si="22"/>
        <v>62</v>
      </c>
      <c r="J70" s="73">
        <f t="shared" si="4"/>
        <v>2027</v>
      </c>
      <c r="K70" s="78" t="str">
        <f t="shared" si="23"/>
        <v/>
      </c>
    </row>
    <row r="71" spans="2:11" hidden="1" outlineLevel="1">
      <c r="B71" s="78">
        <f t="shared" si="3"/>
        <v>46692</v>
      </c>
      <c r="C71" s="75">
        <f>IF(F71&lt;&gt;0,-INDEX([8]Delta!$F$1:$EE$997,$L$13,$I71),0)</f>
        <v>0</v>
      </c>
      <c r="D71" s="71">
        <f>IF(F71&lt;&gt;0,VLOOKUP($J71,'Table 1'!$B$13:$C$33,2,FALSE)/12*1000*Study_MW,0)</f>
        <v>0</v>
      </c>
      <c r="E71" s="71">
        <f t="shared" si="21"/>
        <v>0</v>
      </c>
      <c r="F71" s="75">
        <f>INDEX([8]Delta!$F$1:$EE$997,$L$14,$I71)</f>
        <v>0</v>
      </c>
      <c r="G71" s="76" t="e">
        <f t="shared" si="16"/>
        <v>#DIV/0!</v>
      </c>
      <c r="I71" s="77">
        <f t="shared" si="22"/>
        <v>63</v>
      </c>
      <c r="J71" s="73">
        <f t="shared" si="4"/>
        <v>2027</v>
      </c>
      <c r="K71" s="78" t="str">
        <f t="shared" si="23"/>
        <v/>
      </c>
    </row>
    <row r="72" spans="2:11" hidden="1" outlineLevel="1">
      <c r="B72" s="82">
        <f t="shared" si="3"/>
        <v>46722</v>
      </c>
      <c r="C72" s="79">
        <f>IF(F72&lt;&gt;0,-INDEX([8]Delta!$F$1:$EE$997,$L$13,$I72),0)</f>
        <v>0</v>
      </c>
      <c r="D72" s="80">
        <f>IF(F72&lt;&gt;0,VLOOKUP($J72,'Table 1'!$B$13:$C$33,2,FALSE)/12*1000*Study_MW,0)</f>
        <v>0</v>
      </c>
      <c r="E72" s="80">
        <f t="shared" si="21"/>
        <v>0</v>
      </c>
      <c r="F72" s="79">
        <f>INDEX([8]Delta!$F$1:$EE$997,$L$14,$I72)</f>
        <v>0</v>
      </c>
      <c r="G72" s="81" t="e">
        <f t="shared" si="16"/>
        <v>#DIV/0!</v>
      </c>
      <c r="I72" s="64">
        <f t="shared" si="22"/>
        <v>64</v>
      </c>
      <c r="J72" s="73">
        <f t="shared" si="4"/>
        <v>2027</v>
      </c>
      <c r="K72" s="82" t="str">
        <f t="shared" si="23"/>
        <v/>
      </c>
    </row>
    <row r="73" spans="2:11" hidden="1" outlineLevel="1">
      <c r="B73" s="74">
        <f t="shared" si="3"/>
        <v>46753</v>
      </c>
      <c r="C73" s="69">
        <f>IF(F73&lt;&gt;0,-INDEX([8]Delta!$F$1:$EE$997,$L$13,$I73),0)</f>
        <v>0</v>
      </c>
      <c r="D73" s="70">
        <f>IF(F73&lt;&gt;0,VLOOKUP($J73,'Table 1'!$B$13:$C$33,2,FALSE)/12*1000*Study_MW,0)</f>
        <v>0</v>
      </c>
      <c r="E73" s="70">
        <f t="shared" si="21"/>
        <v>0</v>
      </c>
      <c r="F73" s="69">
        <f>INDEX([8]Delta!$F$1:$EE$997,$L$14,$I73)</f>
        <v>0</v>
      </c>
      <c r="G73" s="72" t="e">
        <f t="shared" si="16"/>
        <v>#DIV/0!</v>
      </c>
      <c r="I73" s="60">
        <f>I61+13</f>
        <v>66</v>
      </c>
      <c r="J73" s="73">
        <f t="shared" si="4"/>
        <v>2028</v>
      </c>
      <c r="K73" s="74" t="str">
        <f t="shared" si="23"/>
        <v/>
      </c>
    </row>
    <row r="74" spans="2:11" hidden="1" outlineLevel="1">
      <c r="B74" s="78">
        <f t="shared" si="3"/>
        <v>46784</v>
      </c>
      <c r="C74" s="75">
        <f>IF(F74&lt;&gt;0,-INDEX([8]Delta!$F$1:$EE$997,$L$13,$I74),0)</f>
        <v>0</v>
      </c>
      <c r="D74" s="71">
        <f>IF(F74&lt;&gt;0,VLOOKUP($J74,'Table 1'!$B$13:$C$33,2,FALSE)/12*1000*Study_MW,0)</f>
        <v>0</v>
      </c>
      <c r="E74" s="71">
        <f t="shared" si="21"/>
        <v>0</v>
      </c>
      <c r="F74" s="75">
        <f>INDEX([8]Delta!$F$1:$EE$997,$L$14,$I74)</f>
        <v>0</v>
      </c>
      <c r="G74" s="76" t="e">
        <f t="shared" si="16"/>
        <v>#DIV/0!</v>
      </c>
      <c r="I74" s="77">
        <f t="shared" si="22"/>
        <v>67</v>
      </c>
      <c r="J74" s="73">
        <f t="shared" si="4"/>
        <v>2028</v>
      </c>
      <c r="K74" s="78" t="str">
        <f t="shared" si="23"/>
        <v/>
      </c>
    </row>
    <row r="75" spans="2:11" hidden="1" outlineLevel="1">
      <c r="B75" s="78">
        <f t="shared" si="3"/>
        <v>46813</v>
      </c>
      <c r="C75" s="75">
        <f>IF(F75&lt;&gt;0,-INDEX([8]Delta!$F$1:$EE$997,$L$13,$I75),0)</f>
        <v>0</v>
      </c>
      <c r="D75" s="71">
        <f>IF(F75&lt;&gt;0,VLOOKUP($J75,'Table 1'!$B$13:$C$33,2,FALSE)/12*1000*Study_MW,0)</f>
        <v>0</v>
      </c>
      <c r="E75" s="71">
        <f t="shared" si="21"/>
        <v>0</v>
      </c>
      <c r="F75" s="75">
        <f>INDEX([8]Delta!$F$1:$EE$997,$L$14,$I75)</f>
        <v>0</v>
      </c>
      <c r="G75" s="76" t="e">
        <f t="shared" si="16"/>
        <v>#DIV/0!</v>
      </c>
      <c r="I75" s="77">
        <f t="shared" si="22"/>
        <v>68</v>
      </c>
      <c r="J75" s="73">
        <f t="shared" si="4"/>
        <v>2028</v>
      </c>
      <c r="K75" s="78" t="str">
        <f t="shared" si="23"/>
        <v/>
      </c>
    </row>
    <row r="76" spans="2:11" hidden="1" outlineLevel="1">
      <c r="B76" s="78">
        <f t="shared" si="3"/>
        <v>46844</v>
      </c>
      <c r="C76" s="75">
        <f>IF(F76&lt;&gt;0,-INDEX([8]Delta!$F$1:$EE$997,$L$13,$I76),0)</f>
        <v>0</v>
      </c>
      <c r="D76" s="71">
        <f>IF(F76&lt;&gt;0,VLOOKUP($J76,'Table 1'!$B$13:$C$33,2,FALSE)/12*1000*Study_MW,0)</f>
        <v>0</v>
      </c>
      <c r="E76" s="71">
        <f t="shared" si="21"/>
        <v>0</v>
      </c>
      <c r="F76" s="75">
        <f>INDEX([8]Delta!$F$1:$EE$997,$L$14,$I76)</f>
        <v>0</v>
      </c>
      <c r="G76" s="76" t="e">
        <f t="shared" si="16"/>
        <v>#DIV/0!</v>
      </c>
      <c r="I76" s="77">
        <f t="shared" si="22"/>
        <v>69</v>
      </c>
      <c r="J76" s="73">
        <f t="shared" si="4"/>
        <v>2028</v>
      </c>
      <c r="K76" s="78" t="str">
        <f t="shared" si="23"/>
        <v/>
      </c>
    </row>
    <row r="77" spans="2:11" hidden="1" outlineLevel="1">
      <c r="B77" s="78">
        <f t="shared" si="3"/>
        <v>46874</v>
      </c>
      <c r="C77" s="75">
        <f>IF(F77&lt;&gt;0,-INDEX([8]Delta!$F$1:$EE$997,$L$13,$I77),0)</f>
        <v>0</v>
      </c>
      <c r="D77" s="71">
        <f>IF(F77&lt;&gt;0,VLOOKUP($J77,'Table 1'!$B$13:$C$33,2,FALSE)/12*1000*Study_MW,0)</f>
        <v>0</v>
      </c>
      <c r="E77" s="71">
        <f t="shared" si="21"/>
        <v>0</v>
      </c>
      <c r="F77" s="75">
        <f>INDEX([8]Delta!$F$1:$EE$997,$L$14,$I77)</f>
        <v>0</v>
      </c>
      <c r="G77" s="76" t="e">
        <f t="shared" si="16"/>
        <v>#DIV/0!</v>
      </c>
      <c r="I77" s="77">
        <f t="shared" si="22"/>
        <v>70</v>
      </c>
      <c r="J77" s="73">
        <f t="shared" si="4"/>
        <v>2028</v>
      </c>
      <c r="K77" s="78" t="str">
        <f t="shared" si="23"/>
        <v/>
      </c>
    </row>
    <row r="78" spans="2:11" hidden="1" outlineLevel="1">
      <c r="B78" s="78">
        <f t="shared" ref="B78:B141" si="40">EDATE(B77,1)</f>
        <v>46905</v>
      </c>
      <c r="C78" s="75">
        <f>IF(F78&lt;&gt;0,-INDEX([8]Delta!$F$1:$EE$997,$L$13,$I78),0)</f>
        <v>0</v>
      </c>
      <c r="D78" s="71">
        <f>IF(F78&lt;&gt;0,VLOOKUP($J78,'Table 1'!$B$13:$C$33,2,FALSE)/12*1000*Study_MW,0)</f>
        <v>0</v>
      </c>
      <c r="E78" s="71">
        <f t="shared" ref="E78:E141" si="41">C78+D78</f>
        <v>0</v>
      </c>
      <c r="F78" s="75">
        <f>INDEX([8]Delta!$F$1:$EE$997,$L$14,$I78)</f>
        <v>0</v>
      </c>
      <c r="G78" s="76" t="e">
        <f t="shared" ref="G78:G141" si="42">IF(ISNUMBER($F78),E78/$F78,"")</f>
        <v>#DIV/0!</v>
      </c>
      <c r="I78" s="77">
        <f t="shared" si="22"/>
        <v>71</v>
      </c>
      <c r="J78" s="73">
        <f t="shared" ref="J78:J141" si="43">YEAR(B78)</f>
        <v>2028</v>
      </c>
      <c r="K78" s="78" t="str">
        <f t="shared" si="23"/>
        <v/>
      </c>
    </row>
    <row r="79" spans="2:11" hidden="1" outlineLevel="1">
      <c r="B79" s="78">
        <f t="shared" si="40"/>
        <v>46935</v>
      </c>
      <c r="C79" s="75">
        <f>IF(F79&lt;&gt;0,-INDEX([8]Delta!$F$1:$EE$997,$L$13,$I79),0)</f>
        <v>0</v>
      </c>
      <c r="D79" s="71">
        <f>IF(F79&lt;&gt;0,VLOOKUP($J79,'Table 1'!$B$13:$C$33,2,FALSE)/12*1000*Study_MW,0)</f>
        <v>0</v>
      </c>
      <c r="E79" s="71">
        <f t="shared" si="41"/>
        <v>0</v>
      </c>
      <c r="F79" s="75">
        <f>INDEX([8]Delta!$F$1:$EE$997,$L$14,$I79)</f>
        <v>0</v>
      </c>
      <c r="G79" s="76" t="e">
        <f t="shared" si="42"/>
        <v>#DIV/0!</v>
      </c>
      <c r="I79" s="77">
        <f t="shared" si="22"/>
        <v>72</v>
      </c>
      <c r="J79" s="73">
        <f t="shared" si="43"/>
        <v>2028</v>
      </c>
      <c r="K79" s="78" t="str">
        <f t="shared" si="23"/>
        <v/>
      </c>
    </row>
    <row r="80" spans="2:11" hidden="1" outlineLevel="1">
      <c r="B80" s="78">
        <f t="shared" si="40"/>
        <v>46966</v>
      </c>
      <c r="C80" s="75">
        <f>IF(F80&lt;&gt;0,-INDEX([8]Delta!$F$1:$EE$997,$L$13,$I80),0)</f>
        <v>0</v>
      </c>
      <c r="D80" s="71">
        <f>IF(F80&lt;&gt;0,VLOOKUP($J80,'Table 1'!$B$13:$C$33,2,FALSE)/12*1000*Study_MW,0)</f>
        <v>0</v>
      </c>
      <c r="E80" s="71">
        <f t="shared" si="41"/>
        <v>0</v>
      </c>
      <c r="F80" s="75">
        <f>INDEX([8]Delta!$F$1:$EE$997,$L$14,$I80)</f>
        <v>0</v>
      </c>
      <c r="G80" s="76" t="e">
        <f t="shared" si="42"/>
        <v>#DIV/0!</v>
      </c>
      <c r="I80" s="77">
        <f t="shared" si="22"/>
        <v>73</v>
      </c>
      <c r="J80" s="73">
        <f t="shared" si="43"/>
        <v>2028</v>
      </c>
      <c r="K80" s="78" t="str">
        <f t="shared" si="23"/>
        <v/>
      </c>
    </row>
    <row r="81" spans="2:11" hidden="1" outlineLevel="1">
      <c r="B81" s="78">
        <f t="shared" si="40"/>
        <v>46997</v>
      </c>
      <c r="C81" s="75">
        <f>IF(F81&lt;&gt;0,-INDEX([8]Delta!$F$1:$EE$997,$L$13,$I81),0)</f>
        <v>0</v>
      </c>
      <c r="D81" s="71">
        <f>IF(F81&lt;&gt;0,VLOOKUP($J81,'Table 1'!$B$13:$C$33,2,FALSE)/12*1000*Study_MW,0)</f>
        <v>0</v>
      </c>
      <c r="E81" s="71">
        <f t="shared" si="41"/>
        <v>0</v>
      </c>
      <c r="F81" s="75">
        <f>INDEX([8]Delta!$F$1:$EE$997,$L$14,$I81)</f>
        <v>0</v>
      </c>
      <c r="G81" s="76" t="e">
        <f t="shared" si="42"/>
        <v>#DIV/0!</v>
      </c>
      <c r="I81" s="77">
        <f t="shared" si="22"/>
        <v>74</v>
      </c>
      <c r="J81" s="73">
        <f t="shared" si="43"/>
        <v>2028</v>
      </c>
      <c r="K81" s="78" t="str">
        <f t="shared" si="23"/>
        <v/>
      </c>
    </row>
    <row r="82" spans="2:11" hidden="1" outlineLevel="1">
      <c r="B82" s="78">
        <f t="shared" si="40"/>
        <v>47027</v>
      </c>
      <c r="C82" s="75">
        <f>IF(F82&lt;&gt;0,-INDEX([8]Delta!$F$1:$EE$997,$L$13,$I82),0)</f>
        <v>0</v>
      </c>
      <c r="D82" s="71">
        <f>IF(F82&lt;&gt;0,VLOOKUP($J82,'Table 1'!$B$13:$C$33,2,FALSE)/12*1000*Study_MW,0)</f>
        <v>0</v>
      </c>
      <c r="E82" s="71">
        <f t="shared" si="41"/>
        <v>0</v>
      </c>
      <c r="F82" s="75">
        <f>INDEX([8]Delta!$F$1:$EE$997,$L$14,$I82)</f>
        <v>0</v>
      </c>
      <c r="G82" s="76" t="e">
        <f t="shared" si="42"/>
        <v>#DIV/0!</v>
      </c>
      <c r="I82" s="77">
        <f t="shared" si="22"/>
        <v>75</v>
      </c>
      <c r="J82" s="73">
        <f t="shared" si="43"/>
        <v>2028</v>
      </c>
      <c r="K82" s="78" t="str">
        <f t="shared" si="23"/>
        <v/>
      </c>
    </row>
    <row r="83" spans="2:11" hidden="1" outlineLevel="1">
      <c r="B83" s="78">
        <f t="shared" si="40"/>
        <v>47058</v>
      </c>
      <c r="C83" s="75">
        <f>IF(F83&lt;&gt;0,-INDEX([8]Delta!$F$1:$EE$997,$L$13,$I83),0)</f>
        <v>0</v>
      </c>
      <c r="D83" s="71">
        <f>IF(F83&lt;&gt;0,VLOOKUP($J83,'Table 1'!$B$13:$C$33,2,FALSE)/12*1000*Study_MW,0)</f>
        <v>0</v>
      </c>
      <c r="E83" s="71">
        <f t="shared" si="41"/>
        <v>0</v>
      </c>
      <c r="F83" s="75">
        <f>INDEX([8]Delta!$F$1:$EE$997,$L$14,$I83)</f>
        <v>0</v>
      </c>
      <c r="G83" s="76" t="e">
        <f t="shared" si="42"/>
        <v>#DIV/0!</v>
      </c>
      <c r="I83" s="77">
        <f t="shared" si="22"/>
        <v>76</v>
      </c>
      <c r="J83" s="73">
        <f t="shared" si="43"/>
        <v>2028</v>
      </c>
      <c r="K83" s="78" t="str">
        <f t="shared" si="23"/>
        <v/>
      </c>
    </row>
    <row r="84" spans="2:11" hidden="1" outlineLevel="1">
      <c r="B84" s="82">
        <f t="shared" si="40"/>
        <v>47088</v>
      </c>
      <c r="C84" s="79">
        <f>IF(F84&lt;&gt;0,-INDEX([8]Delta!$F$1:$EE$997,$L$13,$I84),0)</f>
        <v>0</v>
      </c>
      <c r="D84" s="80">
        <f>IF(F84&lt;&gt;0,VLOOKUP($J84,'Table 1'!$B$13:$C$33,2,FALSE)/12*1000*Study_MW,0)</f>
        <v>0</v>
      </c>
      <c r="E84" s="80">
        <f t="shared" si="41"/>
        <v>0</v>
      </c>
      <c r="F84" s="79">
        <f>INDEX([8]Delta!$F$1:$EE$997,$L$14,$I84)</f>
        <v>0</v>
      </c>
      <c r="G84" s="81" t="e">
        <f t="shared" si="42"/>
        <v>#DIV/0!</v>
      </c>
      <c r="I84" s="64">
        <f t="shared" si="22"/>
        <v>77</v>
      </c>
      <c r="J84" s="73">
        <f t="shared" si="43"/>
        <v>2028</v>
      </c>
      <c r="K84" s="82" t="str">
        <f t="shared" si="23"/>
        <v/>
      </c>
    </row>
    <row r="85" spans="2:11" hidden="1" outlineLevel="1">
      <c r="B85" s="74">
        <f t="shared" si="40"/>
        <v>47119</v>
      </c>
      <c r="C85" s="69">
        <f>IF(F85&lt;&gt;0,-INDEX([8]Delta!$F$1:$EE$997,$L$13,$I85),0)</f>
        <v>0</v>
      </c>
      <c r="D85" s="70">
        <f>IF(F85&lt;&gt;0,VLOOKUP($J85,'Table 1'!$B$13:$C$33,2,FALSE)/12*1000*Study_MW,0)</f>
        <v>0</v>
      </c>
      <c r="E85" s="70">
        <f t="shared" si="41"/>
        <v>0</v>
      </c>
      <c r="F85" s="69">
        <f>INDEX([8]Delta!$F$1:$EE$997,$L$14,$I85)</f>
        <v>0</v>
      </c>
      <c r="G85" s="72" t="e">
        <f t="shared" si="42"/>
        <v>#DIV/0!</v>
      </c>
      <c r="I85" s="60">
        <f>I73+13</f>
        <v>79</v>
      </c>
      <c r="J85" s="73">
        <f t="shared" si="43"/>
        <v>2029</v>
      </c>
      <c r="K85" s="74" t="str">
        <f t="shared" si="23"/>
        <v/>
      </c>
    </row>
    <row r="86" spans="2:11" hidden="1" outlineLevel="1">
      <c r="B86" s="78">
        <f t="shared" si="40"/>
        <v>47150</v>
      </c>
      <c r="C86" s="75">
        <f>IF(F86&lt;&gt;0,-INDEX([8]Delta!$F$1:$EE$997,$L$13,$I86),0)</f>
        <v>0</v>
      </c>
      <c r="D86" s="71">
        <f>IF(F86&lt;&gt;0,VLOOKUP($J86,'Table 1'!$B$13:$C$33,2,FALSE)/12*1000*Study_MW,0)</f>
        <v>0</v>
      </c>
      <c r="E86" s="71">
        <f t="shared" si="41"/>
        <v>0</v>
      </c>
      <c r="F86" s="75">
        <f>INDEX([8]Delta!$F$1:$EE$997,$L$14,$I86)</f>
        <v>0</v>
      </c>
      <c r="G86" s="76" t="e">
        <f t="shared" si="42"/>
        <v>#DIV/0!</v>
      </c>
      <c r="I86" s="77">
        <f t="shared" si="22"/>
        <v>80</v>
      </c>
      <c r="J86" s="73">
        <f t="shared" si="43"/>
        <v>2029</v>
      </c>
      <c r="K86" s="78" t="str">
        <f t="shared" si="23"/>
        <v/>
      </c>
    </row>
    <row r="87" spans="2:11" hidden="1" outlineLevel="1">
      <c r="B87" s="78">
        <f t="shared" si="40"/>
        <v>47178</v>
      </c>
      <c r="C87" s="75">
        <f>IF(F87&lt;&gt;0,-INDEX([8]Delta!$F$1:$EE$997,$L$13,$I87),0)</f>
        <v>0</v>
      </c>
      <c r="D87" s="71">
        <f>IF(F87&lt;&gt;0,VLOOKUP($J87,'Table 1'!$B$13:$C$33,2,FALSE)/12*1000*Study_MW,0)</f>
        <v>0</v>
      </c>
      <c r="E87" s="71">
        <f t="shared" si="41"/>
        <v>0</v>
      </c>
      <c r="F87" s="75">
        <f>INDEX([8]Delta!$F$1:$EE$997,$L$14,$I87)</f>
        <v>0</v>
      </c>
      <c r="G87" s="76" t="e">
        <f t="shared" si="42"/>
        <v>#DIV/0!</v>
      </c>
      <c r="I87" s="77">
        <f t="shared" si="22"/>
        <v>81</v>
      </c>
      <c r="J87" s="73">
        <f t="shared" si="43"/>
        <v>2029</v>
      </c>
      <c r="K87" s="78" t="str">
        <f t="shared" si="23"/>
        <v/>
      </c>
    </row>
    <row r="88" spans="2:11" hidden="1" outlineLevel="1">
      <c r="B88" s="78">
        <f t="shared" si="40"/>
        <v>47209</v>
      </c>
      <c r="C88" s="75">
        <f>IF(F88&lt;&gt;0,-INDEX([8]Delta!$F$1:$EE$997,$L$13,$I88),0)</f>
        <v>0</v>
      </c>
      <c r="D88" s="71">
        <f>IF(F88&lt;&gt;0,VLOOKUP($J88,'Table 1'!$B$13:$C$33,2,FALSE)/12*1000*Study_MW,0)</f>
        <v>0</v>
      </c>
      <c r="E88" s="71">
        <f t="shared" si="41"/>
        <v>0</v>
      </c>
      <c r="F88" s="75">
        <f>INDEX([8]Delta!$F$1:$EE$997,$L$14,$I88)</f>
        <v>0</v>
      </c>
      <c r="G88" s="76" t="e">
        <f t="shared" si="42"/>
        <v>#DIV/0!</v>
      </c>
      <c r="I88" s="77">
        <f t="shared" si="22"/>
        <v>82</v>
      </c>
      <c r="J88" s="73">
        <f t="shared" si="43"/>
        <v>2029</v>
      </c>
      <c r="K88" s="78" t="str">
        <f t="shared" si="23"/>
        <v/>
      </c>
    </row>
    <row r="89" spans="2:11" hidden="1" outlineLevel="1">
      <c r="B89" s="78">
        <f t="shared" si="40"/>
        <v>47239</v>
      </c>
      <c r="C89" s="75">
        <f>IF(F89&lt;&gt;0,-INDEX([8]Delta!$F$1:$EE$997,$L$13,$I89),0)</f>
        <v>0</v>
      </c>
      <c r="D89" s="71">
        <f>IF(F89&lt;&gt;0,VLOOKUP($J89,'Table 1'!$B$13:$C$33,2,FALSE)/12*1000*Study_MW,0)</f>
        <v>0</v>
      </c>
      <c r="E89" s="71">
        <f t="shared" si="41"/>
        <v>0</v>
      </c>
      <c r="F89" s="75">
        <f>INDEX([8]Delta!$F$1:$EE$997,$L$14,$I89)</f>
        <v>0</v>
      </c>
      <c r="G89" s="76" t="e">
        <f t="shared" si="42"/>
        <v>#DIV/0!</v>
      </c>
      <c r="I89" s="77">
        <f t="shared" si="22"/>
        <v>83</v>
      </c>
      <c r="J89" s="73">
        <f t="shared" si="43"/>
        <v>2029</v>
      </c>
      <c r="K89" s="78" t="str">
        <f t="shared" si="23"/>
        <v/>
      </c>
    </row>
    <row r="90" spans="2:11" hidden="1" outlineLevel="1">
      <c r="B90" s="78">
        <f t="shared" si="40"/>
        <v>47270</v>
      </c>
      <c r="C90" s="75">
        <f>IF(F90&lt;&gt;0,-INDEX([8]Delta!$F$1:$EE$997,$L$13,$I90),0)</f>
        <v>0</v>
      </c>
      <c r="D90" s="71">
        <f>IF(F90&lt;&gt;0,VLOOKUP($J90,'Table 1'!$B$13:$C$33,2,FALSE)/12*1000*Study_MW,0)</f>
        <v>0</v>
      </c>
      <c r="E90" s="71">
        <f t="shared" si="41"/>
        <v>0</v>
      </c>
      <c r="F90" s="75">
        <f>INDEX([8]Delta!$F$1:$EE$997,$L$14,$I90)</f>
        <v>0</v>
      </c>
      <c r="G90" s="76" t="e">
        <f t="shared" si="42"/>
        <v>#DIV/0!</v>
      </c>
      <c r="I90" s="77">
        <f t="shared" ref="I90:I96" si="44">I78+13</f>
        <v>84</v>
      </c>
      <c r="J90" s="73">
        <f t="shared" si="43"/>
        <v>2029</v>
      </c>
      <c r="K90" s="78" t="str">
        <f t="shared" ref="K90:K153" si="45">IF(ISNUMBER(F90),IF(F90&lt;&gt;0,B90,""),"")</f>
        <v/>
      </c>
    </row>
    <row r="91" spans="2:11" hidden="1" outlineLevel="1">
      <c r="B91" s="78">
        <f t="shared" si="40"/>
        <v>47300</v>
      </c>
      <c r="C91" s="75">
        <f>IF(F91&lt;&gt;0,-INDEX([8]Delta!$F$1:$EE$997,$L$13,$I91),0)</f>
        <v>0</v>
      </c>
      <c r="D91" s="71">
        <f>IF(F91&lt;&gt;0,VLOOKUP($J91,'Table 1'!$B$13:$C$33,2,FALSE)/12*1000*Study_MW,0)</f>
        <v>0</v>
      </c>
      <c r="E91" s="71">
        <f t="shared" si="41"/>
        <v>0</v>
      </c>
      <c r="F91" s="75">
        <f>INDEX([8]Delta!$F$1:$EE$997,$L$14,$I91)</f>
        <v>0</v>
      </c>
      <c r="G91" s="76" t="e">
        <f t="shared" si="42"/>
        <v>#DIV/0!</v>
      </c>
      <c r="I91" s="77">
        <f t="shared" si="44"/>
        <v>85</v>
      </c>
      <c r="J91" s="73">
        <f t="shared" si="43"/>
        <v>2029</v>
      </c>
      <c r="K91" s="78" t="str">
        <f t="shared" si="45"/>
        <v/>
      </c>
    </row>
    <row r="92" spans="2:11" hidden="1" outlineLevel="1">
      <c r="B92" s="78">
        <f t="shared" si="40"/>
        <v>47331</v>
      </c>
      <c r="C92" s="75">
        <f>IF(F92&lt;&gt;0,-INDEX([8]Delta!$F$1:$EE$997,$L$13,$I92),0)</f>
        <v>0</v>
      </c>
      <c r="D92" s="71">
        <f>IF(F92&lt;&gt;0,VLOOKUP($J92,'Table 1'!$B$13:$C$33,2,FALSE)/12*1000*Study_MW,0)</f>
        <v>0</v>
      </c>
      <c r="E92" s="71">
        <f t="shared" si="41"/>
        <v>0</v>
      </c>
      <c r="F92" s="75">
        <f>INDEX([8]Delta!$F$1:$EE$997,$L$14,$I92)</f>
        <v>0</v>
      </c>
      <c r="G92" s="76" t="e">
        <f t="shared" si="42"/>
        <v>#DIV/0!</v>
      </c>
      <c r="I92" s="77">
        <f t="shared" si="44"/>
        <v>86</v>
      </c>
      <c r="J92" s="73">
        <f t="shared" si="43"/>
        <v>2029</v>
      </c>
      <c r="K92" s="78" t="str">
        <f t="shared" si="45"/>
        <v/>
      </c>
    </row>
    <row r="93" spans="2:11" hidden="1" outlineLevel="1">
      <c r="B93" s="78">
        <f t="shared" si="40"/>
        <v>47362</v>
      </c>
      <c r="C93" s="75">
        <f>IF(F93&lt;&gt;0,-INDEX([8]Delta!$F$1:$EE$997,$L$13,$I93),0)</f>
        <v>0</v>
      </c>
      <c r="D93" s="71">
        <f>IF(F93&lt;&gt;0,VLOOKUP($J93,'Table 1'!$B$13:$C$33,2,FALSE)/12*1000*Study_MW,0)</f>
        <v>0</v>
      </c>
      <c r="E93" s="71">
        <f t="shared" si="41"/>
        <v>0</v>
      </c>
      <c r="F93" s="75">
        <f>INDEX([8]Delta!$F$1:$EE$997,$L$14,$I93)</f>
        <v>0</v>
      </c>
      <c r="G93" s="76" t="e">
        <f t="shared" si="42"/>
        <v>#DIV/0!</v>
      </c>
      <c r="I93" s="77">
        <f t="shared" si="44"/>
        <v>87</v>
      </c>
      <c r="J93" s="73">
        <f t="shared" si="43"/>
        <v>2029</v>
      </c>
      <c r="K93" s="78" t="str">
        <f t="shared" si="45"/>
        <v/>
      </c>
    </row>
    <row r="94" spans="2:11" hidden="1" outlineLevel="1">
      <c r="B94" s="78">
        <f t="shared" si="40"/>
        <v>47392</v>
      </c>
      <c r="C94" s="75">
        <f>IF(F94&lt;&gt;0,-INDEX([8]Delta!$F$1:$EE$997,$L$13,$I94),0)</f>
        <v>0</v>
      </c>
      <c r="D94" s="71">
        <f>IF(F94&lt;&gt;0,VLOOKUP($J94,'Table 1'!$B$13:$C$33,2,FALSE)/12*1000*Study_MW,0)</f>
        <v>0</v>
      </c>
      <c r="E94" s="71">
        <f t="shared" si="41"/>
        <v>0</v>
      </c>
      <c r="F94" s="75">
        <f>INDEX([8]Delta!$F$1:$EE$997,$L$14,$I94)</f>
        <v>0</v>
      </c>
      <c r="G94" s="76" t="e">
        <f t="shared" si="42"/>
        <v>#DIV/0!</v>
      </c>
      <c r="I94" s="77">
        <f t="shared" si="44"/>
        <v>88</v>
      </c>
      <c r="J94" s="73">
        <f t="shared" si="43"/>
        <v>2029</v>
      </c>
      <c r="K94" s="78" t="str">
        <f t="shared" si="45"/>
        <v/>
      </c>
    </row>
    <row r="95" spans="2:11" hidden="1" outlineLevel="1">
      <c r="B95" s="78">
        <f t="shared" si="40"/>
        <v>47423</v>
      </c>
      <c r="C95" s="75">
        <f>IF(F95&lt;&gt;0,-INDEX([8]Delta!$F$1:$EE$997,$L$13,$I95),0)</f>
        <v>0</v>
      </c>
      <c r="D95" s="71">
        <f>IF(F95&lt;&gt;0,VLOOKUP($J95,'Table 1'!$B$13:$C$33,2,FALSE)/12*1000*Study_MW,0)</f>
        <v>0</v>
      </c>
      <c r="E95" s="71">
        <f t="shared" si="41"/>
        <v>0</v>
      </c>
      <c r="F95" s="75">
        <f>INDEX([8]Delta!$F$1:$EE$997,$L$14,$I95)</f>
        <v>0</v>
      </c>
      <c r="G95" s="76" t="e">
        <f t="shared" si="42"/>
        <v>#DIV/0!</v>
      </c>
      <c r="I95" s="77">
        <f t="shared" si="44"/>
        <v>89</v>
      </c>
      <c r="J95" s="73">
        <f t="shared" si="43"/>
        <v>2029</v>
      </c>
      <c r="K95" s="78" t="str">
        <f t="shared" si="45"/>
        <v/>
      </c>
    </row>
    <row r="96" spans="2:11" hidden="1" outlineLevel="1">
      <c r="B96" s="82">
        <f t="shared" si="40"/>
        <v>47453</v>
      </c>
      <c r="C96" s="79">
        <f>IF(F96&lt;&gt;0,-INDEX([8]Delta!$F$1:$EE$997,$L$13,$I96),0)</f>
        <v>0</v>
      </c>
      <c r="D96" s="80">
        <f>IF(F96&lt;&gt;0,VLOOKUP($J96,'Table 1'!$B$13:$C$33,2,FALSE)/12*1000*Study_MW,0)</f>
        <v>0</v>
      </c>
      <c r="E96" s="80">
        <f t="shared" si="41"/>
        <v>0</v>
      </c>
      <c r="F96" s="79">
        <f>INDEX([8]Delta!$F$1:$EE$997,$L$14,$I96)</f>
        <v>0</v>
      </c>
      <c r="G96" s="81" t="e">
        <f t="shared" si="42"/>
        <v>#DIV/0!</v>
      </c>
      <c r="I96" s="64">
        <f t="shared" si="44"/>
        <v>90</v>
      </c>
      <c r="J96" s="73">
        <f t="shared" si="43"/>
        <v>2029</v>
      </c>
      <c r="K96" s="82" t="str">
        <f t="shared" si="45"/>
        <v/>
      </c>
    </row>
    <row r="97" spans="2:11" hidden="1" outlineLevel="1">
      <c r="B97" s="74">
        <f t="shared" si="40"/>
        <v>47484</v>
      </c>
      <c r="C97" s="69">
        <f>IF(F97&lt;&gt;0,-INDEX([8]Delta!$F$1:$EE$997,$L$13,$I97),0)</f>
        <v>0</v>
      </c>
      <c r="D97" s="70">
        <f>IF(F97&lt;&gt;0,VLOOKUP($J97,'Table 1'!$B$13:$C$33,2,FALSE)/12*1000*Study_MW,0)</f>
        <v>0</v>
      </c>
      <c r="E97" s="70">
        <f t="shared" si="41"/>
        <v>0</v>
      </c>
      <c r="F97" s="69">
        <f>INDEX([8]Delta!$F$1:$EE$997,$L$14,$I97)</f>
        <v>0</v>
      </c>
      <c r="G97" s="72" t="e">
        <f t="shared" si="42"/>
        <v>#DIV/0!</v>
      </c>
      <c r="I97" s="60">
        <f>I85+13</f>
        <v>92</v>
      </c>
      <c r="J97" s="73">
        <f t="shared" si="43"/>
        <v>2030</v>
      </c>
      <c r="K97" s="74" t="str">
        <f t="shared" si="45"/>
        <v/>
      </c>
    </row>
    <row r="98" spans="2:11" hidden="1" outlineLevel="1">
      <c r="B98" s="78">
        <f t="shared" si="40"/>
        <v>47515</v>
      </c>
      <c r="C98" s="75">
        <f>IF(F98&lt;&gt;0,-INDEX([8]Delta!$F$1:$EE$997,$L$13,$I98),0)</f>
        <v>0</v>
      </c>
      <c r="D98" s="71">
        <f>IF(F98&lt;&gt;0,VLOOKUP($J98,'Table 1'!$B$13:$C$33,2,FALSE)/12*1000*Study_MW,0)</f>
        <v>0</v>
      </c>
      <c r="E98" s="71">
        <f t="shared" si="41"/>
        <v>0</v>
      </c>
      <c r="F98" s="75">
        <f>INDEX([8]Delta!$F$1:$EE$997,$L$14,$I98)</f>
        <v>0</v>
      </c>
      <c r="G98" s="76" t="e">
        <f t="shared" si="42"/>
        <v>#DIV/0!</v>
      </c>
      <c r="I98" s="77">
        <f t="shared" ref="I98:I120" si="46">I86+13</f>
        <v>93</v>
      </c>
      <c r="J98" s="73">
        <f t="shared" si="43"/>
        <v>2030</v>
      </c>
      <c r="K98" s="78" t="str">
        <f t="shared" si="45"/>
        <v/>
      </c>
    </row>
    <row r="99" spans="2:11" hidden="1" outlineLevel="1">
      <c r="B99" s="78">
        <f t="shared" si="40"/>
        <v>47543</v>
      </c>
      <c r="C99" s="75">
        <f>IF(F99&lt;&gt;0,-INDEX([8]Delta!$F$1:$EE$997,$L$13,$I99),0)</f>
        <v>0</v>
      </c>
      <c r="D99" s="71">
        <f>IF(F99&lt;&gt;0,VLOOKUP($J99,'Table 1'!$B$13:$C$33,2,FALSE)/12*1000*Study_MW,0)</f>
        <v>0</v>
      </c>
      <c r="E99" s="71">
        <f t="shared" si="41"/>
        <v>0</v>
      </c>
      <c r="F99" s="75">
        <f>INDEX([8]Delta!$F$1:$EE$997,$L$14,$I99)</f>
        <v>0</v>
      </c>
      <c r="G99" s="76" t="e">
        <f t="shared" si="42"/>
        <v>#DIV/0!</v>
      </c>
      <c r="I99" s="77">
        <f t="shared" si="46"/>
        <v>94</v>
      </c>
      <c r="J99" s="73">
        <f t="shared" si="43"/>
        <v>2030</v>
      </c>
      <c r="K99" s="78" t="str">
        <f t="shared" si="45"/>
        <v/>
      </c>
    </row>
    <row r="100" spans="2:11" hidden="1" outlineLevel="1">
      <c r="B100" s="78">
        <f t="shared" si="40"/>
        <v>47574</v>
      </c>
      <c r="C100" s="75">
        <f>IF(F100&lt;&gt;0,-INDEX([8]Delta!$F$1:$EE$997,$L$13,$I100),0)</f>
        <v>0</v>
      </c>
      <c r="D100" s="71">
        <f>IF(F100&lt;&gt;0,VLOOKUP($J100,'Table 1'!$B$13:$C$33,2,FALSE)/12*1000*Study_MW,0)</f>
        <v>0</v>
      </c>
      <c r="E100" s="71">
        <f t="shared" si="41"/>
        <v>0</v>
      </c>
      <c r="F100" s="75">
        <f>INDEX([8]Delta!$F$1:$EE$997,$L$14,$I100)</f>
        <v>0</v>
      </c>
      <c r="G100" s="76" t="e">
        <f t="shared" si="42"/>
        <v>#DIV/0!</v>
      </c>
      <c r="I100" s="77">
        <f t="shared" si="46"/>
        <v>95</v>
      </c>
      <c r="J100" s="73">
        <f t="shared" si="43"/>
        <v>2030</v>
      </c>
      <c r="K100" s="78" t="str">
        <f t="shared" si="45"/>
        <v/>
      </c>
    </row>
    <row r="101" spans="2:11" hidden="1" outlineLevel="1">
      <c r="B101" s="78">
        <f t="shared" si="40"/>
        <v>47604</v>
      </c>
      <c r="C101" s="75">
        <f>IF(F101&lt;&gt;0,-INDEX([8]Delta!$F$1:$EE$997,$L$13,$I101),0)</f>
        <v>0</v>
      </c>
      <c r="D101" s="71">
        <f>IF(F101&lt;&gt;0,VLOOKUP($J101,'Table 1'!$B$13:$C$33,2,FALSE)/12*1000*Study_MW,0)</f>
        <v>0</v>
      </c>
      <c r="E101" s="71">
        <f t="shared" si="41"/>
        <v>0</v>
      </c>
      <c r="F101" s="75">
        <f>INDEX([8]Delta!$F$1:$EE$997,$L$14,$I101)</f>
        <v>0</v>
      </c>
      <c r="G101" s="76" t="e">
        <f t="shared" si="42"/>
        <v>#DIV/0!</v>
      </c>
      <c r="I101" s="77">
        <f t="shared" si="46"/>
        <v>96</v>
      </c>
      <c r="J101" s="73">
        <f t="shared" si="43"/>
        <v>2030</v>
      </c>
      <c r="K101" s="78" t="str">
        <f t="shared" si="45"/>
        <v/>
      </c>
    </row>
    <row r="102" spans="2:11" hidden="1" outlineLevel="1">
      <c r="B102" s="78">
        <f t="shared" si="40"/>
        <v>47635</v>
      </c>
      <c r="C102" s="75">
        <f>IF(F102&lt;&gt;0,-INDEX([8]Delta!$F$1:$EE$997,$L$13,$I102),0)</f>
        <v>0</v>
      </c>
      <c r="D102" s="71">
        <f>IF(F102&lt;&gt;0,VLOOKUP($J102,'Table 1'!$B$13:$C$33,2,FALSE)/12*1000*Study_MW,0)</f>
        <v>0</v>
      </c>
      <c r="E102" s="71">
        <f t="shared" si="41"/>
        <v>0</v>
      </c>
      <c r="F102" s="75">
        <f>INDEX([8]Delta!$F$1:$EE$997,$L$14,$I102)</f>
        <v>0</v>
      </c>
      <c r="G102" s="76" t="e">
        <f t="shared" si="42"/>
        <v>#DIV/0!</v>
      </c>
      <c r="I102" s="77">
        <f t="shared" si="46"/>
        <v>97</v>
      </c>
      <c r="J102" s="73">
        <f t="shared" si="43"/>
        <v>2030</v>
      </c>
      <c r="K102" s="78" t="str">
        <f t="shared" si="45"/>
        <v/>
      </c>
    </row>
    <row r="103" spans="2:11" hidden="1" outlineLevel="1">
      <c r="B103" s="78">
        <f t="shared" si="40"/>
        <v>47665</v>
      </c>
      <c r="C103" s="75">
        <f>IF(F103&lt;&gt;0,-INDEX([8]Delta!$F$1:$EE$997,$L$13,$I103),0)</f>
        <v>0</v>
      </c>
      <c r="D103" s="71">
        <f>IF(F103&lt;&gt;0,VLOOKUP($J103,'Table 1'!$B$13:$C$33,2,FALSE)/12*1000*Study_MW,0)</f>
        <v>0</v>
      </c>
      <c r="E103" s="71">
        <f t="shared" si="41"/>
        <v>0</v>
      </c>
      <c r="F103" s="75">
        <f>INDEX([8]Delta!$F$1:$EE$997,$L$14,$I103)</f>
        <v>0</v>
      </c>
      <c r="G103" s="76" t="e">
        <f t="shared" si="42"/>
        <v>#DIV/0!</v>
      </c>
      <c r="I103" s="77">
        <f t="shared" si="46"/>
        <v>98</v>
      </c>
      <c r="J103" s="73">
        <f t="shared" si="43"/>
        <v>2030</v>
      </c>
      <c r="K103" s="78" t="str">
        <f t="shared" si="45"/>
        <v/>
      </c>
    </row>
    <row r="104" spans="2:11" hidden="1" outlineLevel="1">
      <c r="B104" s="78">
        <f t="shared" si="40"/>
        <v>47696</v>
      </c>
      <c r="C104" s="75">
        <f>IF(F104&lt;&gt;0,-INDEX([8]Delta!$F$1:$EE$997,$L$13,$I104),0)</f>
        <v>0</v>
      </c>
      <c r="D104" s="71">
        <f>IF(F104&lt;&gt;0,VLOOKUP($J104,'Table 1'!$B$13:$C$33,2,FALSE)/12*1000*Study_MW,0)</f>
        <v>0</v>
      </c>
      <c r="E104" s="71">
        <f t="shared" si="41"/>
        <v>0</v>
      </c>
      <c r="F104" s="75">
        <f>INDEX([8]Delta!$F$1:$EE$997,$L$14,$I104)</f>
        <v>0</v>
      </c>
      <c r="G104" s="76" t="e">
        <f t="shared" si="42"/>
        <v>#DIV/0!</v>
      </c>
      <c r="I104" s="77">
        <f t="shared" si="46"/>
        <v>99</v>
      </c>
      <c r="J104" s="73">
        <f t="shared" si="43"/>
        <v>2030</v>
      </c>
      <c r="K104" s="78" t="str">
        <f t="shared" si="45"/>
        <v/>
      </c>
    </row>
    <row r="105" spans="2:11" hidden="1" outlineLevel="1">
      <c r="B105" s="78">
        <f t="shared" si="40"/>
        <v>47727</v>
      </c>
      <c r="C105" s="75">
        <f>IF(F105&lt;&gt;0,-INDEX([8]Delta!$F$1:$EE$997,$L$13,$I105),0)</f>
        <v>0</v>
      </c>
      <c r="D105" s="71">
        <f>IF(F105&lt;&gt;0,VLOOKUP($J105,'Table 1'!$B$13:$C$33,2,FALSE)/12*1000*Study_MW,0)</f>
        <v>0</v>
      </c>
      <c r="E105" s="71">
        <f t="shared" si="41"/>
        <v>0</v>
      </c>
      <c r="F105" s="75">
        <f>INDEX([8]Delta!$F$1:$EE$997,$L$14,$I105)</f>
        <v>0</v>
      </c>
      <c r="G105" s="76" t="e">
        <f t="shared" si="42"/>
        <v>#DIV/0!</v>
      </c>
      <c r="I105" s="77">
        <f t="shared" si="46"/>
        <v>100</v>
      </c>
      <c r="J105" s="73">
        <f t="shared" si="43"/>
        <v>2030</v>
      </c>
      <c r="K105" s="78" t="str">
        <f t="shared" si="45"/>
        <v/>
      </c>
    </row>
    <row r="106" spans="2:11" hidden="1" outlineLevel="1">
      <c r="B106" s="78">
        <f t="shared" si="40"/>
        <v>47757</v>
      </c>
      <c r="C106" s="75">
        <f>IF(F106&lt;&gt;0,-INDEX([8]Delta!$F$1:$EE$997,$L$13,$I106),0)</f>
        <v>0</v>
      </c>
      <c r="D106" s="71">
        <f>IF(F106&lt;&gt;0,VLOOKUP($J106,'Table 1'!$B$13:$C$33,2,FALSE)/12*1000*Study_MW,0)</f>
        <v>0</v>
      </c>
      <c r="E106" s="71">
        <f t="shared" si="41"/>
        <v>0</v>
      </c>
      <c r="F106" s="75">
        <f>INDEX([8]Delta!$F$1:$EE$997,$L$14,$I106)</f>
        <v>0</v>
      </c>
      <c r="G106" s="76" t="e">
        <f t="shared" si="42"/>
        <v>#DIV/0!</v>
      </c>
      <c r="I106" s="77">
        <f t="shared" si="46"/>
        <v>101</v>
      </c>
      <c r="J106" s="73">
        <f t="shared" si="43"/>
        <v>2030</v>
      </c>
      <c r="K106" s="78" t="str">
        <f t="shared" si="45"/>
        <v/>
      </c>
    </row>
    <row r="107" spans="2:11" hidden="1" outlineLevel="1">
      <c r="B107" s="78">
        <f t="shared" si="40"/>
        <v>47788</v>
      </c>
      <c r="C107" s="75">
        <f>IF(F107&lt;&gt;0,-INDEX([8]Delta!$F$1:$EE$997,$L$13,$I107),0)</f>
        <v>0</v>
      </c>
      <c r="D107" s="71">
        <f>IF(F107&lt;&gt;0,VLOOKUP($J107,'Table 1'!$B$13:$C$33,2,FALSE)/12*1000*Study_MW,0)</f>
        <v>0</v>
      </c>
      <c r="E107" s="71">
        <f t="shared" si="41"/>
        <v>0</v>
      </c>
      <c r="F107" s="75">
        <f>INDEX([8]Delta!$F$1:$EE$997,$L$14,$I107)</f>
        <v>0</v>
      </c>
      <c r="G107" s="76" t="e">
        <f t="shared" si="42"/>
        <v>#DIV/0!</v>
      </c>
      <c r="I107" s="77">
        <f t="shared" si="46"/>
        <v>102</v>
      </c>
      <c r="J107" s="73">
        <f t="shared" si="43"/>
        <v>2030</v>
      </c>
      <c r="K107" s="78" t="str">
        <f t="shared" si="45"/>
        <v/>
      </c>
    </row>
    <row r="108" spans="2:11" hidden="1" outlineLevel="1">
      <c r="B108" s="82">
        <f t="shared" si="40"/>
        <v>47818</v>
      </c>
      <c r="C108" s="79">
        <f>IF(F108&lt;&gt;0,-INDEX([8]Delta!$F$1:$EE$997,$L$13,$I108),0)</f>
        <v>0</v>
      </c>
      <c r="D108" s="80">
        <f>IF(F108&lt;&gt;0,VLOOKUP($J108,'Table 1'!$B$13:$C$33,2,FALSE)/12*1000*Study_MW,0)</f>
        <v>0</v>
      </c>
      <c r="E108" s="80">
        <f t="shared" si="41"/>
        <v>0</v>
      </c>
      <c r="F108" s="79">
        <f>INDEX([8]Delta!$F$1:$EE$997,$L$14,$I108)</f>
        <v>0</v>
      </c>
      <c r="G108" s="81" t="e">
        <f t="shared" si="42"/>
        <v>#DIV/0!</v>
      </c>
      <c r="I108" s="64">
        <f t="shared" si="46"/>
        <v>103</v>
      </c>
      <c r="J108" s="73">
        <f t="shared" si="43"/>
        <v>2030</v>
      </c>
      <c r="K108" s="82" t="str">
        <f t="shared" si="45"/>
        <v/>
      </c>
    </row>
    <row r="109" spans="2:11" hidden="1" outlineLevel="1">
      <c r="B109" s="74">
        <f t="shared" si="40"/>
        <v>47849</v>
      </c>
      <c r="C109" s="69">
        <f>IF(F109&lt;&gt;0,-INDEX([8]Delta!$F$1:$EE$997,$L$13,$I109),0)</f>
        <v>0</v>
      </c>
      <c r="D109" s="70">
        <f>IF(F109&lt;&gt;0,VLOOKUP($J109,'Table 1'!$B$13:$C$33,2,FALSE)/12*1000*Study_MW,0)</f>
        <v>0</v>
      </c>
      <c r="E109" s="70">
        <f t="shared" si="41"/>
        <v>0</v>
      </c>
      <c r="F109" s="69">
        <f>INDEX([8]Delta!$F$1:$EE$997,$L$14,$I109)</f>
        <v>0</v>
      </c>
      <c r="G109" s="72" t="e">
        <f t="shared" si="42"/>
        <v>#DIV/0!</v>
      </c>
      <c r="I109" s="60">
        <f>I97+13</f>
        <v>105</v>
      </c>
      <c r="J109" s="73">
        <f t="shared" si="43"/>
        <v>2031</v>
      </c>
      <c r="K109" s="74" t="str">
        <f t="shared" si="45"/>
        <v/>
      </c>
    </row>
    <row r="110" spans="2:11" hidden="1" outlineLevel="1">
      <c r="B110" s="78">
        <f t="shared" si="40"/>
        <v>47880</v>
      </c>
      <c r="C110" s="75">
        <f>IF(F110&lt;&gt;0,-INDEX([8]Delta!$F$1:$EE$997,$L$13,$I110),0)</f>
        <v>0</v>
      </c>
      <c r="D110" s="71">
        <f>IF(F110&lt;&gt;0,VLOOKUP($J110,'Table 1'!$B$13:$C$33,2,FALSE)/12*1000*Study_MW,0)</f>
        <v>0</v>
      </c>
      <c r="E110" s="71">
        <f t="shared" si="41"/>
        <v>0</v>
      </c>
      <c r="F110" s="75">
        <f>INDEX([8]Delta!$F$1:$EE$997,$L$14,$I110)</f>
        <v>0</v>
      </c>
      <c r="G110" s="76" t="e">
        <f t="shared" si="42"/>
        <v>#DIV/0!</v>
      </c>
      <c r="I110" s="77">
        <f t="shared" si="46"/>
        <v>106</v>
      </c>
      <c r="J110" s="73">
        <f t="shared" si="43"/>
        <v>2031</v>
      </c>
      <c r="K110" s="78" t="str">
        <f t="shared" si="45"/>
        <v/>
      </c>
    </row>
    <row r="111" spans="2:11" hidden="1" outlineLevel="1">
      <c r="B111" s="78">
        <f t="shared" si="40"/>
        <v>47908</v>
      </c>
      <c r="C111" s="75">
        <f>IF(F111&lt;&gt;0,-INDEX([8]Delta!$F$1:$EE$997,$L$13,$I111),0)</f>
        <v>0</v>
      </c>
      <c r="D111" s="71">
        <f>IF(F111&lt;&gt;0,VLOOKUP($J111,'Table 1'!$B$13:$C$33,2,FALSE)/12*1000*Study_MW,0)</f>
        <v>0</v>
      </c>
      <c r="E111" s="71">
        <f t="shared" si="41"/>
        <v>0</v>
      </c>
      <c r="F111" s="75">
        <f>INDEX([8]Delta!$F$1:$EE$997,$L$14,$I111)</f>
        <v>0</v>
      </c>
      <c r="G111" s="76" t="e">
        <f t="shared" si="42"/>
        <v>#DIV/0!</v>
      </c>
      <c r="I111" s="77">
        <f t="shared" si="46"/>
        <v>107</v>
      </c>
      <c r="J111" s="73">
        <f t="shared" si="43"/>
        <v>2031</v>
      </c>
      <c r="K111" s="78" t="str">
        <f t="shared" si="45"/>
        <v/>
      </c>
    </row>
    <row r="112" spans="2:11" hidden="1" outlineLevel="1">
      <c r="B112" s="78">
        <f t="shared" si="40"/>
        <v>47939</v>
      </c>
      <c r="C112" s="75">
        <f>IF(F112&lt;&gt;0,-INDEX([8]Delta!$F$1:$EE$997,$L$13,$I112),0)</f>
        <v>0</v>
      </c>
      <c r="D112" s="71">
        <f>IF(F112&lt;&gt;0,VLOOKUP($J112,'Table 1'!$B$13:$C$33,2,FALSE)/12*1000*Study_MW,0)</f>
        <v>0</v>
      </c>
      <c r="E112" s="71">
        <f t="shared" si="41"/>
        <v>0</v>
      </c>
      <c r="F112" s="75">
        <f>INDEX([8]Delta!$F$1:$EE$997,$L$14,$I112)</f>
        <v>0</v>
      </c>
      <c r="G112" s="76" t="e">
        <f t="shared" si="42"/>
        <v>#DIV/0!</v>
      </c>
      <c r="I112" s="77">
        <f t="shared" si="46"/>
        <v>108</v>
      </c>
      <c r="J112" s="73">
        <f t="shared" si="43"/>
        <v>2031</v>
      </c>
      <c r="K112" s="78" t="str">
        <f t="shared" si="45"/>
        <v/>
      </c>
    </row>
    <row r="113" spans="2:11" hidden="1" outlineLevel="1">
      <c r="B113" s="78">
        <f t="shared" si="40"/>
        <v>47969</v>
      </c>
      <c r="C113" s="75">
        <f>IF(F113&lt;&gt;0,-INDEX([8]Delta!$F$1:$EE$997,$L$13,$I113),0)</f>
        <v>0</v>
      </c>
      <c r="D113" s="71">
        <f>IF(F113&lt;&gt;0,VLOOKUP($J113,'Table 1'!$B$13:$C$33,2,FALSE)/12*1000*Study_MW,0)</f>
        <v>0</v>
      </c>
      <c r="E113" s="71">
        <f t="shared" si="41"/>
        <v>0</v>
      </c>
      <c r="F113" s="75">
        <f>INDEX([8]Delta!$F$1:$EE$997,$L$14,$I113)</f>
        <v>0</v>
      </c>
      <c r="G113" s="76" t="e">
        <f t="shared" si="42"/>
        <v>#DIV/0!</v>
      </c>
      <c r="I113" s="77">
        <f t="shared" si="46"/>
        <v>109</v>
      </c>
      <c r="J113" s="73">
        <f t="shared" si="43"/>
        <v>2031</v>
      </c>
      <c r="K113" s="78" t="str">
        <f t="shared" si="45"/>
        <v/>
      </c>
    </row>
    <row r="114" spans="2:11" hidden="1" outlineLevel="1">
      <c r="B114" s="78">
        <f t="shared" si="40"/>
        <v>48000</v>
      </c>
      <c r="C114" s="75">
        <f>IF(F114&lt;&gt;0,-INDEX([8]Delta!$F$1:$EE$997,$L$13,$I114),0)</f>
        <v>0</v>
      </c>
      <c r="D114" s="71">
        <f>IF(F114&lt;&gt;0,VLOOKUP($J114,'Table 1'!$B$13:$C$33,2,FALSE)/12*1000*Study_MW,0)</f>
        <v>0</v>
      </c>
      <c r="E114" s="71">
        <f t="shared" si="41"/>
        <v>0</v>
      </c>
      <c r="F114" s="75">
        <f>INDEX([8]Delta!$F$1:$EE$997,$L$14,$I114)</f>
        <v>0</v>
      </c>
      <c r="G114" s="76" t="e">
        <f t="shared" si="42"/>
        <v>#DIV/0!</v>
      </c>
      <c r="I114" s="77">
        <f t="shared" si="46"/>
        <v>110</v>
      </c>
      <c r="J114" s="73">
        <f t="shared" si="43"/>
        <v>2031</v>
      </c>
      <c r="K114" s="78" t="str">
        <f t="shared" si="45"/>
        <v/>
      </c>
    </row>
    <row r="115" spans="2:11" hidden="1" outlineLevel="1">
      <c r="B115" s="78">
        <f t="shared" si="40"/>
        <v>48030</v>
      </c>
      <c r="C115" s="75">
        <f>IF(F115&lt;&gt;0,-INDEX([8]Delta!$F$1:$EE$997,$L$13,$I115),0)</f>
        <v>0</v>
      </c>
      <c r="D115" s="71">
        <f>IF(F115&lt;&gt;0,VLOOKUP($J115,'Table 1'!$B$13:$C$33,2,FALSE)/12*1000*Study_MW,0)</f>
        <v>0</v>
      </c>
      <c r="E115" s="71">
        <f t="shared" si="41"/>
        <v>0</v>
      </c>
      <c r="F115" s="75">
        <f>INDEX([8]Delta!$F$1:$EE$997,$L$14,$I115)</f>
        <v>0</v>
      </c>
      <c r="G115" s="76" t="e">
        <f t="shared" si="42"/>
        <v>#DIV/0!</v>
      </c>
      <c r="I115" s="77">
        <f t="shared" si="46"/>
        <v>111</v>
      </c>
      <c r="J115" s="73">
        <f t="shared" si="43"/>
        <v>2031</v>
      </c>
      <c r="K115" s="78" t="str">
        <f t="shared" si="45"/>
        <v/>
      </c>
    </row>
    <row r="116" spans="2:11" hidden="1" outlineLevel="1">
      <c r="B116" s="78">
        <f t="shared" si="40"/>
        <v>48061</v>
      </c>
      <c r="C116" s="75">
        <f>IF(F116&lt;&gt;0,-INDEX([8]Delta!$F$1:$EE$997,$L$13,$I116),0)</f>
        <v>0</v>
      </c>
      <c r="D116" s="71">
        <f>IF(F116&lt;&gt;0,VLOOKUP($J116,'Table 1'!$B$13:$C$33,2,FALSE)/12*1000*Study_MW,0)</f>
        <v>0</v>
      </c>
      <c r="E116" s="71">
        <f t="shared" si="41"/>
        <v>0</v>
      </c>
      <c r="F116" s="75">
        <f>INDEX([8]Delta!$F$1:$EE$997,$L$14,$I116)</f>
        <v>0</v>
      </c>
      <c r="G116" s="76" t="e">
        <f t="shared" si="42"/>
        <v>#DIV/0!</v>
      </c>
      <c r="I116" s="77">
        <f t="shared" si="46"/>
        <v>112</v>
      </c>
      <c r="J116" s="73">
        <f t="shared" si="43"/>
        <v>2031</v>
      </c>
      <c r="K116" s="78" t="str">
        <f t="shared" si="45"/>
        <v/>
      </c>
    </row>
    <row r="117" spans="2:11" hidden="1" outlineLevel="1">
      <c r="B117" s="78">
        <f t="shared" si="40"/>
        <v>48092</v>
      </c>
      <c r="C117" s="75">
        <f>IF(F117&lt;&gt;0,-INDEX([8]Delta!$F$1:$EE$997,$L$13,$I117),0)</f>
        <v>0</v>
      </c>
      <c r="D117" s="71">
        <f>IF(F117&lt;&gt;0,VLOOKUP($J117,'Table 1'!$B$13:$C$33,2,FALSE)/12*1000*Study_MW,0)</f>
        <v>0</v>
      </c>
      <c r="E117" s="71">
        <f t="shared" si="41"/>
        <v>0</v>
      </c>
      <c r="F117" s="75">
        <f>INDEX([8]Delta!$F$1:$EE$997,$L$14,$I117)</f>
        <v>0</v>
      </c>
      <c r="G117" s="76" t="e">
        <f t="shared" si="42"/>
        <v>#DIV/0!</v>
      </c>
      <c r="I117" s="77">
        <f t="shared" si="46"/>
        <v>113</v>
      </c>
      <c r="J117" s="73">
        <f t="shared" si="43"/>
        <v>2031</v>
      </c>
      <c r="K117" s="78" t="str">
        <f t="shared" si="45"/>
        <v/>
      </c>
    </row>
    <row r="118" spans="2:11" hidden="1" outlineLevel="1">
      <c r="B118" s="78">
        <f t="shared" si="40"/>
        <v>48122</v>
      </c>
      <c r="C118" s="75">
        <f>IF(F118&lt;&gt;0,-INDEX([8]Delta!$F$1:$EE$997,$L$13,$I118),0)</f>
        <v>0</v>
      </c>
      <c r="D118" s="71">
        <f>IF(F118&lt;&gt;0,VLOOKUP($J118,'Table 1'!$B$13:$C$33,2,FALSE)/12*1000*Study_MW,0)</f>
        <v>0</v>
      </c>
      <c r="E118" s="71">
        <f t="shared" si="41"/>
        <v>0</v>
      </c>
      <c r="F118" s="75">
        <f>INDEX([8]Delta!$F$1:$EE$997,$L$14,$I118)</f>
        <v>0</v>
      </c>
      <c r="G118" s="76" t="e">
        <f t="shared" si="42"/>
        <v>#DIV/0!</v>
      </c>
      <c r="I118" s="77">
        <f t="shared" si="46"/>
        <v>114</v>
      </c>
      <c r="J118" s="73">
        <f t="shared" si="43"/>
        <v>2031</v>
      </c>
      <c r="K118" s="78" t="str">
        <f t="shared" si="45"/>
        <v/>
      </c>
    </row>
    <row r="119" spans="2:11" hidden="1" outlineLevel="1">
      <c r="B119" s="78">
        <f t="shared" si="40"/>
        <v>48153</v>
      </c>
      <c r="C119" s="75">
        <f>IF(F119&lt;&gt;0,-INDEX([8]Delta!$F$1:$EE$997,$L$13,$I119),0)</f>
        <v>0</v>
      </c>
      <c r="D119" s="71">
        <f>IF(F119&lt;&gt;0,VLOOKUP($J119,'Table 1'!$B$13:$C$33,2,FALSE)/12*1000*Study_MW,0)</f>
        <v>0</v>
      </c>
      <c r="E119" s="71">
        <f t="shared" si="41"/>
        <v>0</v>
      </c>
      <c r="F119" s="75">
        <f>INDEX([8]Delta!$F$1:$EE$997,$L$14,$I119)</f>
        <v>0</v>
      </c>
      <c r="G119" s="76" t="e">
        <f t="shared" si="42"/>
        <v>#DIV/0!</v>
      </c>
      <c r="I119" s="77">
        <f t="shared" si="46"/>
        <v>115</v>
      </c>
      <c r="J119" s="73">
        <f t="shared" si="43"/>
        <v>2031</v>
      </c>
      <c r="K119" s="78" t="str">
        <f t="shared" si="45"/>
        <v/>
      </c>
    </row>
    <row r="120" spans="2:11" hidden="1" outlineLevel="1">
      <c r="B120" s="82">
        <f t="shared" si="40"/>
        <v>48183</v>
      </c>
      <c r="C120" s="79">
        <f>IF(F120&lt;&gt;0,-INDEX([8]Delta!$F$1:$EE$997,$L$13,$I120),0)</f>
        <v>0</v>
      </c>
      <c r="D120" s="80">
        <f>IF(F120&lt;&gt;0,VLOOKUP($J120,'Table 1'!$B$13:$C$33,2,FALSE)/12*1000*Study_MW,0)</f>
        <v>0</v>
      </c>
      <c r="E120" s="80">
        <f t="shared" si="41"/>
        <v>0</v>
      </c>
      <c r="F120" s="79">
        <f>INDEX([8]Delta!$F$1:$EE$997,$L$14,$I120)</f>
        <v>0</v>
      </c>
      <c r="G120" s="81" t="e">
        <f t="shared" si="42"/>
        <v>#DIV/0!</v>
      </c>
      <c r="I120" s="64">
        <f t="shared" si="46"/>
        <v>116</v>
      </c>
      <c r="J120" s="73">
        <f t="shared" si="43"/>
        <v>2031</v>
      </c>
      <c r="K120" s="82" t="str">
        <f t="shared" si="45"/>
        <v/>
      </c>
    </row>
    <row r="121" spans="2:11" hidden="1" outlineLevel="1">
      <c r="B121" s="74">
        <f t="shared" si="40"/>
        <v>48214</v>
      </c>
      <c r="C121" s="69">
        <f>IF(F121&lt;&gt;0,-INDEX([8]Delta!$F$1:$EE$997,$L$13,$I121),0)</f>
        <v>0</v>
      </c>
      <c r="D121" s="70">
        <f>IF(F121&lt;&gt;0,VLOOKUP($J121,'Table 1'!$B$13:$C$33,2,FALSE)/12*1000*Study_MW,0)</f>
        <v>0</v>
      </c>
      <c r="E121" s="70">
        <f t="shared" si="41"/>
        <v>0</v>
      </c>
      <c r="F121" s="69">
        <f>INDEX([8]Delta!$F$1:$EE$997,$L$14,$I121)</f>
        <v>0</v>
      </c>
      <c r="G121" s="72" t="e">
        <f t="shared" si="42"/>
        <v>#DIV/0!</v>
      </c>
      <c r="I121" s="60">
        <f>I109+13</f>
        <v>118</v>
      </c>
      <c r="J121" s="73">
        <f t="shared" si="43"/>
        <v>2032</v>
      </c>
      <c r="K121" s="74" t="str">
        <f t="shared" si="45"/>
        <v/>
      </c>
    </row>
    <row r="122" spans="2:11" hidden="1" outlineLevel="1">
      <c r="B122" s="78">
        <f t="shared" si="40"/>
        <v>48245</v>
      </c>
      <c r="C122" s="75">
        <f>IF(F122&lt;&gt;0,-INDEX([8]Delta!$F$1:$EE$997,$L$13,$I122),0)</f>
        <v>0</v>
      </c>
      <c r="D122" s="71">
        <f>IF(F122&lt;&gt;0,VLOOKUP($J122,'Table 1'!$B$13:$C$33,2,FALSE)/12*1000*Study_MW,0)</f>
        <v>0</v>
      </c>
      <c r="E122" s="71">
        <f t="shared" si="41"/>
        <v>0</v>
      </c>
      <c r="F122" s="75">
        <f>INDEX([8]Delta!$F$1:$EE$997,$L$14,$I122)</f>
        <v>0</v>
      </c>
      <c r="G122" s="76" t="e">
        <f t="shared" si="42"/>
        <v>#DIV/0!</v>
      </c>
      <c r="I122" s="77">
        <f t="shared" ref="I122:I132" si="47">I110+13</f>
        <v>119</v>
      </c>
      <c r="J122" s="73">
        <f t="shared" si="43"/>
        <v>2032</v>
      </c>
      <c r="K122" s="78" t="str">
        <f t="shared" si="45"/>
        <v/>
      </c>
    </row>
    <row r="123" spans="2:11" hidden="1" outlineLevel="1">
      <c r="B123" s="78">
        <f t="shared" si="40"/>
        <v>48274</v>
      </c>
      <c r="C123" s="75">
        <f>IF(F123&lt;&gt;0,-INDEX([8]Delta!$F$1:$EE$997,$L$13,$I123),0)</f>
        <v>0</v>
      </c>
      <c r="D123" s="71">
        <f>IF(F123&lt;&gt;0,VLOOKUP($J123,'Table 1'!$B$13:$C$33,2,FALSE)/12*1000*Study_MW,0)</f>
        <v>0</v>
      </c>
      <c r="E123" s="71">
        <f t="shared" si="41"/>
        <v>0</v>
      </c>
      <c r="F123" s="75">
        <f>INDEX([8]Delta!$F$1:$EE$997,$L$14,$I123)</f>
        <v>0</v>
      </c>
      <c r="G123" s="76" t="e">
        <f t="shared" si="42"/>
        <v>#DIV/0!</v>
      </c>
      <c r="I123" s="77">
        <f t="shared" si="47"/>
        <v>120</v>
      </c>
      <c r="J123" s="73">
        <f t="shared" si="43"/>
        <v>2032</v>
      </c>
      <c r="K123" s="78" t="str">
        <f t="shared" si="45"/>
        <v/>
      </c>
    </row>
    <row r="124" spans="2:11" hidden="1" outlineLevel="1">
      <c r="B124" s="78">
        <f t="shared" si="40"/>
        <v>48305</v>
      </c>
      <c r="C124" s="75">
        <f>IF(F124&lt;&gt;0,-INDEX([8]Delta!$F$1:$EE$997,$L$13,$I124),0)</f>
        <v>0</v>
      </c>
      <c r="D124" s="71">
        <f>IF(F124&lt;&gt;0,VLOOKUP($J124,'Table 1'!$B$13:$C$33,2,FALSE)/12*1000*Study_MW,0)</f>
        <v>0</v>
      </c>
      <c r="E124" s="71">
        <f t="shared" si="41"/>
        <v>0</v>
      </c>
      <c r="F124" s="75">
        <f>INDEX([8]Delta!$F$1:$EE$997,$L$14,$I124)</f>
        <v>0</v>
      </c>
      <c r="G124" s="76" t="e">
        <f t="shared" si="42"/>
        <v>#DIV/0!</v>
      </c>
      <c r="I124" s="77">
        <f t="shared" si="47"/>
        <v>121</v>
      </c>
      <c r="J124" s="73">
        <f t="shared" si="43"/>
        <v>2032</v>
      </c>
      <c r="K124" s="78" t="str">
        <f t="shared" si="45"/>
        <v/>
      </c>
    </row>
    <row r="125" spans="2:11" hidden="1" outlineLevel="1">
      <c r="B125" s="78">
        <f t="shared" si="40"/>
        <v>48335</v>
      </c>
      <c r="C125" s="75">
        <f>IF(F125&lt;&gt;0,-INDEX([8]Delta!$F$1:$EE$997,$L$13,$I125),0)</f>
        <v>0</v>
      </c>
      <c r="D125" s="71">
        <f>IF(F125&lt;&gt;0,VLOOKUP($J125,'Table 1'!$B$13:$C$33,2,FALSE)/12*1000*Study_MW,0)</f>
        <v>0</v>
      </c>
      <c r="E125" s="71">
        <f t="shared" si="41"/>
        <v>0</v>
      </c>
      <c r="F125" s="75">
        <f>INDEX([8]Delta!$F$1:$EE$997,$L$14,$I125)</f>
        <v>0</v>
      </c>
      <c r="G125" s="76" t="e">
        <f t="shared" si="42"/>
        <v>#DIV/0!</v>
      </c>
      <c r="I125" s="77">
        <f t="shared" si="47"/>
        <v>122</v>
      </c>
      <c r="J125" s="73">
        <f t="shared" si="43"/>
        <v>2032</v>
      </c>
      <c r="K125" s="78" t="str">
        <f t="shared" si="45"/>
        <v/>
      </c>
    </row>
    <row r="126" spans="2:11" hidden="1" outlineLevel="1">
      <c r="B126" s="78">
        <f t="shared" si="40"/>
        <v>48366</v>
      </c>
      <c r="C126" s="75">
        <f>IF(F126&lt;&gt;0,-INDEX([8]Delta!$F$1:$EE$997,$L$13,$I126),0)</f>
        <v>0</v>
      </c>
      <c r="D126" s="71">
        <f>IF(F126&lt;&gt;0,VLOOKUP($J126,'Table 1'!$B$13:$C$33,2,FALSE)/12*1000*Study_MW,0)</f>
        <v>0</v>
      </c>
      <c r="E126" s="71">
        <f t="shared" si="41"/>
        <v>0</v>
      </c>
      <c r="F126" s="75">
        <f>INDEX([8]Delta!$F$1:$EE$997,$L$14,$I126)</f>
        <v>0</v>
      </c>
      <c r="G126" s="76" t="e">
        <f t="shared" si="42"/>
        <v>#DIV/0!</v>
      </c>
      <c r="I126" s="77">
        <f t="shared" si="47"/>
        <v>123</v>
      </c>
      <c r="J126" s="73">
        <f t="shared" si="43"/>
        <v>2032</v>
      </c>
      <c r="K126" s="78" t="str">
        <f t="shared" si="45"/>
        <v/>
      </c>
    </row>
    <row r="127" spans="2:11" hidden="1" outlineLevel="1">
      <c r="B127" s="78">
        <f t="shared" si="40"/>
        <v>48396</v>
      </c>
      <c r="C127" s="75">
        <f>IF(F127&lt;&gt;0,-INDEX([8]Delta!$F$1:$EE$997,$L$13,$I127),0)</f>
        <v>0</v>
      </c>
      <c r="D127" s="71">
        <f>IF(F127&lt;&gt;0,VLOOKUP($J127,'Table 1'!$B$13:$C$33,2,FALSE)/12*1000*Study_MW,0)</f>
        <v>0</v>
      </c>
      <c r="E127" s="71">
        <f t="shared" si="41"/>
        <v>0</v>
      </c>
      <c r="F127" s="75">
        <f>INDEX([8]Delta!$F$1:$EE$997,$L$14,$I127)</f>
        <v>0</v>
      </c>
      <c r="G127" s="76" t="e">
        <f t="shared" si="42"/>
        <v>#DIV/0!</v>
      </c>
      <c r="I127" s="77">
        <f t="shared" si="47"/>
        <v>124</v>
      </c>
      <c r="J127" s="73">
        <f t="shared" si="43"/>
        <v>2032</v>
      </c>
      <c r="K127" s="78" t="str">
        <f t="shared" si="45"/>
        <v/>
      </c>
    </row>
    <row r="128" spans="2:11" hidden="1" outlineLevel="1">
      <c r="B128" s="78">
        <f t="shared" si="40"/>
        <v>48427</v>
      </c>
      <c r="C128" s="75">
        <f>IF(F128&lt;&gt;0,-INDEX([8]Delta!$F$1:$EE$997,$L$13,$I128),0)</f>
        <v>0</v>
      </c>
      <c r="D128" s="71">
        <f>IF(F128&lt;&gt;0,VLOOKUP($J128,'Table 1'!$B$13:$C$33,2,FALSE)/12*1000*Study_MW,0)</f>
        <v>0</v>
      </c>
      <c r="E128" s="71">
        <f t="shared" si="41"/>
        <v>0</v>
      </c>
      <c r="F128" s="75">
        <f>INDEX([8]Delta!$F$1:$EE$997,$L$14,$I128)</f>
        <v>0</v>
      </c>
      <c r="G128" s="76" t="e">
        <f t="shared" si="42"/>
        <v>#DIV/0!</v>
      </c>
      <c r="I128" s="77">
        <f t="shared" si="47"/>
        <v>125</v>
      </c>
      <c r="J128" s="73">
        <f t="shared" si="43"/>
        <v>2032</v>
      </c>
      <c r="K128" s="78" t="str">
        <f t="shared" si="45"/>
        <v/>
      </c>
    </row>
    <row r="129" spans="2:11" hidden="1" outlineLevel="1">
      <c r="B129" s="78">
        <f t="shared" si="40"/>
        <v>48458</v>
      </c>
      <c r="C129" s="75">
        <f>IF(F129&lt;&gt;0,-INDEX([8]Delta!$F$1:$EE$997,$L$13,$I129),0)</f>
        <v>0</v>
      </c>
      <c r="D129" s="71">
        <f>IF(F129&lt;&gt;0,VLOOKUP($J129,'Table 1'!$B$13:$C$33,2,FALSE)/12*1000*Study_MW,0)</f>
        <v>0</v>
      </c>
      <c r="E129" s="71">
        <f t="shared" si="41"/>
        <v>0</v>
      </c>
      <c r="F129" s="75">
        <f>INDEX([8]Delta!$F$1:$EE$997,$L$14,$I129)</f>
        <v>0</v>
      </c>
      <c r="G129" s="76" t="e">
        <f t="shared" si="42"/>
        <v>#DIV/0!</v>
      </c>
      <c r="I129" s="77">
        <f t="shared" si="47"/>
        <v>126</v>
      </c>
      <c r="J129" s="73">
        <f t="shared" si="43"/>
        <v>2032</v>
      </c>
      <c r="K129" s="78" t="str">
        <f t="shared" si="45"/>
        <v/>
      </c>
    </row>
    <row r="130" spans="2:11" hidden="1" outlineLevel="1">
      <c r="B130" s="78">
        <f t="shared" si="40"/>
        <v>48488</v>
      </c>
      <c r="C130" s="75">
        <f>IF(F130&lt;&gt;0,-INDEX([8]Delta!$F$1:$EE$997,$L$13,$I130),0)</f>
        <v>0</v>
      </c>
      <c r="D130" s="71">
        <f>IF(F130&lt;&gt;0,VLOOKUP($J130,'Table 1'!$B$13:$C$33,2,FALSE)/12*1000*Study_MW,0)</f>
        <v>0</v>
      </c>
      <c r="E130" s="71">
        <f t="shared" si="41"/>
        <v>0</v>
      </c>
      <c r="F130" s="75">
        <f>INDEX([8]Delta!$F$1:$EE$997,$L$14,$I130)</f>
        <v>0</v>
      </c>
      <c r="G130" s="76" t="e">
        <f t="shared" si="42"/>
        <v>#DIV/0!</v>
      </c>
      <c r="I130" s="77">
        <f t="shared" si="47"/>
        <v>127</v>
      </c>
      <c r="J130" s="73">
        <f t="shared" si="43"/>
        <v>2032</v>
      </c>
      <c r="K130" s="78" t="str">
        <f t="shared" si="45"/>
        <v/>
      </c>
    </row>
    <row r="131" spans="2:11" hidden="1" outlineLevel="1">
      <c r="B131" s="78">
        <f t="shared" si="40"/>
        <v>48519</v>
      </c>
      <c r="C131" s="75">
        <f>IF(F131&lt;&gt;0,-INDEX([8]Delta!$F$1:$EE$997,$L$13,$I131),0)</f>
        <v>0</v>
      </c>
      <c r="D131" s="71">
        <f>IF(F131&lt;&gt;0,VLOOKUP($J131,'Table 1'!$B$13:$C$33,2,FALSE)/12*1000*Study_MW,0)</f>
        <v>0</v>
      </c>
      <c r="E131" s="71">
        <f t="shared" si="41"/>
        <v>0</v>
      </c>
      <c r="F131" s="75">
        <f>INDEX([8]Delta!$F$1:$EE$997,$L$14,$I131)</f>
        <v>0</v>
      </c>
      <c r="G131" s="76" t="e">
        <f t="shared" si="42"/>
        <v>#DIV/0!</v>
      </c>
      <c r="I131" s="77">
        <f t="shared" si="47"/>
        <v>128</v>
      </c>
      <c r="J131" s="73">
        <f t="shared" si="43"/>
        <v>2032</v>
      </c>
      <c r="K131" s="78" t="str">
        <f t="shared" si="45"/>
        <v/>
      </c>
    </row>
    <row r="132" spans="2:11" hidden="1" outlineLevel="1">
      <c r="B132" s="82">
        <f t="shared" si="40"/>
        <v>48549</v>
      </c>
      <c r="C132" s="79">
        <f>IF(F132&lt;&gt;0,-INDEX([8]Delta!$F$1:$EE$997,$L$13,$I132),0)</f>
        <v>0</v>
      </c>
      <c r="D132" s="80">
        <f>IF(F132&lt;&gt;0,VLOOKUP($J132,'Table 1'!$B$13:$C$33,2,FALSE)/12*1000*Study_MW,0)</f>
        <v>0</v>
      </c>
      <c r="E132" s="80">
        <f t="shared" si="41"/>
        <v>0</v>
      </c>
      <c r="F132" s="79">
        <f>INDEX([8]Delta!$F$1:$EE$997,$L$14,$I132)</f>
        <v>0</v>
      </c>
      <c r="G132" s="81" t="e">
        <f t="shared" si="42"/>
        <v>#DIV/0!</v>
      </c>
      <c r="I132" s="64">
        <f t="shared" si="47"/>
        <v>129</v>
      </c>
      <c r="J132" s="73">
        <f t="shared" si="43"/>
        <v>2032</v>
      </c>
      <c r="K132" s="82" t="str">
        <f t="shared" si="45"/>
        <v/>
      </c>
    </row>
    <row r="133" spans="2:11" hidden="1" outlineLevel="1">
      <c r="B133" s="74">
        <f t="shared" si="40"/>
        <v>48580</v>
      </c>
      <c r="C133" s="69">
        <v>0</v>
      </c>
      <c r="D133" s="70">
        <f>IF(F133&lt;&gt;0,VLOOKUP($J133,'Table 1'!$B$13:$C$33,2,FALSE)/12*1000*Study_MW,0)</f>
        <v>0</v>
      </c>
      <c r="E133" s="70">
        <f t="shared" si="41"/>
        <v>0</v>
      </c>
      <c r="F133" s="69">
        <v>0</v>
      </c>
      <c r="G133" s="72" t="e">
        <f t="shared" si="42"/>
        <v>#DIV/0!</v>
      </c>
      <c r="I133" s="60">
        <f>I13</f>
        <v>1</v>
      </c>
      <c r="J133" s="73">
        <f t="shared" si="43"/>
        <v>2033</v>
      </c>
      <c r="K133" s="74" t="str">
        <f t="shared" si="45"/>
        <v/>
      </c>
    </row>
    <row r="134" spans="2:11" hidden="1" outlineLevel="1">
      <c r="B134" s="78">
        <f t="shared" si="40"/>
        <v>48611</v>
      </c>
      <c r="C134" s="75">
        <v>0</v>
      </c>
      <c r="D134" s="71">
        <f>IF(F134&lt;&gt;0,VLOOKUP($J134,'Table 1'!$B$13:$C$33,2,FALSE)/12*1000*Study_MW,0)</f>
        <v>0</v>
      </c>
      <c r="E134" s="71">
        <f t="shared" si="41"/>
        <v>0</v>
      </c>
      <c r="F134" s="75">
        <v>0</v>
      </c>
      <c r="G134" s="76" t="e">
        <f t="shared" si="42"/>
        <v>#DIV/0!</v>
      </c>
      <c r="I134" s="77">
        <f t="shared" ref="I134:I197" si="48">I14</f>
        <v>2</v>
      </c>
      <c r="J134" s="73">
        <f t="shared" si="43"/>
        <v>2033</v>
      </c>
      <c r="K134" s="78" t="str">
        <f t="shared" si="45"/>
        <v/>
      </c>
    </row>
    <row r="135" spans="2:11" hidden="1" outlineLevel="1">
      <c r="B135" s="78">
        <f t="shared" si="40"/>
        <v>48639</v>
      </c>
      <c r="C135" s="75">
        <v>0</v>
      </c>
      <c r="D135" s="71">
        <f>IF(F135&lt;&gt;0,VLOOKUP($J135,'Table 1'!$B$13:$C$33,2,FALSE)/12*1000*Study_MW,0)</f>
        <v>0</v>
      </c>
      <c r="E135" s="71">
        <f t="shared" si="41"/>
        <v>0</v>
      </c>
      <c r="F135" s="75">
        <v>0</v>
      </c>
      <c r="G135" s="76" t="e">
        <f t="shared" si="42"/>
        <v>#DIV/0!</v>
      </c>
      <c r="I135" s="77">
        <f t="shared" si="48"/>
        <v>3</v>
      </c>
      <c r="J135" s="73">
        <f t="shared" si="43"/>
        <v>2033</v>
      </c>
      <c r="K135" s="78" t="str">
        <f t="shared" si="45"/>
        <v/>
      </c>
    </row>
    <row r="136" spans="2:11" hidden="1" outlineLevel="1">
      <c r="B136" s="78">
        <f t="shared" si="40"/>
        <v>48670</v>
      </c>
      <c r="C136" s="75">
        <v>0</v>
      </c>
      <c r="D136" s="71">
        <f>IF(F136&lt;&gt;0,VLOOKUP($J136,'Table 1'!$B$13:$C$33,2,FALSE)/12*1000*Study_MW,0)</f>
        <v>0</v>
      </c>
      <c r="E136" s="71">
        <f t="shared" si="41"/>
        <v>0</v>
      </c>
      <c r="F136" s="75">
        <v>0</v>
      </c>
      <c r="G136" s="76" t="e">
        <f t="shared" si="42"/>
        <v>#DIV/0!</v>
      </c>
      <c r="I136" s="77">
        <f t="shared" si="48"/>
        <v>4</v>
      </c>
      <c r="J136" s="73">
        <f t="shared" si="43"/>
        <v>2033</v>
      </c>
      <c r="K136" s="78" t="str">
        <f t="shared" si="45"/>
        <v/>
      </c>
    </row>
    <row r="137" spans="2:11" hidden="1" outlineLevel="1">
      <c r="B137" s="78">
        <f t="shared" si="40"/>
        <v>48700</v>
      </c>
      <c r="C137" s="75">
        <v>0</v>
      </c>
      <c r="D137" s="71">
        <f>IF(F137&lt;&gt;0,VLOOKUP($J137,'Table 1'!$B$13:$C$33,2,FALSE)/12*1000*Study_MW,0)</f>
        <v>0</v>
      </c>
      <c r="E137" s="71">
        <f t="shared" si="41"/>
        <v>0</v>
      </c>
      <c r="F137" s="75">
        <v>0</v>
      </c>
      <c r="G137" s="76" t="e">
        <f t="shared" si="42"/>
        <v>#DIV/0!</v>
      </c>
      <c r="I137" s="77">
        <f t="shared" si="48"/>
        <v>5</v>
      </c>
      <c r="J137" s="73">
        <f t="shared" si="43"/>
        <v>2033</v>
      </c>
      <c r="K137" s="78" t="str">
        <f t="shared" si="45"/>
        <v/>
      </c>
    </row>
    <row r="138" spans="2:11" hidden="1" outlineLevel="1">
      <c r="B138" s="78">
        <f t="shared" si="40"/>
        <v>48731</v>
      </c>
      <c r="C138" s="75">
        <v>0</v>
      </c>
      <c r="D138" s="71">
        <f>IF(F138&lt;&gt;0,VLOOKUP($J138,'Table 1'!$B$13:$C$33,2,FALSE)/12*1000*Study_MW,0)</f>
        <v>0</v>
      </c>
      <c r="E138" s="71">
        <f t="shared" si="41"/>
        <v>0</v>
      </c>
      <c r="F138" s="75">
        <v>0</v>
      </c>
      <c r="G138" s="76" t="e">
        <f t="shared" si="42"/>
        <v>#DIV/0!</v>
      </c>
      <c r="I138" s="77">
        <f t="shared" si="48"/>
        <v>6</v>
      </c>
      <c r="J138" s="73">
        <f t="shared" si="43"/>
        <v>2033</v>
      </c>
      <c r="K138" s="78" t="str">
        <f t="shared" si="45"/>
        <v/>
      </c>
    </row>
    <row r="139" spans="2:11" hidden="1" outlineLevel="1">
      <c r="B139" s="78">
        <f t="shared" si="40"/>
        <v>48761</v>
      </c>
      <c r="C139" s="75">
        <v>0</v>
      </c>
      <c r="D139" s="71">
        <f>IF(F139&lt;&gt;0,VLOOKUP($J139,'Table 1'!$B$13:$C$33,2,FALSE)/12*1000*Study_MW,0)</f>
        <v>0</v>
      </c>
      <c r="E139" s="71">
        <f t="shared" si="41"/>
        <v>0</v>
      </c>
      <c r="F139" s="75">
        <v>0</v>
      </c>
      <c r="G139" s="76" t="e">
        <f t="shared" si="42"/>
        <v>#DIV/0!</v>
      </c>
      <c r="I139" s="77">
        <f t="shared" si="48"/>
        <v>7</v>
      </c>
      <c r="J139" s="73">
        <f t="shared" si="43"/>
        <v>2033</v>
      </c>
      <c r="K139" s="78" t="str">
        <f t="shared" si="45"/>
        <v/>
      </c>
    </row>
    <row r="140" spans="2:11" hidden="1" outlineLevel="1">
      <c r="B140" s="78">
        <f t="shared" si="40"/>
        <v>48792</v>
      </c>
      <c r="C140" s="75">
        <v>0</v>
      </c>
      <c r="D140" s="71">
        <f>IF(F140&lt;&gt;0,VLOOKUP($J140,'Table 1'!$B$13:$C$33,2,FALSE)/12*1000*Study_MW,0)</f>
        <v>0</v>
      </c>
      <c r="E140" s="71">
        <f t="shared" si="41"/>
        <v>0</v>
      </c>
      <c r="F140" s="75">
        <v>0</v>
      </c>
      <c r="G140" s="76" t="e">
        <f t="shared" si="42"/>
        <v>#DIV/0!</v>
      </c>
      <c r="I140" s="77">
        <f t="shared" si="48"/>
        <v>8</v>
      </c>
      <c r="J140" s="73">
        <f t="shared" si="43"/>
        <v>2033</v>
      </c>
      <c r="K140" s="78" t="str">
        <f t="shared" si="45"/>
        <v/>
      </c>
    </row>
    <row r="141" spans="2:11" hidden="1" outlineLevel="1">
      <c r="B141" s="78">
        <f t="shared" si="40"/>
        <v>48823</v>
      </c>
      <c r="C141" s="75">
        <v>0</v>
      </c>
      <c r="D141" s="71">
        <f>IF(F141&lt;&gt;0,VLOOKUP($J141,'Table 1'!$B$13:$C$33,2,FALSE)/12*1000*Study_MW,0)</f>
        <v>0</v>
      </c>
      <c r="E141" s="71">
        <f t="shared" si="41"/>
        <v>0</v>
      </c>
      <c r="F141" s="75">
        <v>0</v>
      </c>
      <c r="G141" s="76" t="e">
        <f t="shared" si="42"/>
        <v>#DIV/0!</v>
      </c>
      <c r="I141" s="77">
        <f t="shared" si="48"/>
        <v>9</v>
      </c>
      <c r="J141" s="73">
        <f t="shared" si="43"/>
        <v>2033</v>
      </c>
      <c r="K141" s="78" t="str">
        <f t="shared" si="45"/>
        <v/>
      </c>
    </row>
    <row r="142" spans="2:11" hidden="1" outlineLevel="1">
      <c r="B142" s="78">
        <f t="shared" ref="B142:B205" si="49">EDATE(B141,1)</f>
        <v>48853</v>
      </c>
      <c r="C142" s="75">
        <v>0</v>
      </c>
      <c r="D142" s="71">
        <f>IF(F142&lt;&gt;0,VLOOKUP($J142,'Table 1'!$B$13:$C$33,2,FALSE)/12*1000*Study_MW,0)</f>
        <v>0</v>
      </c>
      <c r="E142" s="71">
        <f t="shared" ref="E142:E192" si="50">C142+D142</f>
        <v>0</v>
      </c>
      <c r="F142" s="75">
        <v>0</v>
      </c>
      <c r="G142" s="76" t="e">
        <f t="shared" ref="G142:G192" si="51">IF(ISNUMBER($F142),E142/$F142,"")</f>
        <v>#DIV/0!</v>
      </c>
      <c r="I142" s="77">
        <f t="shared" si="48"/>
        <v>10</v>
      </c>
      <c r="J142" s="73">
        <f t="shared" ref="J142:J192" si="52">YEAR(B142)</f>
        <v>2033</v>
      </c>
      <c r="K142" s="78" t="str">
        <f t="shared" si="45"/>
        <v/>
      </c>
    </row>
    <row r="143" spans="2:11" hidden="1" outlineLevel="1">
      <c r="B143" s="78">
        <f t="shared" si="49"/>
        <v>48884</v>
      </c>
      <c r="C143" s="75">
        <v>0</v>
      </c>
      <c r="D143" s="71">
        <f>IF(F143&lt;&gt;0,VLOOKUP($J143,'Table 1'!$B$13:$C$33,2,FALSE)/12*1000*Study_MW,0)</f>
        <v>0</v>
      </c>
      <c r="E143" s="71">
        <f t="shared" si="50"/>
        <v>0</v>
      </c>
      <c r="F143" s="75">
        <v>0</v>
      </c>
      <c r="G143" s="76" t="e">
        <f t="shared" si="51"/>
        <v>#DIV/0!</v>
      </c>
      <c r="I143" s="77">
        <f t="shared" si="48"/>
        <v>11</v>
      </c>
      <c r="J143" s="73">
        <f t="shared" si="52"/>
        <v>2033</v>
      </c>
      <c r="K143" s="78" t="str">
        <f t="shared" si="45"/>
        <v/>
      </c>
    </row>
    <row r="144" spans="2:11" hidden="1" outlineLevel="1">
      <c r="B144" s="82">
        <f t="shared" si="49"/>
        <v>48914</v>
      </c>
      <c r="C144" s="79">
        <v>0</v>
      </c>
      <c r="D144" s="80">
        <f>IF(F144&lt;&gt;0,VLOOKUP($J144,'Table 1'!$B$13:$C$33,2,FALSE)/12*1000*Study_MW,0)</f>
        <v>0</v>
      </c>
      <c r="E144" s="80">
        <f t="shared" si="50"/>
        <v>0</v>
      </c>
      <c r="F144" s="79">
        <v>0</v>
      </c>
      <c r="G144" s="81" t="e">
        <f t="shared" si="51"/>
        <v>#DIV/0!</v>
      </c>
      <c r="I144" s="64">
        <f t="shared" si="48"/>
        <v>12</v>
      </c>
      <c r="J144" s="73">
        <f t="shared" si="52"/>
        <v>2033</v>
      </c>
      <c r="K144" s="82" t="str">
        <f t="shared" si="45"/>
        <v/>
      </c>
    </row>
    <row r="145" spans="2:11" hidden="1" outlineLevel="1">
      <c r="B145" s="74">
        <f t="shared" si="49"/>
        <v>48945</v>
      </c>
      <c r="C145" s="69">
        <v>0</v>
      </c>
      <c r="D145" s="70">
        <f>IF(F145&lt;&gt;0,VLOOKUP($J145,'Table 1'!$B$13:$C$33,2,FALSE)/12*1000*Study_MW,0)</f>
        <v>0</v>
      </c>
      <c r="E145" s="70">
        <f t="shared" si="50"/>
        <v>0</v>
      </c>
      <c r="F145" s="69">
        <v>0</v>
      </c>
      <c r="G145" s="72" t="e">
        <f t="shared" si="51"/>
        <v>#DIV/0!</v>
      </c>
      <c r="I145" s="60">
        <f>I25</f>
        <v>14</v>
      </c>
      <c r="J145" s="73">
        <f t="shared" si="52"/>
        <v>2034</v>
      </c>
      <c r="K145" s="74" t="str">
        <f t="shared" si="45"/>
        <v/>
      </c>
    </row>
    <row r="146" spans="2:11" hidden="1" outlineLevel="1">
      <c r="B146" s="78">
        <f t="shared" si="49"/>
        <v>48976</v>
      </c>
      <c r="C146" s="75">
        <v>0</v>
      </c>
      <c r="D146" s="71">
        <f>IF(F146&lt;&gt;0,VLOOKUP($J146,'Table 1'!$B$13:$C$33,2,FALSE)/12*1000*Study_MW,0)</f>
        <v>0</v>
      </c>
      <c r="E146" s="71">
        <f t="shared" si="50"/>
        <v>0</v>
      </c>
      <c r="F146" s="75">
        <v>0</v>
      </c>
      <c r="G146" s="76" t="e">
        <f t="shared" si="51"/>
        <v>#DIV/0!</v>
      </c>
      <c r="I146" s="77">
        <f t="shared" si="48"/>
        <v>15</v>
      </c>
      <c r="J146" s="73">
        <f t="shared" si="52"/>
        <v>2034</v>
      </c>
      <c r="K146" s="78" t="str">
        <f t="shared" si="45"/>
        <v/>
      </c>
    </row>
    <row r="147" spans="2:11" hidden="1" outlineLevel="1">
      <c r="B147" s="78">
        <f t="shared" si="49"/>
        <v>49004</v>
      </c>
      <c r="C147" s="75">
        <v>0</v>
      </c>
      <c r="D147" s="71">
        <f>IF(F147&lt;&gt;0,VLOOKUP($J147,'Table 1'!$B$13:$C$33,2,FALSE)/12*1000*Study_MW,0)</f>
        <v>0</v>
      </c>
      <c r="E147" s="71">
        <f t="shared" si="50"/>
        <v>0</v>
      </c>
      <c r="F147" s="75">
        <v>0</v>
      </c>
      <c r="G147" s="76" t="e">
        <f t="shared" si="51"/>
        <v>#DIV/0!</v>
      </c>
      <c r="I147" s="77">
        <f t="shared" si="48"/>
        <v>16</v>
      </c>
      <c r="J147" s="73">
        <f t="shared" si="52"/>
        <v>2034</v>
      </c>
      <c r="K147" s="78" t="str">
        <f t="shared" si="45"/>
        <v/>
      </c>
    </row>
    <row r="148" spans="2:11" hidden="1" outlineLevel="1">
      <c r="B148" s="78">
        <f t="shared" si="49"/>
        <v>49035</v>
      </c>
      <c r="C148" s="75">
        <v>0</v>
      </c>
      <c r="D148" s="71">
        <f>IF(F148&lt;&gt;0,VLOOKUP($J148,'Table 1'!$B$13:$C$33,2,FALSE)/12*1000*Study_MW,0)</f>
        <v>0</v>
      </c>
      <c r="E148" s="71">
        <f t="shared" si="50"/>
        <v>0</v>
      </c>
      <c r="F148" s="75">
        <v>0</v>
      </c>
      <c r="G148" s="76" t="e">
        <f t="shared" si="51"/>
        <v>#DIV/0!</v>
      </c>
      <c r="I148" s="77">
        <f t="shared" si="48"/>
        <v>17</v>
      </c>
      <c r="J148" s="73">
        <f t="shared" si="52"/>
        <v>2034</v>
      </c>
      <c r="K148" s="78" t="str">
        <f t="shared" si="45"/>
        <v/>
      </c>
    </row>
    <row r="149" spans="2:11" hidden="1" outlineLevel="1">
      <c r="B149" s="78">
        <f t="shared" si="49"/>
        <v>49065</v>
      </c>
      <c r="C149" s="75">
        <v>0</v>
      </c>
      <c r="D149" s="71">
        <f>IF(F149&lt;&gt;0,VLOOKUP($J149,'Table 1'!$B$13:$C$33,2,FALSE)/12*1000*Study_MW,0)</f>
        <v>0</v>
      </c>
      <c r="E149" s="71">
        <f t="shared" si="50"/>
        <v>0</v>
      </c>
      <c r="F149" s="75">
        <v>0</v>
      </c>
      <c r="G149" s="76" t="e">
        <f t="shared" si="51"/>
        <v>#DIV/0!</v>
      </c>
      <c r="I149" s="77">
        <f t="shared" si="48"/>
        <v>18</v>
      </c>
      <c r="J149" s="73">
        <f t="shared" si="52"/>
        <v>2034</v>
      </c>
      <c r="K149" s="78" t="str">
        <f t="shared" si="45"/>
        <v/>
      </c>
    </row>
    <row r="150" spans="2:11" hidden="1" outlineLevel="1">
      <c r="B150" s="78">
        <f t="shared" si="49"/>
        <v>49096</v>
      </c>
      <c r="C150" s="75">
        <v>0</v>
      </c>
      <c r="D150" s="71">
        <f>IF(F150&lt;&gt;0,VLOOKUP($J150,'Table 1'!$B$13:$C$33,2,FALSE)/12*1000*Study_MW,0)</f>
        <v>0</v>
      </c>
      <c r="E150" s="71">
        <f t="shared" si="50"/>
        <v>0</v>
      </c>
      <c r="F150" s="75">
        <v>0</v>
      </c>
      <c r="G150" s="76" t="e">
        <f t="shared" si="51"/>
        <v>#DIV/0!</v>
      </c>
      <c r="I150" s="77">
        <f t="shared" si="48"/>
        <v>19</v>
      </c>
      <c r="J150" s="73">
        <f t="shared" si="52"/>
        <v>2034</v>
      </c>
      <c r="K150" s="78" t="str">
        <f t="shared" si="45"/>
        <v/>
      </c>
    </row>
    <row r="151" spans="2:11" hidden="1" outlineLevel="1">
      <c r="B151" s="78">
        <f t="shared" si="49"/>
        <v>49126</v>
      </c>
      <c r="C151" s="75">
        <v>0</v>
      </c>
      <c r="D151" s="71">
        <f>IF(F151&lt;&gt;0,VLOOKUP($J151,'Table 1'!$B$13:$C$33,2,FALSE)/12*1000*Study_MW,0)</f>
        <v>0</v>
      </c>
      <c r="E151" s="71">
        <f t="shared" si="50"/>
        <v>0</v>
      </c>
      <c r="F151" s="75">
        <v>0</v>
      </c>
      <c r="G151" s="76" t="e">
        <f t="shared" si="51"/>
        <v>#DIV/0!</v>
      </c>
      <c r="I151" s="77">
        <f t="shared" si="48"/>
        <v>20</v>
      </c>
      <c r="J151" s="73">
        <f t="shared" si="52"/>
        <v>2034</v>
      </c>
      <c r="K151" s="78" t="str">
        <f t="shared" si="45"/>
        <v/>
      </c>
    </row>
    <row r="152" spans="2:11" hidden="1" outlineLevel="1">
      <c r="B152" s="78">
        <f t="shared" si="49"/>
        <v>49157</v>
      </c>
      <c r="C152" s="75">
        <v>0</v>
      </c>
      <c r="D152" s="71">
        <f>IF(F152&lt;&gt;0,VLOOKUP($J152,'Table 1'!$B$13:$C$33,2,FALSE)/12*1000*Study_MW,0)</f>
        <v>0</v>
      </c>
      <c r="E152" s="71">
        <f t="shared" si="50"/>
        <v>0</v>
      </c>
      <c r="F152" s="75">
        <v>0</v>
      </c>
      <c r="G152" s="76" t="e">
        <f t="shared" si="51"/>
        <v>#DIV/0!</v>
      </c>
      <c r="I152" s="77">
        <f t="shared" si="48"/>
        <v>21</v>
      </c>
      <c r="J152" s="73">
        <f t="shared" si="52"/>
        <v>2034</v>
      </c>
      <c r="K152" s="78" t="str">
        <f t="shared" si="45"/>
        <v/>
      </c>
    </row>
    <row r="153" spans="2:11" hidden="1" outlineLevel="1">
      <c r="B153" s="78">
        <f t="shared" si="49"/>
        <v>49188</v>
      </c>
      <c r="C153" s="75">
        <v>0</v>
      </c>
      <c r="D153" s="71">
        <f>IF(F153&lt;&gt;0,VLOOKUP($J153,'Table 1'!$B$13:$C$33,2,FALSE)/12*1000*Study_MW,0)</f>
        <v>0</v>
      </c>
      <c r="E153" s="71">
        <f t="shared" si="50"/>
        <v>0</v>
      </c>
      <c r="F153" s="75">
        <v>0</v>
      </c>
      <c r="G153" s="76" t="e">
        <f t="shared" si="51"/>
        <v>#DIV/0!</v>
      </c>
      <c r="I153" s="77">
        <f t="shared" si="48"/>
        <v>22</v>
      </c>
      <c r="J153" s="73">
        <f t="shared" si="52"/>
        <v>2034</v>
      </c>
      <c r="K153" s="78" t="str">
        <f t="shared" si="45"/>
        <v/>
      </c>
    </row>
    <row r="154" spans="2:11" hidden="1" outlineLevel="1">
      <c r="B154" s="78">
        <f t="shared" si="49"/>
        <v>49218</v>
      </c>
      <c r="C154" s="75">
        <v>0</v>
      </c>
      <c r="D154" s="71">
        <f>IF(F154&lt;&gt;0,VLOOKUP($J154,'Table 1'!$B$13:$C$33,2,FALSE)/12*1000*Study_MW,0)</f>
        <v>0</v>
      </c>
      <c r="E154" s="71">
        <f t="shared" si="50"/>
        <v>0</v>
      </c>
      <c r="F154" s="75">
        <v>0</v>
      </c>
      <c r="G154" s="76" t="e">
        <f t="shared" si="51"/>
        <v>#DIV/0!</v>
      </c>
      <c r="I154" s="77">
        <f t="shared" si="48"/>
        <v>23</v>
      </c>
      <c r="J154" s="73">
        <f t="shared" si="52"/>
        <v>2034</v>
      </c>
      <c r="K154" s="78" t="str">
        <f t="shared" ref="K154:K192" si="53">IF(ISNUMBER(F154),IF(F154&lt;&gt;0,B154,""),"")</f>
        <v/>
      </c>
    </row>
    <row r="155" spans="2:11" hidden="1" outlineLevel="1">
      <c r="B155" s="78">
        <f t="shared" si="49"/>
        <v>49249</v>
      </c>
      <c r="C155" s="75">
        <v>0</v>
      </c>
      <c r="D155" s="71">
        <f>IF(F155&lt;&gt;0,VLOOKUP($J155,'Table 1'!$B$13:$C$33,2,FALSE)/12*1000*Study_MW,0)</f>
        <v>0</v>
      </c>
      <c r="E155" s="71">
        <f t="shared" si="50"/>
        <v>0</v>
      </c>
      <c r="F155" s="75">
        <v>0</v>
      </c>
      <c r="G155" s="76" t="e">
        <f t="shared" si="51"/>
        <v>#DIV/0!</v>
      </c>
      <c r="I155" s="77">
        <f t="shared" si="48"/>
        <v>24</v>
      </c>
      <c r="J155" s="73">
        <f t="shared" si="52"/>
        <v>2034</v>
      </c>
      <c r="K155" s="78" t="str">
        <f t="shared" si="53"/>
        <v/>
      </c>
    </row>
    <row r="156" spans="2:11" hidden="1" outlineLevel="1">
      <c r="B156" s="82">
        <f t="shared" si="49"/>
        <v>49279</v>
      </c>
      <c r="C156" s="79">
        <v>0</v>
      </c>
      <c r="D156" s="80">
        <f>IF(F156&lt;&gt;0,VLOOKUP($J156,'Table 1'!$B$13:$C$33,2,FALSE)/12*1000*Study_MW,0)</f>
        <v>0</v>
      </c>
      <c r="E156" s="80">
        <f t="shared" si="50"/>
        <v>0</v>
      </c>
      <c r="F156" s="79">
        <v>0</v>
      </c>
      <c r="G156" s="81" t="e">
        <f t="shared" si="51"/>
        <v>#DIV/0!</v>
      </c>
      <c r="I156" s="64">
        <f t="shared" si="48"/>
        <v>25</v>
      </c>
      <c r="J156" s="73">
        <f t="shared" si="52"/>
        <v>2034</v>
      </c>
      <c r="K156" s="82" t="str">
        <f t="shared" si="53"/>
        <v/>
      </c>
    </row>
    <row r="157" spans="2:11" hidden="1" outlineLevel="1">
      <c r="B157" s="74">
        <f t="shared" si="49"/>
        <v>49310</v>
      </c>
      <c r="C157" s="69">
        <v>0</v>
      </c>
      <c r="D157" s="70">
        <f>IF(F157&lt;&gt;0,VLOOKUP($J157,'Table 1'!$B$13:$C$33,2,FALSE)/12*1000*Study_MW,0)</f>
        <v>0</v>
      </c>
      <c r="E157" s="70">
        <f t="shared" si="50"/>
        <v>0</v>
      </c>
      <c r="F157" s="69">
        <v>0</v>
      </c>
      <c r="G157" s="72" t="e">
        <f t="shared" si="51"/>
        <v>#DIV/0!</v>
      </c>
      <c r="I157" s="60">
        <f>I37</f>
        <v>27</v>
      </c>
      <c r="J157" s="73">
        <f t="shared" si="52"/>
        <v>2035</v>
      </c>
      <c r="K157" s="74" t="str">
        <f t="shared" si="53"/>
        <v/>
      </c>
    </row>
    <row r="158" spans="2:11" hidden="1" outlineLevel="1">
      <c r="B158" s="78">
        <f t="shared" si="49"/>
        <v>49341</v>
      </c>
      <c r="C158" s="75">
        <v>0</v>
      </c>
      <c r="D158" s="71">
        <f>IF(F158&lt;&gt;0,VLOOKUP($J158,'Table 1'!$B$13:$C$33,2,FALSE)/12*1000*Study_MW,0)</f>
        <v>0</v>
      </c>
      <c r="E158" s="71">
        <f t="shared" si="50"/>
        <v>0</v>
      </c>
      <c r="F158" s="75">
        <v>0</v>
      </c>
      <c r="G158" s="76" t="e">
        <f t="shared" si="51"/>
        <v>#DIV/0!</v>
      </c>
      <c r="I158" s="77">
        <f t="shared" si="48"/>
        <v>28</v>
      </c>
      <c r="J158" s="73">
        <f t="shared" si="52"/>
        <v>2035</v>
      </c>
      <c r="K158" s="78" t="str">
        <f t="shared" si="53"/>
        <v/>
      </c>
    </row>
    <row r="159" spans="2:11" hidden="1" outlineLevel="1">
      <c r="B159" s="78">
        <f t="shared" si="49"/>
        <v>49369</v>
      </c>
      <c r="C159" s="75">
        <v>0</v>
      </c>
      <c r="D159" s="71">
        <f>IF(F159&lt;&gt;0,VLOOKUP($J159,'Table 1'!$B$13:$C$33,2,FALSE)/12*1000*Study_MW,0)</f>
        <v>0</v>
      </c>
      <c r="E159" s="71">
        <f t="shared" si="50"/>
        <v>0</v>
      </c>
      <c r="F159" s="75">
        <v>0</v>
      </c>
      <c r="G159" s="76" t="e">
        <f t="shared" si="51"/>
        <v>#DIV/0!</v>
      </c>
      <c r="I159" s="77">
        <f t="shared" si="48"/>
        <v>29</v>
      </c>
      <c r="J159" s="73">
        <f t="shared" si="52"/>
        <v>2035</v>
      </c>
      <c r="K159" s="78" t="str">
        <f t="shared" si="53"/>
        <v/>
      </c>
    </row>
    <row r="160" spans="2:11" hidden="1" outlineLevel="1">
      <c r="B160" s="78">
        <f t="shared" si="49"/>
        <v>49400</v>
      </c>
      <c r="C160" s="75">
        <v>0</v>
      </c>
      <c r="D160" s="71">
        <f>IF(F160&lt;&gt;0,VLOOKUP($J160,'Table 1'!$B$13:$C$33,2,FALSE)/12*1000*Study_MW,0)</f>
        <v>0</v>
      </c>
      <c r="E160" s="71">
        <f t="shared" si="50"/>
        <v>0</v>
      </c>
      <c r="F160" s="75">
        <v>0</v>
      </c>
      <c r="G160" s="76" t="e">
        <f t="shared" si="51"/>
        <v>#DIV/0!</v>
      </c>
      <c r="I160" s="77">
        <f t="shared" si="48"/>
        <v>30</v>
      </c>
      <c r="J160" s="73">
        <f t="shared" si="52"/>
        <v>2035</v>
      </c>
      <c r="K160" s="78" t="str">
        <f t="shared" si="53"/>
        <v/>
      </c>
    </row>
    <row r="161" spans="2:11" hidden="1" outlineLevel="1">
      <c r="B161" s="78">
        <f t="shared" si="49"/>
        <v>49430</v>
      </c>
      <c r="C161" s="75">
        <v>0</v>
      </c>
      <c r="D161" s="71">
        <f>IF(F161&lt;&gt;0,VLOOKUP($J161,'Table 1'!$B$13:$C$33,2,FALSE)/12*1000*Study_MW,0)</f>
        <v>0</v>
      </c>
      <c r="E161" s="71">
        <f t="shared" si="50"/>
        <v>0</v>
      </c>
      <c r="F161" s="75">
        <v>0</v>
      </c>
      <c r="G161" s="76" t="e">
        <f t="shared" si="51"/>
        <v>#DIV/0!</v>
      </c>
      <c r="I161" s="77">
        <f t="shared" si="48"/>
        <v>31</v>
      </c>
      <c r="J161" s="73">
        <f t="shared" si="52"/>
        <v>2035</v>
      </c>
      <c r="K161" s="78" t="str">
        <f t="shared" si="53"/>
        <v/>
      </c>
    </row>
    <row r="162" spans="2:11" hidden="1" outlineLevel="1">
      <c r="B162" s="78">
        <f t="shared" si="49"/>
        <v>49461</v>
      </c>
      <c r="C162" s="75">
        <v>0</v>
      </c>
      <c r="D162" s="71">
        <f>IF(F162&lt;&gt;0,VLOOKUP($J162,'Table 1'!$B$13:$C$33,2,FALSE)/12*1000*Study_MW,0)</f>
        <v>0</v>
      </c>
      <c r="E162" s="71">
        <f t="shared" si="50"/>
        <v>0</v>
      </c>
      <c r="F162" s="75">
        <v>0</v>
      </c>
      <c r="G162" s="76" t="e">
        <f t="shared" si="51"/>
        <v>#DIV/0!</v>
      </c>
      <c r="I162" s="77">
        <f t="shared" si="48"/>
        <v>32</v>
      </c>
      <c r="J162" s="73">
        <f t="shared" si="52"/>
        <v>2035</v>
      </c>
      <c r="K162" s="78" t="str">
        <f t="shared" si="53"/>
        <v/>
      </c>
    </row>
    <row r="163" spans="2:11" hidden="1" outlineLevel="1">
      <c r="B163" s="78">
        <f t="shared" si="49"/>
        <v>49491</v>
      </c>
      <c r="C163" s="75">
        <v>0</v>
      </c>
      <c r="D163" s="71">
        <f>IF(F163&lt;&gt;0,VLOOKUP($J163,'Table 1'!$B$13:$C$33,2,FALSE)/12*1000*Study_MW,0)</f>
        <v>0</v>
      </c>
      <c r="E163" s="71">
        <f t="shared" si="50"/>
        <v>0</v>
      </c>
      <c r="F163" s="75">
        <v>0</v>
      </c>
      <c r="G163" s="76" t="e">
        <f t="shared" si="51"/>
        <v>#DIV/0!</v>
      </c>
      <c r="I163" s="77">
        <f t="shared" si="48"/>
        <v>33</v>
      </c>
      <c r="J163" s="73">
        <f t="shared" si="52"/>
        <v>2035</v>
      </c>
      <c r="K163" s="78" t="str">
        <f t="shared" si="53"/>
        <v/>
      </c>
    </row>
    <row r="164" spans="2:11" hidden="1" outlineLevel="1">
      <c r="B164" s="78">
        <f t="shared" si="49"/>
        <v>49522</v>
      </c>
      <c r="C164" s="75">
        <v>0</v>
      </c>
      <c r="D164" s="71">
        <f>IF(F164&lt;&gt;0,VLOOKUP($J164,'Table 1'!$B$13:$C$33,2,FALSE)/12*1000*Study_MW,0)</f>
        <v>0</v>
      </c>
      <c r="E164" s="71">
        <f t="shared" si="50"/>
        <v>0</v>
      </c>
      <c r="F164" s="75">
        <v>0</v>
      </c>
      <c r="G164" s="76" t="e">
        <f t="shared" si="51"/>
        <v>#DIV/0!</v>
      </c>
      <c r="I164" s="77">
        <f t="shared" si="48"/>
        <v>34</v>
      </c>
      <c r="J164" s="73">
        <f t="shared" si="52"/>
        <v>2035</v>
      </c>
      <c r="K164" s="78" t="str">
        <f t="shared" si="53"/>
        <v/>
      </c>
    </row>
    <row r="165" spans="2:11" hidden="1" outlineLevel="1">
      <c r="B165" s="78">
        <f t="shared" si="49"/>
        <v>49553</v>
      </c>
      <c r="C165" s="75">
        <v>0</v>
      </c>
      <c r="D165" s="71">
        <f>IF(F165&lt;&gt;0,VLOOKUP($J165,'Table 1'!$B$13:$C$33,2,FALSE)/12*1000*Study_MW,0)</f>
        <v>0</v>
      </c>
      <c r="E165" s="71">
        <f t="shared" si="50"/>
        <v>0</v>
      </c>
      <c r="F165" s="75">
        <v>0</v>
      </c>
      <c r="G165" s="76" t="e">
        <f t="shared" si="51"/>
        <v>#DIV/0!</v>
      </c>
      <c r="I165" s="77">
        <f t="shared" si="48"/>
        <v>35</v>
      </c>
      <c r="J165" s="73">
        <f t="shared" si="52"/>
        <v>2035</v>
      </c>
      <c r="K165" s="78" t="str">
        <f t="shared" si="53"/>
        <v/>
      </c>
    </row>
    <row r="166" spans="2:11" hidden="1" outlineLevel="1">
      <c r="B166" s="78">
        <f t="shared" si="49"/>
        <v>49583</v>
      </c>
      <c r="C166" s="75">
        <v>0</v>
      </c>
      <c r="D166" s="71">
        <f>IF(F166&lt;&gt;0,VLOOKUP($J166,'Table 1'!$B$13:$C$33,2,FALSE)/12*1000*Study_MW,0)</f>
        <v>0</v>
      </c>
      <c r="E166" s="71">
        <f t="shared" si="50"/>
        <v>0</v>
      </c>
      <c r="F166" s="75">
        <v>0</v>
      </c>
      <c r="G166" s="76" t="e">
        <f t="shared" si="51"/>
        <v>#DIV/0!</v>
      </c>
      <c r="I166" s="77">
        <f t="shared" si="48"/>
        <v>36</v>
      </c>
      <c r="J166" s="73">
        <f t="shared" si="52"/>
        <v>2035</v>
      </c>
      <c r="K166" s="78" t="str">
        <f t="shared" si="53"/>
        <v/>
      </c>
    </row>
    <row r="167" spans="2:11" hidden="1" outlineLevel="1">
      <c r="B167" s="78">
        <f t="shared" si="49"/>
        <v>49614</v>
      </c>
      <c r="C167" s="75">
        <v>0</v>
      </c>
      <c r="D167" s="71">
        <f>IF(F167&lt;&gt;0,VLOOKUP($J167,'Table 1'!$B$13:$C$33,2,FALSE)/12*1000*Study_MW,0)</f>
        <v>0</v>
      </c>
      <c r="E167" s="71">
        <f t="shared" si="50"/>
        <v>0</v>
      </c>
      <c r="F167" s="75">
        <v>0</v>
      </c>
      <c r="G167" s="76" t="e">
        <f t="shared" si="51"/>
        <v>#DIV/0!</v>
      </c>
      <c r="I167" s="77">
        <f t="shared" si="48"/>
        <v>37</v>
      </c>
      <c r="J167" s="73">
        <f t="shared" si="52"/>
        <v>2035</v>
      </c>
      <c r="K167" s="78" t="str">
        <f t="shared" si="53"/>
        <v/>
      </c>
    </row>
    <row r="168" spans="2:11" hidden="1" outlineLevel="1">
      <c r="B168" s="82">
        <f t="shared" si="49"/>
        <v>49644</v>
      </c>
      <c r="C168" s="79">
        <v>0</v>
      </c>
      <c r="D168" s="80">
        <f>IF(F168&lt;&gt;0,VLOOKUP($J168,'Table 1'!$B$13:$C$33,2,FALSE)/12*1000*Study_MW,0)</f>
        <v>0</v>
      </c>
      <c r="E168" s="80">
        <f t="shared" si="50"/>
        <v>0</v>
      </c>
      <c r="F168" s="79">
        <v>0</v>
      </c>
      <c r="G168" s="81" t="e">
        <f t="shared" si="51"/>
        <v>#DIV/0!</v>
      </c>
      <c r="I168" s="64">
        <f t="shared" si="48"/>
        <v>38</v>
      </c>
      <c r="J168" s="73">
        <f t="shared" si="52"/>
        <v>2035</v>
      </c>
      <c r="K168" s="82" t="str">
        <f t="shared" si="53"/>
        <v/>
      </c>
    </row>
    <row r="169" spans="2:11" hidden="1" outlineLevel="1">
      <c r="B169" s="74">
        <f t="shared" si="49"/>
        <v>49675</v>
      </c>
      <c r="C169" s="69">
        <v>0</v>
      </c>
      <c r="D169" s="70">
        <f>IF(F169&lt;&gt;0,VLOOKUP($J169,'Table 1'!$B$13:$C$33,2,FALSE)/12*1000*Study_MW,0)</f>
        <v>0</v>
      </c>
      <c r="E169" s="70">
        <f t="shared" si="50"/>
        <v>0</v>
      </c>
      <c r="F169" s="69">
        <v>0</v>
      </c>
      <c r="G169" s="72" t="e">
        <f t="shared" si="51"/>
        <v>#DIV/0!</v>
      </c>
      <c r="I169" s="60">
        <f>I49</f>
        <v>40</v>
      </c>
      <c r="J169" s="73">
        <f t="shared" si="52"/>
        <v>2036</v>
      </c>
      <c r="K169" s="74" t="str">
        <f t="shared" si="53"/>
        <v/>
      </c>
    </row>
    <row r="170" spans="2:11" hidden="1" outlineLevel="1">
      <c r="B170" s="78">
        <f t="shared" si="49"/>
        <v>49706</v>
      </c>
      <c r="C170" s="75">
        <v>0</v>
      </c>
      <c r="D170" s="71">
        <f>IF(F170&lt;&gt;0,VLOOKUP($J170,'Table 1'!$B$13:$C$33,2,FALSE)/12*1000*Study_MW,0)</f>
        <v>0</v>
      </c>
      <c r="E170" s="71">
        <f t="shared" si="50"/>
        <v>0</v>
      </c>
      <c r="F170" s="75">
        <v>0</v>
      </c>
      <c r="G170" s="76" t="e">
        <f t="shared" si="51"/>
        <v>#DIV/0!</v>
      </c>
      <c r="I170" s="77">
        <f t="shared" si="48"/>
        <v>41</v>
      </c>
      <c r="J170" s="73">
        <f t="shared" si="52"/>
        <v>2036</v>
      </c>
      <c r="K170" s="78" t="str">
        <f t="shared" si="53"/>
        <v/>
      </c>
    </row>
    <row r="171" spans="2:11" hidden="1" outlineLevel="1">
      <c r="B171" s="78">
        <f t="shared" si="49"/>
        <v>49735</v>
      </c>
      <c r="C171" s="75">
        <v>0</v>
      </c>
      <c r="D171" s="71">
        <f>IF(F171&lt;&gt;0,VLOOKUP($J171,'Table 1'!$B$13:$C$33,2,FALSE)/12*1000*Study_MW,0)</f>
        <v>0</v>
      </c>
      <c r="E171" s="71">
        <f t="shared" si="50"/>
        <v>0</v>
      </c>
      <c r="F171" s="75">
        <v>0</v>
      </c>
      <c r="G171" s="76" t="e">
        <f t="shared" si="51"/>
        <v>#DIV/0!</v>
      </c>
      <c r="I171" s="77">
        <f t="shared" si="48"/>
        <v>42</v>
      </c>
      <c r="J171" s="73">
        <f t="shared" si="52"/>
        <v>2036</v>
      </c>
      <c r="K171" s="78" t="str">
        <f t="shared" si="53"/>
        <v/>
      </c>
    </row>
    <row r="172" spans="2:11" hidden="1" outlineLevel="1">
      <c r="B172" s="78">
        <f t="shared" si="49"/>
        <v>49766</v>
      </c>
      <c r="C172" s="75">
        <v>0</v>
      </c>
      <c r="D172" s="71">
        <f>IF(F172&lt;&gt;0,VLOOKUP($J172,'Table 1'!$B$13:$C$33,2,FALSE)/12*1000*Study_MW,0)</f>
        <v>0</v>
      </c>
      <c r="E172" s="71">
        <f t="shared" si="50"/>
        <v>0</v>
      </c>
      <c r="F172" s="75">
        <v>0</v>
      </c>
      <c r="G172" s="76" t="e">
        <f t="shared" si="51"/>
        <v>#DIV/0!</v>
      </c>
      <c r="I172" s="77">
        <f t="shared" si="48"/>
        <v>43</v>
      </c>
      <c r="J172" s="73">
        <f t="shared" si="52"/>
        <v>2036</v>
      </c>
      <c r="K172" s="78" t="str">
        <f t="shared" si="53"/>
        <v/>
      </c>
    </row>
    <row r="173" spans="2:11" hidden="1" outlineLevel="1">
      <c r="B173" s="78">
        <f t="shared" si="49"/>
        <v>49796</v>
      </c>
      <c r="C173" s="75">
        <v>0</v>
      </c>
      <c r="D173" s="71">
        <f>IF(F173&lt;&gt;0,VLOOKUP($J173,'Table 1'!$B$13:$C$33,2,FALSE)/12*1000*Study_MW,0)</f>
        <v>0</v>
      </c>
      <c r="E173" s="71">
        <f t="shared" si="50"/>
        <v>0</v>
      </c>
      <c r="F173" s="75">
        <v>0</v>
      </c>
      <c r="G173" s="76" t="e">
        <f t="shared" si="51"/>
        <v>#DIV/0!</v>
      </c>
      <c r="I173" s="77">
        <f t="shared" si="48"/>
        <v>44</v>
      </c>
      <c r="J173" s="73">
        <f t="shared" si="52"/>
        <v>2036</v>
      </c>
      <c r="K173" s="78" t="str">
        <f t="shared" si="53"/>
        <v/>
      </c>
    </row>
    <row r="174" spans="2:11" hidden="1" outlineLevel="1">
      <c r="B174" s="78">
        <f t="shared" si="49"/>
        <v>49827</v>
      </c>
      <c r="C174" s="75">
        <v>0</v>
      </c>
      <c r="D174" s="71">
        <f>IF(F174&lt;&gt;0,VLOOKUP($J174,'Table 1'!$B$13:$C$33,2,FALSE)/12*1000*Study_MW,0)</f>
        <v>0</v>
      </c>
      <c r="E174" s="71">
        <f t="shared" si="50"/>
        <v>0</v>
      </c>
      <c r="F174" s="75">
        <v>0</v>
      </c>
      <c r="G174" s="76" t="e">
        <f t="shared" si="51"/>
        <v>#DIV/0!</v>
      </c>
      <c r="I174" s="77">
        <f t="shared" si="48"/>
        <v>45</v>
      </c>
      <c r="J174" s="73">
        <f t="shared" si="52"/>
        <v>2036</v>
      </c>
      <c r="K174" s="78" t="str">
        <f t="shared" si="53"/>
        <v/>
      </c>
    </row>
    <row r="175" spans="2:11" hidden="1" outlineLevel="1">
      <c r="B175" s="78">
        <f t="shared" si="49"/>
        <v>49857</v>
      </c>
      <c r="C175" s="75">
        <v>0</v>
      </c>
      <c r="D175" s="71">
        <f>IF(F175&lt;&gt;0,VLOOKUP($J175,'Table 1'!$B$13:$C$33,2,FALSE)/12*1000*Study_MW,0)</f>
        <v>0</v>
      </c>
      <c r="E175" s="71">
        <f t="shared" si="50"/>
        <v>0</v>
      </c>
      <c r="F175" s="75">
        <v>0</v>
      </c>
      <c r="G175" s="76" t="e">
        <f t="shared" si="51"/>
        <v>#DIV/0!</v>
      </c>
      <c r="I175" s="77">
        <f t="shared" si="48"/>
        <v>46</v>
      </c>
      <c r="J175" s="73">
        <f t="shared" si="52"/>
        <v>2036</v>
      </c>
      <c r="K175" s="78" t="str">
        <f t="shared" si="53"/>
        <v/>
      </c>
    </row>
    <row r="176" spans="2:11" hidden="1" outlineLevel="1">
      <c r="B176" s="78">
        <f t="shared" si="49"/>
        <v>49888</v>
      </c>
      <c r="C176" s="75">
        <v>0</v>
      </c>
      <c r="D176" s="71">
        <f>IF(F176&lt;&gt;0,VLOOKUP($J176,'Table 1'!$B$13:$C$33,2,FALSE)/12*1000*Study_MW,0)</f>
        <v>0</v>
      </c>
      <c r="E176" s="71">
        <f t="shared" si="50"/>
        <v>0</v>
      </c>
      <c r="F176" s="75">
        <v>0</v>
      </c>
      <c r="G176" s="76" t="e">
        <f t="shared" si="51"/>
        <v>#DIV/0!</v>
      </c>
      <c r="I176" s="77">
        <f t="shared" si="48"/>
        <v>47</v>
      </c>
      <c r="J176" s="73">
        <f t="shared" si="52"/>
        <v>2036</v>
      </c>
      <c r="K176" s="78" t="str">
        <f t="shared" si="53"/>
        <v/>
      </c>
    </row>
    <row r="177" spans="2:11" hidden="1" outlineLevel="1">
      <c r="B177" s="78">
        <f t="shared" si="49"/>
        <v>49919</v>
      </c>
      <c r="C177" s="75">
        <v>0</v>
      </c>
      <c r="D177" s="71">
        <f>IF(F177&lt;&gt;0,VLOOKUP($J177,'Table 1'!$B$13:$C$33,2,FALSE)/12*1000*Study_MW,0)</f>
        <v>0</v>
      </c>
      <c r="E177" s="71">
        <f t="shared" si="50"/>
        <v>0</v>
      </c>
      <c r="F177" s="75">
        <v>0</v>
      </c>
      <c r="G177" s="76" t="e">
        <f t="shared" si="51"/>
        <v>#DIV/0!</v>
      </c>
      <c r="I177" s="77">
        <f t="shared" si="48"/>
        <v>48</v>
      </c>
      <c r="J177" s="73">
        <f t="shared" si="52"/>
        <v>2036</v>
      </c>
      <c r="K177" s="78" t="str">
        <f t="shared" si="53"/>
        <v/>
      </c>
    </row>
    <row r="178" spans="2:11" hidden="1" outlineLevel="1">
      <c r="B178" s="78">
        <f t="shared" si="49"/>
        <v>49949</v>
      </c>
      <c r="C178" s="75">
        <v>0</v>
      </c>
      <c r="D178" s="71">
        <f>IF(F178&lt;&gt;0,VLOOKUP($J178,'Table 1'!$B$13:$C$33,2,FALSE)/12*1000*Study_MW,0)</f>
        <v>0</v>
      </c>
      <c r="E178" s="71">
        <f t="shared" si="50"/>
        <v>0</v>
      </c>
      <c r="F178" s="75">
        <v>0</v>
      </c>
      <c r="G178" s="76" t="e">
        <f t="shared" si="51"/>
        <v>#DIV/0!</v>
      </c>
      <c r="I178" s="77">
        <f t="shared" si="48"/>
        <v>49</v>
      </c>
      <c r="J178" s="73">
        <f t="shared" si="52"/>
        <v>2036</v>
      </c>
      <c r="K178" s="78" t="str">
        <f t="shared" si="53"/>
        <v/>
      </c>
    </row>
    <row r="179" spans="2:11" hidden="1" outlineLevel="1">
      <c r="B179" s="78">
        <f t="shared" si="49"/>
        <v>49980</v>
      </c>
      <c r="C179" s="75">
        <v>0</v>
      </c>
      <c r="D179" s="71">
        <f>IF(F179&lt;&gt;0,VLOOKUP($J179,'Table 1'!$B$13:$C$33,2,FALSE)/12*1000*Study_MW,0)</f>
        <v>0</v>
      </c>
      <c r="E179" s="71">
        <f t="shared" si="50"/>
        <v>0</v>
      </c>
      <c r="F179" s="75">
        <v>0</v>
      </c>
      <c r="G179" s="76" t="e">
        <f t="shared" si="51"/>
        <v>#DIV/0!</v>
      </c>
      <c r="I179" s="77">
        <f t="shared" si="48"/>
        <v>50</v>
      </c>
      <c r="J179" s="73">
        <f t="shared" si="52"/>
        <v>2036</v>
      </c>
      <c r="K179" s="78" t="str">
        <f t="shared" si="53"/>
        <v/>
      </c>
    </row>
    <row r="180" spans="2:11" hidden="1" outlineLevel="1">
      <c r="B180" s="82">
        <f t="shared" si="49"/>
        <v>50010</v>
      </c>
      <c r="C180" s="79">
        <v>0</v>
      </c>
      <c r="D180" s="80">
        <f>IF(F180&lt;&gt;0,VLOOKUP($J180,'Table 1'!$B$13:$C$33,2,FALSE)/12*1000*Study_MW,0)</f>
        <v>0</v>
      </c>
      <c r="E180" s="80">
        <f t="shared" si="50"/>
        <v>0</v>
      </c>
      <c r="F180" s="79">
        <v>0</v>
      </c>
      <c r="G180" s="81" t="e">
        <f t="shared" si="51"/>
        <v>#DIV/0!</v>
      </c>
      <c r="I180" s="64">
        <f t="shared" si="48"/>
        <v>51</v>
      </c>
      <c r="J180" s="73">
        <f t="shared" si="52"/>
        <v>2036</v>
      </c>
      <c r="K180" s="82" t="str">
        <f t="shared" si="53"/>
        <v/>
      </c>
    </row>
    <row r="181" spans="2:11" hidden="1" collapsed="1">
      <c r="B181" s="74">
        <f t="shared" si="49"/>
        <v>50041</v>
      </c>
      <c r="C181" s="69">
        <v>0</v>
      </c>
      <c r="D181" s="70">
        <f>IF(F181&lt;&gt;0,VLOOKUP($J181,'Table 1'!$B$13:$C$33,2,FALSE)/12*1000*Study_MW,0)</f>
        <v>0</v>
      </c>
      <c r="E181" s="70">
        <f t="shared" si="50"/>
        <v>0</v>
      </c>
      <c r="F181" s="69">
        <v>0</v>
      </c>
      <c r="G181" s="72" t="e">
        <f t="shared" si="51"/>
        <v>#DIV/0!</v>
      </c>
      <c r="I181" s="60">
        <f>I61</f>
        <v>53</v>
      </c>
      <c r="J181" s="73">
        <f t="shared" si="52"/>
        <v>2037</v>
      </c>
      <c r="K181" s="74" t="str">
        <f t="shared" si="53"/>
        <v/>
      </c>
    </row>
    <row r="182" spans="2:11" hidden="1">
      <c r="B182" s="78">
        <f t="shared" si="49"/>
        <v>50072</v>
      </c>
      <c r="C182" s="75">
        <v>0</v>
      </c>
      <c r="D182" s="71">
        <f>IF(F182&lt;&gt;0,VLOOKUP($J182,'Table 1'!$B$13:$C$33,2,FALSE)/12*1000*Study_MW,0)</f>
        <v>0</v>
      </c>
      <c r="E182" s="71">
        <f t="shared" si="50"/>
        <v>0</v>
      </c>
      <c r="F182" s="75">
        <v>0</v>
      </c>
      <c r="G182" s="76" t="e">
        <f t="shared" si="51"/>
        <v>#DIV/0!</v>
      </c>
      <c r="I182" s="77">
        <f t="shared" si="48"/>
        <v>54</v>
      </c>
      <c r="J182" s="73">
        <f t="shared" si="52"/>
        <v>2037</v>
      </c>
      <c r="K182" s="78" t="str">
        <f t="shared" si="53"/>
        <v/>
      </c>
    </row>
    <row r="183" spans="2:11" hidden="1">
      <c r="B183" s="78">
        <f t="shared" si="49"/>
        <v>50100</v>
      </c>
      <c r="C183" s="75">
        <v>0</v>
      </c>
      <c r="D183" s="71">
        <f>IF(F183&lt;&gt;0,VLOOKUP($J183,'Table 1'!$B$13:$C$33,2,FALSE)/12*1000*Study_MW,0)</f>
        <v>0</v>
      </c>
      <c r="E183" s="71">
        <f t="shared" si="50"/>
        <v>0</v>
      </c>
      <c r="F183" s="75">
        <v>0</v>
      </c>
      <c r="G183" s="76" t="e">
        <f t="shared" si="51"/>
        <v>#DIV/0!</v>
      </c>
      <c r="I183" s="77">
        <f t="shared" si="48"/>
        <v>55</v>
      </c>
      <c r="J183" s="73">
        <f t="shared" si="52"/>
        <v>2037</v>
      </c>
      <c r="K183" s="78" t="str">
        <f t="shared" si="53"/>
        <v/>
      </c>
    </row>
    <row r="184" spans="2:11" hidden="1">
      <c r="B184" s="78">
        <f t="shared" si="49"/>
        <v>50131</v>
      </c>
      <c r="C184" s="75">
        <v>0</v>
      </c>
      <c r="D184" s="71">
        <f>IF(F184&lt;&gt;0,VLOOKUP($J184,'Table 1'!$B$13:$C$33,2,FALSE)/12*1000*Study_MW,0)</f>
        <v>0</v>
      </c>
      <c r="E184" s="71">
        <f t="shared" si="50"/>
        <v>0</v>
      </c>
      <c r="F184" s="75">
        <v>0</v>
      </c>
      <c r="G184" s="76" t="e">
        <f t="shared" si="51"/>
        <v>#DIV/0!</v>
      </c>
      <c r="I184" s="77">
        <f t="shared" si="48"/>
        <v>56</v>
      </c>
      <c r="J184" s="73">
        <f t="shared" si="52"/>
        <v>2037</v>
      </c>
      <c r="K184" s="78" t="str">
        <f t="shared" si="53"/>
        <v/>
      </c>
    </row>
    <row r="185" spans="2:11" hidden="1">
      <c r="B185" s="78">
        <f t="shared" si="49"/>
        <v>50161</v>
      </c>
      <c r="C185" s="75">
        <v>0</v>
      </c>
      <c r="D185" s="71">
        <f>IF(F185&lt;&gt;0,VLOOKUP($J185,'Table 1'!$B$13:$C$33,2,FALSE)/12*1000*Study_MW,0)</f>
        <v>0</v>
      </c>
      <c r="E185" s="71">
        <f t="shared" si="50"/>
        <v>0</v>
      </c>
      <c r="F185" s="75">
        <v>0</v>
      </c>
      <c r="G185" s="76" t="e">
        <f t="shared" si="51"/>
        <v>#DIV/0!</v>
      </c>
      <c r="I185" s="77">
        <f t="shared" si="48"/>
        <v>57</v>
      </c>
      <c r="J185" s="73">
        <f t="shared" si="52"/>
        <v>2037</v>
      </c>
      <c r="K185" s="78" t="str">
        <f t="shared" si="53"/>
        <v/>
      </c>
    </row>
    <row r="186" spans="2:11" hidden="1">
      <c r="B186" s="78">
        <f t="shared" si="49"/>
        <v>50192</v>
      </c>
      <c r="C186" s="75">
        <v>0</v>
      </c>
      <c r="D186" s="71">
        <f>IF(F186&lt;&gt;0,VLOOKUP($J186,'Table 1'!$B$13:$C$33,2,FALSE)/12*1000*Study_MW,0)</f>
        <v>0</v>
      </c>
      <c r="E186" s="71">
        <f t="shared" si="50"/>
        <v>0</v>
      </c>
      <c r="F186" s="75">
        <v>0</v>
      </c>
      <c r="G186" s="76" t="e">
        <f t="shared" si="51"/>
        <v>#DIV/0!</v>
      </c>
      <c r="I186" s="77">
        <f t="shared" si="48"/>
        <v>58</v>
      </c>
      <c r="J186" s="73">
        <f t="shared" si="52"/>
        <v>2037</v>
      </c>
      <c r="K186" s="78" t="str">
        <f t="shared" si="53"/>
        <v/>
      </c>
    </row>
    <row r="187" spans="2:11" hidden="1">
      <c r="B187" s="78">
        <f t="shared" si="49"/>
        <v>50222</v>
      </c>
      <c r="C187" s="75">
        <v>0</v>
      </c>
      <c r="D187" s="71">
        <f>IF(F187&lt;&gt;0,VLOOKUP($J187,'Table 1'!$B$13:$C$33,2,FALSE)/12*1000*Study_MW,0)</f>
        <v>0</v>
      </c>
      <c r="E187" s="71">
        <f t="shared" si="50"/>
        <v>0</v>
      </c>
      <c r="F187" s="75">
        <v>0</v>
      </c>
      <c r="G187" s="76" t="e">
        <f t="shared" si="51"/>
        <v>#DIV/0!</v>
      </c>
      <c r="I187" s="77">
        <f t="shared" si="48"/>
        <v>59</v>
      </c>
      <c r="J187" s="73">
        <f t="shared" si="52"/>
        <v>2037</v>
      </c>
      <c r="K187" s="78" t="str">
        <f t="shared" si="53"/>
        <v/>
      </c>
    </row>
    <row r="188" spans="2:11" hidden="1">
      <c r="B188" s="78">
        <f t="shared" si="49"/>
        <v>50253</v>
      </c>
      <c r="C188" s="75">
        <v>0</v>
      </c>
      <c r="D188" s="71">
        <f>IF(F188&lt;&gt;0,VLOOKUP($J188,'Table 1'!$B$13:$C$33,2,FALSE)/12*1000*Study_MW,0)</f>
        <v>0</v>
      </c>
      <c r="E188" s="71">
        <f t="shared" si="50"/>
        <v>0</v>
      </c>
      <c r="F188" s="75">
        <v>0</v>
      </c>
      <c r="G188" s="76" t="e">
        <f t="shared" si="51"/>
        <v>#DIV/0!</v>
      </c>
      <c r="I188" s="77">
        <f t="shared" si="48"/>
        <v>60</v>
      </c>
      <c r="J188" s="73">
        <f t="shared" si="52"/>
        <v>2037</v>
      </c>
      <c r="K188" s="78" t="str">
        <f t="shared" si="53"/>
        <v/>
      </c>
    </row>
    <row r="189" spans="2:11" hidden="1">
      <c r="B189" s="78">
        <f t="shared" si="49"/>
        <v>50284</v>
      </c>
      <c r="C189" s="75">
        <v>0</v>
      </c>
      <c r="D189" s="71">
        <f>IF(F189&lt;&gt;0,VLOOKUP($J189,'Table 1'!$B$13:$C$33,2,FALSE)/12*1000*Study_MW,0)</f>
        <v>0</v>
      </c>
      <c r="E189" s="71">
        <f t="shared" si="50"/>
        <v>0</v>
      </c>
      <c r="F189" s="75">
        <v>0</v>
      </c>
      <c r="G189" s="76" t="e">
        <f t="shared" si="51"/>
        <v>#DIV/0!</v>
      </c>
      <c r="I189" s="77">
        <f t="shared" si="48"/>
        <v>61</v>
      </c>
      <c r="J189" s="73">
        <f t="shared" si="52"/>
        <v>2037</v>
      </c>
      <c r="K189" s="78" t="str">
        <f t="shared" si="53"/>
        <v/>
      </c>
    </row>
    <row r="190" spans="2:11" hidden="1">
      <c r="B190" s="78">
        <f t="shared" si="49"/>
        <v>50314</v>
      </c>
      <c r="C190" s="75">
        <v>0</v>
      </c>
      <c r="D190" s="71">
        <f>IF(F190&lt;&gt;0,VLOOKUP($J190,'Table 1'!$B$13:$C$33,2,FALSE)/12*1000*Study_MW,0)</f>
        <v>0</v>
      </c>
      <c r="E190" s="71">
        <f t="shared" si="50"/>
        <v>0</v>
      </c>
      <c r="F190" s="75">
        <v>0</v>
      </c>
      <c r="G190" s="76" t="e">
        <f t="shared" si="51"/>
        <v>#DIV/0!</v>
      </c>
      <c r="I190" s="77">
        <f t="shared" si="48"/>
        <v>62</v>
      </c>
      <c r="J190" s="73">
        <f t="shared" si="52"/>
        <v>2037</v>
      </c>
      <c r="K190" s="78" t="str">
        <f t="shared" si="53"/>
        <v/>
      </c>
    </row>
    <row r="191" spans="2:11" hidden="1">
      <c r="B191" s="78">
        <f t="shared" si="49"/>
        <v>50345</v>
      </c>
      <c r="C191" s="75">
        <v>0</v>
      </c>
      <c r="D191" s="71">
        <f>IF(F191&lt;&gt;0,VLOOKUP($J191,'Table 1'!$B$13:$C$33,2,FALSE)/12*1000*Study_MW,0)</f>
        <v>0</v>
      </c>
      <c r="E191" s="71">
        <f t="shared" si="50"/>
        <v>0</v>
      </c>
      <c r="F191" s="75">
        <v>0</v>
      </c>
      <c r="G191" s="76" t="e">
        <f t="shared" si="51"/>
        <v>#DIV/0!</v>
      </c>
      <c r="I191" s="77">
        <f t="shared" si="48"/>
        <v>63</v>
      </c>
      <c r="J191" s="73">
        <f t="shared" si="52"/>
        <v>2037</v>
      </c>
      <c r="K191" s="78" t="str">
        <f t="shared" si="53"/>
        <v/>
      </c>
    </row>
    <row r="192" spans="2:11" hidden="1">
      <c r="B192" s="82">
        <f t="shared" si="49"/>
        <v>50375</v>
      </c>
      <c r="C192" s="79">
        <v>0</v>
      </c>
      <c r="D192" s="80">
        <f>IF(F192&lt;&gt;0,VLOOKUP($J192,'Table 1'!$B$13:$C$33,2,FALSE)/12*1000*Study_MW,0)</f>
        <v>0</v>
      </c>
      <c r="E192" s="80">
        <f t="shared" si="50"/>
        <v>0</v>
      </c>
      <c r="F192" s="79">
        <v>0</v>
      </c>
      <c r="G192" s="81" t="e">
        <f t="shared" si="51"/>
        <v>#DIV/0!</v>
      </c>
      <c r="I192" s="64">
        <f t="shared" si="48"/>
        <v>64</v>
      </c>
      <c r="J192" s="73">
        <f t="shared" si="52"/>
        <v>2037</v>
      </c>
      <c r="K192" s="82" t="str">
        <f t="shared" si="53"/>
        <v/>
      </c>
    </row>
    <row r="193" spans="2:20" hidden="1" outlineLevel="1">
      <c r="B193" s="74">
        <f t="shared" si="49"/>
        <v>50406</v>
      </c>
      <c r="C193" s="69">
        <v>0</v>
      </c>
      <c r="D193" s="70">
        <f>IF(F193&lt;&gt;0,VLOOKUP($J193,'Table 1'!$B$13:$C$33,2,FALSE)/12*1000*Study_MW,0)</f>
        <v>0</v>
      </c>
      <c r="E193" s="70">
        <f t="shared" ref="E193:E216" si="54">C193+D193</f>
        <v>0</v>
      </c>
      <c r="F193" s="69">
        <v>0</v>
      </c>
      <c r="G193" s="72" t="e">
        <f t="shared" ref="G193:G216" si="55">IF(ISNUMBER($F193),E193/$F193,"")</f>
        <v>#DIV/0!</v>
      </c>
      <c r="I193" s="60">
        <f>I73</f>
        <v>66</v>
      </c>
      <c r="J193" s="73">
        <f t="shared" ref="J193:J240" si="56">YEAR(B193)</f>
        <v>2038</v>
      </c>
      <c r="K193" s="74" t="str">
        <f t="shared" ref="K193:K240" si="57">IF(ISNUMBER(F193),IF(F193&lt;&gt;0,B193,""),"")</f>
        <v/>
      </c>
      <c r="M193" s="41">
        <f t="shared" ref="M193:M224" si="58">IRP21_Infl_Rate</f>
        <v>2.155E-2</v>
      </c>
    </row>
    <row r="194" spans="2:20" hidden="1" outlineLevel="1">
      <c r="B194" s="78">
        <f t="shared" si="49"/>
        <v>50437</v>
      </c>
      <c r="C194" s="75">
        <v>0</v>
      </c>
      <c r="D194" s="71">
        <f>IF(F194&lt;&gt;0,VLOOKUP($J194,'Table 1'!$B$13:$C$33,2,FALSE)/12*1000*Study_MW,0)</f>
        <v>0</v>
      </c>
      <c r="E194" s="71">
        <f t="shared" si="54"/>
        <v>0</v>
      </c>
      <c r="F194" s="75">
        <v>0</v>
      </c>
      <c r="G194" s="76" t="e">
        <f t="shared" si="55"/>
        <v>#DIV/0!</v>
      </c>
      <c r="I194" s="77">
        <f t="shared" si="48"/>
        <v>67</v>
      </c>
      <c r="J194" s="73">
        <f t="shared" si="56"/>
        <v>2038</v>
      </c>
      <c r="K194" s="78" t="str">
        <f t="shared" si="57"/>
        <v/>
      </c>
      <c r="M194" s="41">
        <f t="shared" si="58"/>
        <v>2.155E-2</v>
      </c>
    </row>
    <row r="195" spans="2:20" hidden="1" outlineLevel="1">
      <c r="B195" s="78">
        <f t="shared" si="49"/>
        <v>50465</v>
      </c>
      <c r="C195" s="75">
        <v>0</v>
      </c>
      <c r="D195" s="71">
        <f>IF(F195&lt;&gt;0,VLOOKUP($J195,'Table 1'!$B$13:$C$33,2,FALSE)/12*1000*Study_MW,0)</f>
        <v>0</v>
      </c>
      <c r="E195" s="71">
        <f t="shared" si="54"/>
        <v>0</v>
      </c>
      <c r="F195" s="75">
        <v>0</v>
      </c>
      <c r="G195" s="76" t="e">
        <f t="shared" si="55"/>
        <v>#DIV/0!</v>
      </c>
      <c r="I195" s="77">
        <f t="shared" si="48"/>
        <v>68</v>
      </c>
      <c r="J195" s="73">
        <f t="shared" si="56"/>
        <v>2038</v>
      </c>
      <c r="K195" s="78" t="str">
        <f t="shared" si="57"/>
        <v/>
      </c>
      <c r="M195" s="41">
        <f t="shared" si="58"/>
        <v>2.155E-2</v>
      </c>
    </row>
    <row r="196" spans="2:20" hidden="1" outlineLevel="1">
      <c r="B196" s="78">
        <f t="shared" si="49"/>
        <v>50496</v>
      </c>
      <c r="C196" s="75">
        <v>0</v>
      </c>
      <c r="D196" s="71">
        <f>IF(F196&lt;&gt;0,VLOOKUP($J196,'Table 1'!$B$13:$C$33,2,FALSE)/12*1000*Study_MW,0)</f>
        <v>0</v>
      </c>
      <c r="E196" s="71">
        <f t="shared" si="54"/>
        <v>0</v>
      </c>
      <c r="F196" s="75">
        <v>0</v>
      </c>
      <c r="G196" s="76" t="e">
        <f t="shared" si="55"/>
        <v>#DIV/0!</v>
      </c>
      <c r="I196" s="77">
        <f t="shared" si="48"/>
        <v>69</v>
      </c>
      <c r="J196" s="73">
        <f t="shared" si="56"/>
        <v>2038</v>
      </c>
      <c r="K196" s="78" t="str">
        <f t="shared" si="57"/>
        <v/>
      </c>
      <c r="M196" s="41">
        <f t="shared" si="58"/>
        <v>2.155E-2</v>
      </c>
    </row>
    <row r="197" spans="2:20" hidden="1" outlineLevel="1">
      <c r="B197" s="78">
        <f t="shared" si="49"/>
        <v>50526</v>
      </c>
      <c r="C197" s="75">
        <v>0</v>
      </c>
      <c r="D197" s="71">
        <f>IF(F197&lt;&gt;0,VLOOKUP($J197,'Table 1'!$B$13:$C$33,2,FALSE)/12*1000*Study_MW,0)</f>
        <v>0</v>
      </c>
      <c r="E197" s="71">
        <f t="shared" si="54"/>
        <v>0</v>
      </c>
      <c r="F197" s="75">
        <v>0</v>
      </c>
      <c r="G197" s="76" t="e">
        <f t="shared" si="55"/>
        <v>#DIV/0!</v>
      </c>
      <c r="I197" s="77">
        <f t="shared" si="48"/>
        <v>70</v>
      </c>
      <c r="J197" s="73">
        <f t="shared" si="56"/>
        <v>2038</v>
      </c>
      <c r="K197" s="78" t="str">
        <f t="shared" si="57"/>
        <v/>
      </c>
      <c r="M197" s="41">
        <f t="shared" si="58"/>
        <v>2.155E-2</v>
      </c>
    </row>
    <row r="198" spans="2:20" hidden="1" outlineLevel="1">
      <c r="B198" s="78">
        <f t="shared" si="49"/>
        <v>50557</v>
      </c>
      <c r="C198" s="75">
        <v>0</v>
      </c>
      <c r="D198" s="71">
        <f>IF(F198&lt;&gt;0,VLOOKUP($J198,'Table 1'!$B$13:$C$33,2,FALSE)/12*1000*Study_MW,0)</f>
        <v>0</v>
      </c>
      <c r="E198" s="71">
        <f t="shared" si="54"/>
        <v>0</v>
      </c>
      <c r="F198" s="75">
        <v>0</v>
      </c>
      <c r="G198" s="76" t="e">
        <f t="shared" si="55"/>
        <v>#DIV/0!</v>
      </c>
      <c r="I198" s="77">
        <f t="shared" ref="I198:I204" si="59">I78</f>
        <v>71</v>
      </c>
      <c r="J198" s="73">
        <f t="shared" si="56"/>
        <v>2038</v>
      </c>
      <c r="K198" s="78" t="str">
        <f t="shared" si="57"/>
        <v/>
      </c>
      <c r="M198" s="41">
        <f t="shared" si="58"/>
        <v>2.155E-2</v>
      </c>
    </row>
    <row r="199" spans="2:20" hidden="1" outlineLevel="1">
      <c r="B199" s="78">
        <f t="shared" si="49"/>
        <v>50587</v>
      </c>
      <c r="C199" s="75">
        <v>0</v>
      </c>
      <c r="D199" s="71">
        <f>IF(F199&lt;&gt;0,VLOOKUP($J199,'Table 1'!$B$13:$C$33,2,FALSE)/12*1000*Study_MW,0)</f>
        <v>0</v>
      </c>
      <c r="E199" s="71">
        <f t="shared" si="54"/>
        <v>0</v>
      </c>
      <c r="F199" s="75">
        <v>0</v>
      </c>
      <c r="G199" s="76" t="e">
        <f t="shared" si="55"/>
        <v>#DIV/0!</v>
      </c>
      <c r="I199" s="77">
        <f t="shared" si="59"/>
        <v>72</v>
      </c>
      <c r="J199" s="73">
        <f t="shared" si="56"/>
        <v>2038</v>
      </c>
      <c r="K199" s="78" t="str">
        <f t="shared" si="57"/>
        <v/>
      </c>
      <c r="M199" s="41">
        <f t="shared" si="58"/>
        <v>2.155E-2</v>
      </c>
    </row>
    <row r="200" spans="2:20" hidden="1" outlineLevel="1">
      <c r="B200" s="78">
        <f t="shared" si="49"/>
        <v>50618</v>
      </c>
      <c r="C200" s="75">
        <v>0</v>
      </c>
      <c r="D200" s="71">
        <f>IF(F200&lt;&gt;0,VLOOKUP($J200,'Table 1'!$B$13:$C$33,2,FALSE)/12*1000*Study_MW,0)</f>
        <v>0</v>
      </c>
      <c r="E200" s="71">
        <f t="shared" si="54"/>
        <v>0</v>
      </c>
      <c r="F200" s="75">
        <v>0</v>
      </c>
      <c r="G200" s="76" t="e">
        <f t="shared" si="55"/>
        <v>#DIV/0!</v>
      </c>
      <c r="I200" s="77">
        <f t="shared" si="59"/>
        <v>73</v>
      </c>
      <c r="J200" s="73">
        <f t="shared" si="56"/>
        <v>2038</v>
      </c>
      <c r="K200" s="78" t="str">
        <f t="shared" si="57"/>
        <v/>
      </c>
      <c r="M200" s="41">
        <f t="shared" si="58"/>
        <v>2.155E-2</v>
      </c>
    </row>
    <row r="201" spans="2:20" hidden="1" outlineLevel="1">
      <c r="B201" s="78">
        <f t="shared" si="49"/>
        <v>50649</v>
      </c>
      <c r="C201" s="75">
        <v>0</v>
      </c>
      <c r="D201" s="71">
        <f>IF(F201&lt;&gt;0,VLOOKUP($J201,'Table 1'!$B$13:$C$33,2,FALSE)/12*1000*Study_MW,0)</f>
        <v>0</v>
      </c>
      <c r="E201" s="71">
        <f t="shared" si="54"/>
        <v>0</v>
      </c>
      <c r="F201" s="75">
        <v>0</v>
      </c>
      <c r="G201" s="76" t="e">
        <f t="shared" si="55"/>
        <v>#DIV/0!</v>
      </c>
      <c r="I201" s="77">
        <f t="shared" si="59"/>
        <v>74</v>
      </c>
      <c r="J201" s="73">
        <f t="shared" si="56"/>
        <v>2038</v>
      </c>
      <c r="K201" s="78" t="str">
        <f t="shared" si="57"/>
        <v/>
      </c>
      <c r="M201" s="41">
        <f t="shared" si="58"/>
        <v>2.155E-2</v>
      </c>
    </row>
    <row r="202" spans="2:20" hidden="1" outlineLevel="1">
      <c r="B202" s="78">
        <f t="shared" si="49"/>
        <v>50679</v>
      </c>
      <c r="C202" s="75">
        <v>0</v>
      </c>
      <c r="D202" s="71">
        <f>IF(F202&lt;&gt;0,VLOOKUP($J202,'Table 1'!$B$13:$C$33,2,FALSE)/12*1000*Study_MW,0)</f>
        <v>0</v>
      </c>
      <c r="E202" s="71">
        <f t="shared" si="54"/>
        <v>0</v>
      </c>
      <c r="F202" s="75">
        <v>0</v>
      </c>
      <c r="G202" s="76" t="e">
        <f t="shared" si="55"/>
        <v>#DIV/0!</v>
      </c>
      <c r="I202" s="77">
        <f t="shared" si="59"/>
        <v>75</v>
      </c>
      <c r="J202" s="73">
        <f t="shared" si="56"/>
        <v>2038</v>
      </c>
      <c r="K202" s="78" t="str">
        <f t="shared" si="57"/>
        <v/>
      </c>
      <c r="M202" s="41">
        <f t="shared" si="58"/>
        <v>2.155E-2</v>
      </c>
    </row>
    <row r="203" spans="2:20" hidden="1" outlineLevel="1">
      <c r="B203" s="78">
        <f t="shared" si="49"/>
        <v>50710</v>
      </c>
      <c r="C203" s="75">
        <v>0</v>
      </c>
      <c r="D203" s="71">
        <f>IF(F203&lt;&gt;0,VLOOKUP($J203,'Table 1'!$B$13:$C$33,2,FALSE)/12*1000*Study_MW,0)</f>
        <v>0</v>
      </c>
      <c r="E203" s="71">
        <f t="shared" si="54"/>
        <v>0</v>
      </c>
      <c r="F203" s="75">
        <v>0</v>
      </c>
      <c r="G203" s="76" t="e">
        <f t="shared" si="55"/>
        <v>#DIV/0!</v>
      </c>
      <c r="I203" s="77">
        <f t="shared" si="59"/>
        <v>76</v>
      </c>
      <c r="J203" s="73">
        <f t="shared" si="56"/>
        <v>2038</v>
      </c>
      <c r="K203" s="78" t="str">
        <f t="shared" si="57"/>
        <v/>
      </c>
      <c r="M203" s="41">
        <f t="shared" si="58"/>
        <v>2.155E-2</v>
      </c>
    </row>
    <row r="204" spans="2:20" hidden="1" outlineLevel="1">
      <c r="B204" s="82">
        <f t="shared" si="49"/>
        <v>50740</v>
      </c>
      <c r="C204" s="79">
        <v>0</v>
      </c>
      <c r="D204" s="80">
        <f>IF(F204&lt;&gt;0,VLOOKUP($J204,'Table 1'!$B$13:$C$33,2,FALSE)/12*1000*Study_MW,0)</f>
        <v>0</v>
      </c>
      <c r="E204" s="80">
        <f t="shared" si="54"/>
        <v>0</v>
      </c>
      <c r="F204" s="79">
        <v>0</v>
      </c>
      <c r="G204" s="81" t="e">
        <f t="shared" si="55"/>
        <v>#DIV/0!</v>
      </c>
      <c r="I204" s="64">
        <f t="shared" si="59"/>
        <v>77</v>
      </c>
      <c r="J204" s="73">
        <f t="shared" si="56"/>
        <v>2038</v>
      </c>
      <c r="K204" s="82" t="str">
        <f t="shared" si="57"/>
        <v/>
      </c>
      <c r="M204" s="41">
        <f t="shared" si="58"/>
        <v>2.155E-2</v>
      </c>
    </row>
    <row r="205" spans="2:20" hidden="1" outlineLevel="1">
      <c r="B205" s="74">
        <f t="shared" si="49"/>
        <v>50771</v>
      </c>
      <c r="C205" s="69">
        <v>0</v>
      </c>
      <c r="D205" s="70">
        <f>IF(F205&lt;&gt;0,VLOOKUP($J205,'Table 1'!$B$13:$C$33,2,FALSE)/12*1000*Study_MW,0)</f>
        <v>0</v>
      </c>
      <c r="E205" s="70">
        <f t="shared" si="54"/>
        <v>0</v>
      </c>
      <c r="F205" s="69">
        <v>0</v>
      </c>
      <c r="G205" s="72" t="e">
        <f t="shared" si="55"/>
        <v>#DIV/0!</v>
      </c>
      <c r="I205" s="60">
        <f>I85</f>
        <v>79</v>
      </c>
      <c r="J205" s="73">
        <f t="shared" si="56"/>
        <v>2039</v>
      </c>
      <c r="K205" s="74" t="str">
        <f t="shared" si="57"/>
        <v/>
      </c>
      <c r="M205" s="41">
        <f t="shared" si="58"/>
        <v>2.155E-2</v>
      </c>
      <c r="T205" s="170"/>
    </row>
    <row r="206" spans="2:20" hidden="1" outlineLevel="1">
      <c r="B206" s="78">
        <f t="shared" ref="B206:B240" si="60">EDATE(B205,1)</f>
        <v>50802</v>
      </c>
      <c r="C206" s="75">
        <v>0</v>
      </c>
      <c r="D206" s="71">
        <f>IF(F206&lt;&gt;0,VLOOKUP($J206,'Table 1'!$B$13:$C$33,2,FALSE)/12*1000*Study_MW,0)</f>
        <v>0</v>
      </c>
      <c r="E206" s="71">
        <f t="shared" si="54"/>
        <v>0</v>
      </c>
      <c r="F206" s="75">
        <v>0</v>
      </c>
      <c r="G206" s="76" t="e">
        <f t="shared" si="55"/>
        <v>#DIV/0!</v>
      </c>
      <c r="I206" s="77">
        <f t="shared" ref="I206:I216" si="61">I86</f>
        <v>80</v>
      </c>
      <c r="J206" s="73">
        <f t="shared" si="56"/>
        <v>2039</v>
      </c>
      <c r="K206" s="78" t="str">
        <f t="shared" si="57"/>
        <v/>
      </c>
      <c r="M206" s="41">
        <f t="shared" si="58"/>
        <v>2.155E-2</v>
      </c>
      <c r="T206" s="170"/>
    </row>
    <row r="207" spans="2:20" hidden="1" outlineLevel="1">
      <c r="B207" s="78">
        <f t="shared" si="60"/>
        <v>50830</v>
      </c>
      <c r="C207" s="75">
        <v>0</v>
      </c>
      <c r="D207" s="71">
        <f>IF(F207&lt;&gt;0,VLOOKUP($J207,'Table 1'!$B$13:$C$33,2,FALSE)/12*1000*Study_MW,0)</f>
        <v>0</v>
      </c>
      <c r="E207" s="71">
        <f t="shared" si="54"/>
        <v>0</v>
      </c>
      <c r="F207" s="75">
        <v>0</v>
      </c>
      <c r="G207" s="76" t="e">
        <f t="shared" si="55"/>
        <v>#DIV/0!</v>
      </c>
      <c r="I207" s="77">
        <f t="shared" si="61"/>
        <v>81</v>
      </c>
      <c r="J207" s="73">
        <f t="shared" si="56"/>
        <v>2039</v>
      </c>
      <c r="K207" s="78" t="str">
        <f t="shared" si="57"/>
        <v/>
      </c>
      <c r="M207" s="41">
        <f t="shared" si="58"/>
        <v>2.155E-2</v>
      </c>
      <c r="T207" s="170"/>
    </row>
    <row r="208" spans="2:20" hidden="1" outlineLevel="1">
      <c r="B208" s="78">
        <f t="shared" si="60"/>
        <v>50861</v>
      </c>
      <c r="C208" s="75">
        <v>0</v>
      </c>
      <c r="D208" s="71">
        <f>IF(F208&lt;&gt;0,VLOOKUP($J208,'Table 1'!$B$13:$C$33,2,FALSE)/12*1000*Study_MW,0)</f>
        <v>0</v>
      </c>
      <c r="E208" s="71">
        <f t="shared" si="54"/>
        <v>0</v>
      </c>
      <c r="F208" s="75">
        <v>0</v>
      </c>
      <c r="G208" s="76" t="e">
        <f t="shared" si="55"/>
        <v>#DIV/0!</v>
      </c>
      <c r="I208" s="77">
        <f t="shared" si="61"/>
        <v>82</v>
      </c>
      <c r="J208" s="73">
        <f t="shared" si="56"/>
        <v>2039</v>
      </c>
      <c r="K208" s="78" t="str">
        <f t="shared" si="57"/>
        <v/>
      </c>
      <c r="M208" s="41">
        <f t="shared" si="58"/>
        <v>2.155E-2</v>
      </c>
      <c r="T208" s="170"/>
    </row>
    <row r="209" spans="2:20" hidden="1" outlineLevel="1">
      <c r="B209" s="78">
        <f t="shared" si="60"/>
        <v>50891</v>
      </c>
      <c r="C209" s="75">
        <v>0</v>
      </c>
      <c r="D209" s="71">
        <f>IF(F209&lt;&gt;0,VLOOKUP($J209,'Table 1'!$B$13:$C$33,2,FALSE)/12*1000*Study_MW,0)</f>
        <v>0</v>
      </c>
      <c r="E209" s="71">
        <f t="shared" si="54"/>
        <v>0</v>
      </c>
      <c r="F209" s="75">
        <v>0</v>
      </c>
      <c r="G209" s="76" t="e">
        <f t="shared" si="55"/>
        <v>#DIV/0!</v>
      </c>
      <c r="I209" s="77">
        <f t="shared" si="61"/>
        <v>83</v>
      </c>
      <c r="J209" s="73">
        <f t="shared" si="56"/>
        <v>2039</v>
      </c>
      <c r="K209" s="78" t="str">
        <f t="shared" si="57"/>
        <v/>
      </c>
      <c r="M209" s="41">
        <f t="shared" si="58"/>
        <v>2.155E-2</v>
      </c>
      <c r="T209" s="170"/>
    </row>
    <row r="210" spans="2:20" hidden="1" outlineLevel="1">
      <c r="B210" s="78">
        <f t="shared" si="60"/>
        <v>50922</v>
      </c>
      <c r="C210" s="75">
        <v>0</v>
      </c>
      <c r="D210" s="71">
        <f>IF(F210&lt;&gt;0,VLOOKUP($J210,'Table 1'!$B$13:$C$33,2,FALSE)/12*1000*Study_MW,0)</f>
        <v>0</v>
      </c>
      <c r="E210" s="71">
        <f t="shared" si="54"/>
        <v>0</v>
      </c>
      <c r="F210" s="75">
        <v>0</v>
      </c>
      <c r="G210" s="76" t="e">
        <f t="shared" si="55"/>
        <v>#DIV/0!</v>
      </c>
      <c r="I210" s="77">
        <f t="shared" si="61"/>
        <v>84</v>
      </c>
      <c r="J210" s="73">
        <f t="shared" si="56"/>
        <v>2039</v>
      </c>
      <c r="K210" s="78" t="str">
        <f t="shared" si="57"/>
        <v/>
      </c>
      <c r="M210" s="41">
        <f t="shared" si="58"/>
        <v>2.155E-2</v>
      </c>
      <c r="T210" s="170"/>
    </row>
    <row r="211" spans="2:20" hidden="1" outlineLevel="1">
      <c r="B211" s="78">
        <f t="shared" si="60"/>
        <v>50952</v>
      </c>
      <c r="C211" s="75">
        <v>0</v>
      </c>
      <c r="D211" s="71">
        <f>IF(F211&lt;&gt;0,VLOOKUP($J211,'Table 1'!$B$13:$C$33,2,FALSE)/12*1000*Study_MW,0)</f>
        <v>0</v>
      </c>
      <c r="E211" s="71">
        <f t="shared" si="54"/>
        <v>0</v>
      </c>
      <c r="F211" s="75">
        <v>0</v>
      </c>
      <c r="G211" s="76" t="e">
        <f t="shared" si="55"/>
        <v>#DIV/0!</v>
      </c>
      <c r="I211" s="77">
        <f t="shared" si="61"/>
        <v>85</v>
      </c>
      <c r="J211" s="73">
        <f t="shared" si="56"/>
        <v>2039</v>
      </c>
      <c r="K211" s="78" t="str">
        <f t="shared" si="57"/>
        <v/>
      </c>
      <c r="M211" s="41">
        <f t="shared" si="58"/>
        <v>2.155E-2</v>
      </c>
      <c r="T211" s="170"/>
    </row>
    <row r="212" spans="2:20" hidden="1" outlineLevel="1">
      <c r="B212" s="78">
        <f t="shared" si="60"/>
        <v>50983</v>
      </c>
      <c r="C212" s="75">
        <v>0</v>
      </c>
      <c r="D212" s="71">
        <f>IF(F212&lt;&gt;0,VLOOKUP($J212,'Table 1'!$B$13:$C$33,2,FALSE)/12*1000*Study_MW,0)</f>
        <v>0</v>
      </c>
      <c r="E212" s="71">
        <f t="shared" si="54"/>
        <v>0</v>
      </c>
      <c r="F212" s="75">
        <v>0</v>
      </c>
      <c r="G212" s="76" t="e">
        <f t="shared" si="55"/>
        <v>#DIV/0!</v>
      </c>
      <c r="I212" s="77">
        <f t="shared" si="61"/>
        <v>86</v>
      </c>
      <c r="J212" s="73">
        <f t="shared" si="56"/>
        <v>2039</v>
      </c>
      <c r="K212" s="78" t="str">
        <f t="shared" si="57"/>
        <v/>
      </c>
      <c r="M212" s="41">
        <f t="shared" si="58"/>
        <v>2.155E-2</v>
      </c>
      <c r="T212" s="170"/>
    </row>
    <row r="213" spans="2:20" hidden="1" outlineLevel="1">
      <c r="B213" s="78">
        <f t="shared" si="60"/>
        <v>51014</v>
      </c>
      <c r="C213" s="75">
        <v>0</v>
      </c>
      <c r="D213" s="71">
        <f>IF(F213&lt;&gt;0,VLOOKUP($J213,'Table 1'!$B$13:$C$33,2,FALSE)/12*1000*Study_MW,0)</f>
        <v>0</v>
      </c>
      <c r="E213" s="71">
        <f t="shared" si="54"/>
        <v>0</v>
      </c>
      <c r="F213" s="75">
        <v>0</v>
      </c>
      <c r="G213" s="76" t="e">
        <f t="shared" si="55"/>
        <v>#DIV/0!</v>
      </c>
      <c r="I213" s="77">
        <f t="shared" si="61"/>
        <v>87</v>
      </c>
      <c r="J213" s="73">
        <f t="shared" si="56"/>
        <v>2039</v>
      </c>
      <c r="K213" s="78" t="str">
        <f t="shared" si="57"/>
        <v/>
      </c>
      <c r="M213" s="41">
        <f t="shared" si="58"/>
        <v>2.155E-2</v>
      </c>
      <c r="T213" s="170"/>
    </row>
    <row r="214" spans="2:20" hidden="1" outlineLevel="1">
      <c r="B214" s="78">
        <f t="shared" si="60"/>
        <v>51044</v>
      </c>
      <c r="C214" s="75">
        <v>0</v>
      </c>
      <c r="D214" s="71">
        <f>IF(F214&lt;&gt;0,VLOOKUP($J214,'Table 1'!$B$13:$C$33,2,FALSE)/12*1000*Study_MW,0)</f>
        <v>0</v>
      </c>
      <c r="E214" s="71">
        <f t="shared" si="54"/>
        <v>0</v>
      </c>
      <c r="F214" s="75">
        <v>0</v>
      </c>
      <c r="G214" s="76" t="e">
        <f t="shared" si="55"/>
        <v>#DIV/0!</v>
      </c>
      <c r="I214" s="77">
        <f t="shared" si="61"/>
        <v>88</v>
      </c>
      <c r="J214" s="73">
        <f t="shared" si="56"/>
        <v>2039</v>
      </c>
      <c r="K214" s="78" t="str">
        <f t="shared" si="57"/>
        <v/>
      </c>
      <c r="M214" s="41">
        <f t="shared" si="58"/>
        <v>2.155E-2</v>
      </c>
      <c r="T214" s="170"/>
    </row>
    <row r="215" spans="2:20" hidden="1" outlineLevel="1">
      <c r="B215" s="78">
        <f t="shared" si="60"/>
        <v>51075</v>
      </c>
      <c r="C215" s="75">
        <v>0</v>
      </c>
      <c r="D215" s="71">
        <f>IF(F215&lt;&gt;0,VLOOKUP($J215,'Table 1'!$B$13:$C$33,2,FALSE)/12*1000*Study_MW,0)</f>
        <v>0</v>
      </c>
      <c r="E215" s="71">
        <f t="shared" si="54"/>
        <v>0</v>
      </c>
      <c r="F215" s="75">
        <v>0</v>
      </c>
      <c r="G215" s="76" t="e">
        <f t="shared" si="55"/>
        <v>#DIV/0!</v>
      </c>
      <c r="I215" s="77">
        <f t="shared" si="61"/>
        <v>89</v>
      </c>
      <c r="J215" s="73">
        <f t="shared" si="56"/>
        <v>2039</v>
      </c>
      <c r="K215" s="78" t="str">
        <f t="shared" si="57"/>
        <v/>
      </c>
      <c r="M215" s="41">
        <f t="shared" si="58"/>
        <v>2.155E-2</v>
      </c>
      <c r="T215" s="170"/>
    </row>
    <row r="216" spans="2:20" hidden="1" outlineLevel="1">
      <c r="B216" s="82">
        <f t="shared" si="60"/>
        <v>51105</v>
      </c>
      <c r="C216" s="79">
        <v>0</v>
      </c>
      <c r="D216" s="80">
        <f>IF(F216&lt;&gt;0,VLOOKUP($J216,'Table 1'!$B$13:$C$33,2,FALSE)/12*1000*Study_MW,0)</f>
        <v>0</v>
      </c>
      <c r="E216" s="80">
        <f t="shared" si="54"/>
        <v>0</v>
      </c>
      <c r="F216" s="79">
        <v>0</v>
      </c>
      <c r="G216" s="81" t="e">
        <f t="shared" si="55"/>
        <v>#DIV/0!</v>
      </c>
      <c r="I216" s="64">
        <f t="shared" si="61"/>
        <v>90</v>
      </c>
      <c r="J216" s="73">
        <f t="shared" si="56"/>
        <v>2039</v>
      </c>
      <c r="K216" s="82" t="str">
        <f t="shared" si="57"/>
        <v/>
      </c>
      <c r="M216" s="41">
        <f t="shared" si="58"/>
        <v>2.155E-2</v>
      </c>
      <c r="T216" s="170"/>
    </row>
    <row r="217" spans="2:20" hidden="1" outlineLevel="1">
      <c r="B217" s="74">
        <f t="shared" si="60"/>
        <v>51136</v>
      </c>
      <c r="C217" s="69">
        <v>0</v>
      </c>
      <c r="D217" s="70">
        <f>IF(F217&lt;&gt;0,VLOOKUP($J217,'Table 1'!$B$13:$C$33,2,FALSE)/12*1000*Study_MW,0)</f>
        <v>0</v>
      </c>
      <c r="E217" s="70">
        <f t="shared" ref="E217:E240" si="62">C217+D217</f>
        <v>0</v>
      </c>
      <c r="F217" s="69">
        <v>0</v>
      </c>
      <c r="G217" s="72" t="e">
        <f t="shared" ref="G217:G240" si="63">IF(ISNUMBER($F217),E217/$F217,"")</f>
        <v>#DIV/0!</v>
      </c>
      <c r="I217" s="60">
        <f>I97</f>
        <v>92</v>
      </c>
      <c r="J217" s="73">
        <f t="shared" si="56"/>
        <v>2040</v>
      </c>
      <c r="K217" s="74" t="str">
        <f t="shared" si="57"/>
        <v/>
      </c>
      <c r="M217" s="41">
        <f t="shared" si="58"/>
        <v>2.155E-2</v>
      </c>
      <c r="T217" s="170"/>
    </row>
    <row r="218" spans="2:20" hidden="1" outlineLevel="1">
      <c r="B218" s="78">
        <f t="shared" si="60"/>
        <v>51167</v>
      </c>
      <c r="C218" s="75">
        <v>0</v>
      </c>
      <c r="D218" s="71">
        <f>IF(F218&lt;&gt;0,VLOOKUP($J218,'Table 1'!$B$13:$C$33,2,FALSE)/12*1000*Study_MW,0)</f>
        <v>0</v>
      </c>
      <c r="E218" s="71">
        <f t="shared" si="62"/>
        <v>0</v>
      </c>
      <c r="F218" s="75">
        <v>0</v>
      </c>
      <c r="G218" s="76" t="e">
        <f t="shared" si="63"/>
        <v>#DIV/0!</v>
      </c>
      <c r="I218" s="77">
        <f t="shared" ref="I218:I228" si="64">I98</f>
        <v>93</v>
      </c>
      <c r="J218" s="73">
        <f t="shared" si="56"/>
        <v>2040</v>
      </c>
      <c r="K218" s="78" t="str">
        <f t="shared" si="57"/>
        <v/>
      </c>
      <c r="M218" s="41">
        <f t="shared" si="58"/>
        <v>2.155E-2</v>
      </c>
      <c r="T218" s="170"/>
    </row>
    <row r="219" spans="2:20" hidden="1" outlineLevel="1">
      <c r="B219" s="78">
        <f t="shared" si="60"/>
        <v>51196</v>
      </c>
      <c r="C219" s="75">
        <v>0</v>
      </c>
      <c r="D219" s="71">
        <f>IF(F219&lt;&gt;0,VLOOKUP($J219,'Table 1'!$B$13:$C$33,2,FALSE)/12*1000*Study_MW,0)</f>
        <v>0</v>
      </c>
      <c r="E219" s="71">
        <f t="shared" si="62"/>
        <v>0</v>
      </c>
      <c r="F219" s="75">
        <v>0</v>
      </c>
      <c r="G219" s="76" t="e">
        <f t="shared" si="63"/>
        <v>#DIV/0!</v>
      </c>
      <c r="I219" s="77">
        <f t="shared" si="64"/>
        <v>94</v>
      </c>
      <c r="J219" s="73">
        <f t="shared" si="56"/>
        <v>2040</v>
      </c>
      <c r="K219" s="78" t="str">
        <f t="shared" si="57"/>
        <v/>
      </c>
      <c r="M219" s="41">
        <f t="shared" si="58"/>
        <v>2.155E-2</v>
      </c>
      <c r="T219" s="170"/>
    </row>
    <row r="220" spans="2:20" hidden="1" outlineLevel="1">
      <c r="B220" s="78">
        <f t="shared" si="60"/>
        <v>51227</v>
      </c>
      <c r="C220" s="75">
        <v>0</v>
      </c>
      <c r="D220" s="71">
        <f>IF(F220&lt;&gt;0,VLOOKUP($J220,'Table 1'!$B$13:$C$33,2,FALSE)/12*1000*Study_MW,0)</f>
        <v>0</v>
      </c>
      <c r="E220" s="71">
        <f t="shared" si="62"/>
        <v>0</v>
      </c>
      <c r="F220" s="75">
        <v>0</v>
      </c>
      <c r="G220" s="76" t="e">
        <f t="shared" si="63"/>
        <v>#DIV/0!</v>
      </c>
      <c r="I220" s="77">
        <f t="shared" si="64"/>
        <v>95</v>
      </c>
      <c r="J220" s="73">
        <f t="shared" si="56"/>
        <v>2040</v>
      </c>
      <c r="K220" s="78" t="str">
        <f t="shared" si="57"/>
        <v/>
      </c>
      <c r="M220" s="41">
        <f t="shared" si="58"/>
        <v>2.155E-2</v>
      </c>
      <c r="T220" s="170"/>
    </row>
    <row r="221" spans="2:20" hidden="1" outlineLevel="1">
      <c r="B221" s="78">
        <f t="shared" si="60"/>
        <v>51257</v>
      </c>
      <c r="C221" s="75">
        <v>0</v>
      </c>
      <c r="D221" s="71">
        <f>IF(F221&lt;&gt;0,VLOOKUP($J221,'Table 1'!$B$13:$C$33,2,FALSE)/12*1000*Study_MW,0)</f>
        <v>0</v>
      </c>
      <c r="E221" s="71">
        <f t="shared" si="62"/>
        <v>0</v>
      </c>
      <c r="F221" s="75">
        <v>0</v>
      </c>
      <c r="G221" s="76" t="e">
        <f t="shared" si="63"/>
        <v>#DIV/0!</v>
      </c>
      <c r="I221" s="77">
        <f t="shared" si="64"/>
        <v>96</v>
      </c>
      <c r="J221" s="73">
        <f t="shared" si="56"/>
        <v>2040</v>
      </c>
      <c r="K221" s="78" t="str">
        <f t="shared" si="57"/>
        <v/>
      </c>
      <c r="M221" s="41">
        <f t="shared" si="58"/>
        <v>2.155E-2</v>
      </c>
      <c r="T221" s="170"/>
    </row>
    <row r="222" spans="2:20" hidden="1" outlineLevel="1">
      <c r="B222" s="78">
        <f t="shared" si="60"/>
        <v>51288</v>
      </c>
      <c r="C222" s="75">
        <v>0</v>
      </c>
      <c r="D222" s="71">
        <f>IF(F222&lt;&gt;0,VLOOKUP($J222,'Table 1'!$B$13:$C$33,2,FALSE)/12*1000*Study_MW,0)</f>
        <v>0</v>
      </c>
      <c r="E222" s="71">
        <f t="shared" si="62"/>
        <v>0</v>
      </c>
      <c r="F222" s="75">
        <v>0</v>
      </c>
      <c r="G222" s="76" t="e">
        <f t="shared" si="63"/>
        <v>#DIV/0!</v>
      </c>
      <c r="I222" s="77">
        <f t="shared" si="64"/>
        <v>97</v>
      </c>
      <c r="J222" s="73">
        <f t="shared" si="56"/>
        <v>2040</v>
      </c>
      <c r="K222" s="78" t="str">
        <f t="shared" si="57"/>
        <v/>
      </c>
      <c r="M222" s="41">
        <f t="shared" si="58"/>
        <v>2.155E-2</v>
      </c>
      <c r="T222" s="170"/>
    </row>
    <row r="223" spans="2:20" hidden="1" outlineLevel="1">
      <c r="B223" s="78">
        <f t="shared" si="60"/>
        <v>51318</v>
      </c>
      <c r="C223" s="75">
        <v>0</v>
      </c>
      <c r="D223" s="71">
        <f>IF(F223&lt;&gt;0,VLOOKUP($J223,'Table 1'!$B$13:$C$33,2,FALSE)/12*1000*Study_MW,0)</f>
        <v>0</v>
      </c>
      <c r="E223" s="71">
        <f t="shared" si="62"/>
        <v>0</v>
      </c>
      <c r="F223" s="75">
        <v>0</v>
      </c>
      <c r="G223" s="76" t="e">
        <f t="shared" si="63"/>
        <v>#DIV/0!</v>
      </c>
      <c r="I223" s="77">
        <f t="shared" si="64"/>
        <v>98</v>
      </c>
      <c r="J223" s="73">
        <f t="shared" si="56"/>
        <v>2040</v>
      </c>
      <c r="K223" s="78" t="str">
        <f t="shared" si="57"/>
        <v/>
      </c>
      <c r="M223" s="41">
        <f t="shared" si="58"/>
        <v>2.155E-2</v>
      </c>
      <c r="T223" s="170"/>
    </row>
    <row r="224" spans="2:20" hidden="1" outlineLevel="1">
      <c r="B224" s="78">
        <f t="shared" si="60"/>
        <v>51349</v>
      </c>
      <c r="C224" s="75">
        <v>0</v>
      </c>
      <c r="D224" s="71">
        <f>IF(F224&lt;&gt;0,VLOOKUP($J224,'Table 1'!$B$13:$C$33,2,FALSE)/12*1000*Study_MW,0)</f>
        <v>0</v>
      </c>
      <c r="E224" s="71">
        <f t="shared" si="62"/>
        <v>0</v>
      </c>
      <c r="F224" s="75">
        <v>0</v>
      </c>
      <c r="G224" s="76" t="e">
        <f t="shared" si="63"/>
        <v>#DIV/0!</v>
      </c>
      <c r="I224" s="77">
        <f t="shared" si="64"/>
        <v>99</v>
      </c>
      <c r="J224" s="73">
        <f t="shared" si="56"/>
        <v>2040</v>
      </c>
      <c r="K224" s="78" t="str">
        <f t="shared" si="57"/>
        <v/>
      </c>
      <c r="M224" s="41">
        <f t="shared" si="58"/>
        <v>2.155E-2</v>
      </c>
      <c r="T224" s="170"/>
    </row>
    <row r="225" spans="2:20" hidden="1" outlineLevel="1">
      <c r="B225" s="78">
        <f t="shared" si="60"/>
        <v>51380</v>
      </c>
      <c r="C225" s="75">
        <v>0</v>
      </c>
      <c r="D225" s="71">
        <f>IF(F225&lt;&gt;0,VLOOKUP($J225,'Table 1'!$B$13:$C$33,2,FALSE)/12*1000*Study_MW,0)</f>
        <v>0</v>
      </c>
      <c r="E225" s="71">
        <f t="shared" si="62"/>
        <v>0</v>
      </c>
      <c r="F225" s="75">
        <v>0</v>
      </c>
      <c r="G225" s="76" t="e">
        <f t="shared" si="63"/>
        <v>#DIV/0!</v>
      </c>
      <c r="I225" s="77">
        <f t="shared" si="64"/>
        <v>100</v>
      </c>
      <c r="J225" s="73">
        <f t="shared" si="56"/>
        <v>2040</v>
      </c>
      <c r="K225" s="78" t="str">
        <f t="shared" si="57"/>
        <v/>
      </c>
      <c r="M225" s="41">
        <f t="shared" ref="M225:M240" si="65">IRP21_Infl_Rate</f>
        <v>2.155E-2</v>
      </c>
      <c r="T225" s="170"/>
    </row>
    <row r="226" spans="2:20" hidden="1" outlineLevel="1">
      <c r="B226" s="78">
        <f t="shared" si="60"/>
        <v>51410</v>
      </c>
      <c r="C226" s="75">
        <v>0</v>
      </c>
      <c r="D226" s="71">
        <f>IF(F226&lt;&gt;0,VLOOKUP($J226,'Table 1'!$B$13:$C$33,2,FALSE)/12*1000*Study_MW,0)</f>
        <v>0</v>
      </c>
      <c r="E226" s="71">
        <f t="shared" si="62"/>
        <v>0</v>
      </c>
      <c r="F226" s="75">
        <v>0</v>
      </c>
      <c r="G226" s="76" t="e">
        <f t="shared" si="63"/>
        <v>#DIV/0!</v>
      </c>
      <c r="I226" s="77">
        <f t="shared" si="64"/>
        <v>101</v>
      </c>
      <c r="J226" s="73">
        <f t="shared" si="56"/>
        <v>2040</v>
      </c>
      <c r="K226" s="78" t="str">
        <f t="shared" si="57"/>
        <v/>
      </c>
      <c r="M226" s="41">
        <f t="shared" si="65"/>
        <v>2.155E-2</v>
      </c>
      <c r="T226" s="170"/>
    </row>
    <row r="227" spans="2:20" hidden="1" outlineLevel="1">
      <c r="B227" s="78">
        <f t="shared" si="60"/>
        <v>51441</v>
      </c>
      <c r="C227" s="75">
        <v>0</v>
      </c>
      <c r="D227" s="71">
        <f>IF(F227&lt;&gt;0,VLOOKUP($J227,'Table 1'!$B$13:$C$33,2,FALSE)/12*1000*Study_MW,0)</f>
        <v>0</v>
      </c>
      <c r="E227" s="71">
        <f t="shared" si="62"/>
        <v>0</v>
      </c>
      <c r="F227" s="75">
        <v>0</v>
      </c>
      <c r="G227" s="76" t="e">
        <f t="shared" si="63"/>
        <v>#DIV/0!</v>
      </c>
      <c r="I227" s="77">
        <f t="shared" si="64"/>
        <v>102</v>
      </c>
      <c r="J227" s="73">
        <f t="shared" si="56"/>
        <v>2040</v>
      </c>
      <c r="K227" s="78" t="str">
        <f t="shared" si="57"/>
        <v/>
      </c>
      <c r="M227" s="41">
        <f t="shared" si="65"/>
        <v>2.155E-2</v>
      </c>
      <c r="T227" s="170"/>
    </row>
    <row r="228" spans="2:20" hidden="1" outlineLevel="1">
      <c r="B228" s="82">
        <f t="shared" si="60"/>
        <v>51471</v>
      </c>
      <c r="C228" s="79">
        <v>0</v>
      </c>
      <c r="D228" s="80">
        <f>IF(F228&lt;&gt;0,VLOOKUP($J228,'Table 1'!$B$13:$C$33,2,FALSE)/12*1000*Study_MW,0)</f>
        <v>0</v>
      </c>
      <c r="E228" s="80">
        <f t="shared" si="62"/>
        <v>0</v>
      </c>
      <c r="F228" s="79">
        <v>0</v>
      </c>
      <c r="G228" s="81" t="e">
        <f t="shared" si="63"/>
        <v>#DIV/0!</v>
      </c>
      <c r="I228" s="64">
        <f t="shared" si="64"/>
        <v>103</v>
      </c>
      <c r="J228" s="73">
        <f t="shared" si="56"/>
        <v>2040</v>
      </c>
      <c r="K228" s="82" t="str">
        <f t="shared" si="57"/>
        <v/>
      </c>
      <c r="M228" s="41">
        <f t="shared" si="65"/>
        <v>2.155E-2</v>
      </c>
      <c r="T228" s="170"/>
    </row>
    <row r="229" spans="2:20" hidden="1" outlineLevel="1">
      <c r="B229" s="74">
        <f t="shared" si="60"/>
        <v>51502</v>
      </c>
      <c r="C229" s="69">
        <v>0</v>
      </c>
      <c r="D229" s="70">
        <f>IF(F229&lt;&gt;0,VLOOKUP($J229,'Table 1'!$B$13:$C$33,2,FALSE)/12*1000*Study_MW,0)</f>
        <v>0</v>
      </c>
      <c r="E229" s="70">
        <f t="shared" si="62"/>
        <v>0</v>
      </c>
      <c r="F229" s="69">
        <v>0</v>
      </c>
      <c r="G229" s="72" t="e">
        <f t="shared" si="63"/>
        <v>#DIV/0!</v>
      </c>
      <c r="I229" s="60">
        <f>I109</f>
        <v>105</v>
      </c>
      <c r="J229" s="73">
        <f t="shared" si="56"/>
        <v>2041</v>
      </c>
      <c r="K229" s="74" t="str">
        <f t="shared" si="57"/>
        <v/>
      </c>
      <c r="M229" s="41">
        <f t="shared" si="65"/>
        <v>2.155E-2</v>
      </c>
      <c r="T229" s="170"/>
    </row>
    <row r="230" spans="2:20" hidden="1" outlineLevel="1">
      <c r="B230" s="78">
        <f t="shared" si="60"/>
        <v>51533</v>
      </c>
      <c r="C230" s="75">
        <v>0</v>
      </c>
      <c r="D230" s="71">
        <f>IF(F230&lt;&gt;0,VLOOKUP($J230,'Table 1'!$B$13:$C$33,2,FALSE)/12*1000*Study_MW,0)</f>
        <v>0</v>
      </c>
      <c r="E230" s="71">
        <f t="shared" si="62"/>
        <v>0</v>
      </c>
      <c r="F230" s="75">
        <v>0</v>
      </c>
      <c r="G230" s="76" t="e">
        <f t="shared" si="63"/>
        <v>#DIV/0!</v>
      </c>
      <c r="I230" s="77">
        <f t="shared" ref="I230:I240" si="66">I110</f>
        <v>106</v>
      </c>
      <c r="J230" s="73">
        <f t="shared" si="56"/>
        <v>2041</v>
      </c>
      <c r="K230" s="78" t="str">
        <f t="shared" si="57"/>
        <v/>
      </c>
      <c r="M230" s="41">
        <f t="shared" si="65"/>
        <v>2.155E-2</v>
      </c>
      <c r="T230" s="170"/>
    </row>
    <row r="231" spans="2:20" hidden="1" outlineLevel="1">
      <c r="B231" s="78">
        <f t="shared" si="60"/>
        <v>51561</v>
      </c>
      <c r="C231" s="75">
        <v>0</v>
      </c>
      <c r="D231" s="71">
        <f>IF(F231&lt;&gt;0,VLOOKUP($J231,'Table 1'!$B$13:$C$33,2,FALSE)/12*1000*Study_MW,0)</f>
        <v>0</v>
      </c>
      <c r="E231" s="71">
        <f t="shared" si="62"/>
        <v>0</v>
      </c>
      <c r="F231" s="75">
        <v>0</v>
      </c>
      <c r="G231" s="76" t="e">
        <f t="shared" si="63"/>
        <v>#DIV/0!</v>
      </c>
      <c r="I231" s="77">
        <f t="shared" si="66"/>
        <v>107</v>
      </c>
      <c r="J231" s="73">
        <f t="shared" si="56"/>
        <v>2041</v>
      </c>
      <c r="K231" s="78" t="str">
        <f t="shared" si="57"/>
        <v/>
      </c>
      <c r="M231" s="41">
        <f t="shared" si="65"/>
        <v>2.155E-2</v>
      </c>
      <c r="T231" s="170"/>
    </row>
    <row r="232" spans="2:20" hidden="1" outlineLevel="1">
      <c r="B232" s="78">
        <f t="shared" si="60"/>
        <v>51592</v>
      </c>
      <c r="C232" s="75">
        <v>0</v>
      </c>
      <c r="D232" s="71">
        <f>IF(F232&lt;&gt;0,VLOOKUP($J232,'Table 1'!$B$13:$C$33,2,FALSE)/12*1000*Study_MW,0)</f>
        <v>0</v>
      </c>
      <c r="E232" s="71">
        <f t="shared" si="62"/>
        <v>0</v>
      </c>
      <c r="F232" s="75">
        <v>0</v>
      </c>
      <c r="G232" s="76" t="e">
        <f t="shared" si="63"/>
        <v>#DIV/0!</v>
      </c>
      <c r="I232" s="77">
        <f t="shared" si="66"/>
        <v>108</v>
      </c>
      <c r="J232" s="73">
        <f t="shared" si="56"/>
        <v>2041</v>
      </c>
      <c r="K232" s="78" t="str">
        <f t="shared" si="57"/>
        <v/>
      </c>
      <c r="M232" s="41">
        <f t="shared" si="65"/>
        <v>2.155E-2</v>
      </c>
      <c r="T232" s="170"/>
    </row>
    <row r="233" spans="2:20" hidden="1" outlineLevel="1">
      <c r="B233" s="78">
        <f t="shared" si="60"/>
        <v>51622</v>
      </c>
      <c r="C233" s="75">
        <v>0</v>
      </c>
      <c r="D233" s="71">
        <f>IF(F233&lt;&gt;0,VLOOKUP($J233,'Table 1'!$B$13:$C$33,2,FALSE)/12*1000*Study_MW,0)</f>
        <v>0</v>
      </c>
      <c r="E233" s="71">
        <f t="shared" si="62"/>
        <v>0</v>
      </c>
      <c r="F233" s="75">
        <v>0</v>
      </c>
      <c r="G233" s="76" t="e">
        <f t="shared" si="63"/>
        <v>#DIV/0!</v>
      </c>
      <c r="I233" s="77">
        <f t="shared" si="66"/>
        <v>109</v>
      </c>
      <c r="J233" s="73">
        <f t="shared" si="56"/>
        <v>2041</v>
      </c>
      <c r="K233" s="78" t="str">
        <f t="shared" si="57"/>
        <v/>
      </c>
      <c r="M233" s="41">
        <f t="shared" si="65"/>
        <v>2.155E-2</v>
      </c>
      <c r="T233" s="170"/>
    </row>
    <row r="234" spans="2:20" hidden="1" outlineLevel="1">
      <c r="B234" s="78">
        <f t="shared" si="60"/>
        <v>51653</v>
      </c>
      <c r="C234" s="75">
        <v>0</v>
      </c>
      <c r="D234" s="71">
        <f>IF(F234&lt;&gt;0,VLOOKUP($J234,'Table 1'!$B$13:$C$33,2,FALSE)/12*1000*Study_MW,0)</f>
        <v>0</v>
      </c>
      <c r="E234" s="71">
        <f t="shared" si="62"/>
        <v>0</v>
      </c>
      <c r="F234" s="75">
        <v>0</v>
      </c>
      <c r="G234" s="76" t="e">
        <f t="shared" si="63"/>
        <v>#DIV/0!</v>
      </c>
      <c r="I234" s="77">
        <f t="shared" si="66"/>
        <v>110</v>
      </c>
      <c r="J234" s="73">
        <f t="shared" si="56"/>
        <v>2041</v>
      </c>
      <c r="K234" s="78" t="str">
        <f t="shared" si="57"/>
        <v/>
      </c>
      <c r="M234" s="41">
        <f t="shared" si="65"/>
        <v>2.155E-2</v>
      </c>
      <c r="T234" s="170"/>
    </row>
    <row r="235" spans="2:20" hidden="1" outlineLevel="1">
      <c r="B235" s="78">
        <f t="shared" si="60"/>
        <v>51683</v>
      </c>
      <c r="C235" s="75">
        <v>0</v>
      </c>
      <c r="D235" s="71">
        <f>IF(F235&lt;&gt;0,VLOOKUP($J235,'Table 1'!$B$13:$C$33,2,FALSE)/12*1000*Study_MW,0)</f>
        <v>0</v>
      </c>
      <c r="E235" s="71">
        <f t="shared" si="62"/>
        <v>0</v>
      </c>
      <c r="F235" s="75">
        <v>0</v>
      </c>
      <c r="G235" s="76" t="e">
        <f t="shared" si="63"/>
        <v>#DIV/0!</v>
      </c>
      <c r="I235" s="77">
        <f t="shared" si="66"/>
        <v>111</v>
      </c>
      <c r="J235" s="73">
        <f t="shared" si="56"/>
        <v>2041</v>
      </c>
      <c r="K235" s="78" t="str">
        <f t="shared" si="57"/>
        <v/>
      </c>
      <c r="M235" s="41">
        <f t="shared" si="65"/>
        <v>2.155E-2</v>
      </c>
      <c r="T235" s="170"/>
    </row>
    <row r="236" spans="2:20" hidden="1" outlineLevel="1">
      <c r="B236" s="78">
        <f t="shared" si="60"/>
        <v>51714</v>
      </c>
      <c r="C236" s="75">
        <v>0</v>
      </c>
      <c r="D236" s="71">
        <f>IF(F236&lt;&gt;0,VLOOKUP($J236,'Table 1'!$B$13:$C$33,2,FALSE)/12*1000*Study_MW,0)</f>
        <v>0</v>
      </c>
      <c r="E236" s="71">
        <f t="shared" si="62"/>
        <v>0</v>
      </c>
      <c r="F236" s="75">
        <v>0</v>
      </c>
      <c r="G236" s="76" t="e">
        <f t="shared" si="63"/>
        <v>#DIV/0!</v>
      </c>
      <c r="I236" s="77">
        <f t="shared" si="66"/>
        <v>112</v>
      </c>
      <c r="J236" s="73">
        <f t="shared" si="56"/>
        <v>2041</v>
      </c>
      <c r="K236" s="78" t="str">
        <f t="shared" si="57"/>
        <v/>
      </c>
      <c r="M236" s="41">
        <f t="shared" si="65"/>
        <v>2.155E-2</v>
      </c>
      <c r="T236" s="170"/>
    </row>
    <row r="237" spans="2:20" hidden="1" outlineLevel="1">
      <c r="B237" s="78">
        <f t="shared" si="60"/>
        <v>51745</v>
      </c>
      <c r="C237" s="75">
        <v>0</v>
      </c>
      <c r="D237" s="71">
        <f>IF(F237&lt;&gt;0,VLOOKUP($J237,'Table 1'!$B$13:$C$33,2,FALSE)/12*1000*Study_MW,0)</f>
        <v>0</v>
      </c>
      <c r="E237" s="71">
        <f t="shared" si="62"/>
        <v>0</v>
      </c>
      <c r="F237" s="75">
        <v>0</v>
      </c>
      <c r="G237" s="76" t="e">
        <f t="shared" si="63"/>
        <v>#DIV/0!</v>
      </c>
      <c r="I237" s="77">
        <f t="shared" si="66"/>
        <v>113</v>
      </c>
      <c r="J237" s="73">
        <f t="shared" si="56"/>
        <v>2041</v>
      </c>
      <c r="K237" s="78" t="str">
        <f t="shared" si="57"/>
        <v/>
      </c>
      <c r="M237" s="41">
        <f t="shared" si="65"/>
        <v>2.155E-2</v>
      </c>
      <c r="T237" s="170"/>
    </row>
    <row r="238" spans="2:20" hidden="1" outlineLevel="1">
      <c r="B238" s="78">
        <f t="shared" si="60"/>
        <v>51775</v>
      </c>
      <c r="C238" s="75">
        <v>0</v>
      </c>
      <c r="D238" s="71">
        <f>IF(F238&lt;&gt;0,VLOOKUP($J238,'Table 1'!$B$13:$C$33,2,FALSE)/12*1000*Study_MW,0)</f>
        <v>0</v>
      </c>
      <c r="E238" s="71">
        <f t="shared" si="62"/>
        <v>0</v>
      </c>
      <c r="F238" s="75">
        <v>0</v>
      </c>
      <c r="G238" s="76" t="e">
        <f t="shared" si="63"/>
        <v>#DIV/0!</v>
      </c>
      <c r="I238" s="77">
        <f t="shared" si="66"/>
        <v>114</v>
      </c>
      <c r="J238" s="73">
        <f t="shared" si="56"/>
        <v>2041</v>
      </c>
      <c r="K238" s="78" t="str">
        <f t="shared" si="57"/>
        <v/>
      </c>
      <c r="M238" s="41">
        <f t="shared" si="65"/>
        <v>2.155E-2</v>
      </c>
      <c r="T238" s="170"/>
    </row>
    <row r="239" spans="2:20" hidden="1" outlineLevel="1">
      <c r="B239" s="78">
        <f t="shared" si="60"/>
        <v>51806</v>
      </c>
      <c r="C239" s="75">
        <v>0</v>
      </c>
      <c r="D239" s="71">
        <f>IF(F239&lt;&gt;0,VLOOKUP($J239,'Table 1'!$B$13:$C$33,2,FALSE)/12*1000*Study_MW,0)</f>
        <v>0</v>
      </c>
      <c r="E239" s="71">
        <f t="shared" si="62"/>
        <v>0</v>
      </c>
      <c r="F239" s="75">
        <v>0</v>
      </c>
      <c r="G239" s="76" t="e">
        <f t="shared" si="63"/>
        <v>#DIV/0!</v>
      </c>
      <c r="I239" s="77">
        <f t="shared" si="66"/>
        <v>115</v>
      </c>
      <c r="J239" s="73">
        <f t="shared" si="56"/>
        <v>2041</v>
      </c>
      <c r="K239" s="78" t="str">
        <f t="shared" si="57"/>
        <v/>
      </c>
      <c r="M239" s="41">
        <f t="shared" si="65"/>
        <v>2.155E-2</v>
      </c>
      <c r="T239" s="170"/>
    </row>
    <row r="240" spans="2:20" hidden="1" outlineLevel="1">
      <c r="B240" s="82">
        <f t="shared" si="60"/>
        <v>51836</v>
      </c>
      <c r="C240" s="79">
        <v>0</v>
      </c>
      <c r="D240" s="80">
        <f>IF(F240&lt;&gt;0,VLOOKUP($J240,'Table 1'!$B$13:$C$33,2,FALSE)/12*1000*Study_MW,0)</f>
        <v>0</v>
      </c>
      <c r="E240" s="80">
        <f t="shared" si="62"/>
        <v>0</v>
      </c>
      <c r="F240" s="79">
        <v>0</v>
      </c>
      <c r="G240" s="81" t="e">
        <f t="shared" si="63"/>
        <v>#DIV/0!</v>
      </c>
      <c r="I240" s="64">
        <f t="shared" si="66"/>
        <v>116</v>
      </c>
      <c r="J240" s="73">
        <f t="shared" si="56"/>
        <v>2041</v>
      </c>
      <c r="K240" s="82" t="str">
        <f t="shared" si="57"/>
        <v/>
      </c>
      <c r="M240" s="41">
        <f t="shared" si="65"/>
        <v>2.155E-2</v>
      </c>
      <c r="T240" s="170"/>
    </row>
    <row r="241" collapsed="1"/>
  </sheetData>
  <printOptions horizontalCentered="1"/>
  <pageMargins left="0.25" right="0.25" top="0.75" bottom="0.75" header="0.3" footer="0.3"/>
  <pageSetup scale="38" orientation="portrait" r:id="rId1"/>
  <headerFooter alignWithMargins="0">
    <oddFooter>&amp;L&amp;8NPC Group - &amp;F   ( &amp;A )&amp;C &amp;R &amp;8&amp;D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BM73"/>
  <sheetViews>
    <sheetView zoomScale="80" zoomScaleNormal="80" workbookViewId="0">
      <selection activeCell="B2" sqref="B2"/>
    </sheetView>
  </sheetViews>
  <sheetFormatPr defaultColWidth="9.33203125" defaultRowHeight="12.75"/>
  <cols>
    <col min="1" max="1" width="1.5" style="116" customWidth="1"/>
    <col min="2" max="2" width="10.83203125" style="116" customWidth="1"/>
    <col min="3" max="3" width="14.1640625" style="116" customWidth="1"/>
    <col min="4" max="4" width="12.33203125" style="116" customWidth="1"/>
    <col min="5" max="5" width="16.83203125" style="116" customWidth="1"/>
    <col min="6" max="6" width="7.83203125" style="116" customWidth="1"/>
    <col min="7" max="7" width="9.83203125" style="116" customWidth="1"/>
    <col min="8" max="8" width="13.83203125" style="116" customWidth="1"/>
    <col min="9" max="10" width="12.5" style="116" customWidth="1"/>
    <col min="11" max="11" width="4.83203125" style="116" customWidth="1"/>
    <col min="12" max="12" width="9.83203125" style="116" customWidth="1"/>
    <col min="13" max="13" width="13.83203125" style="116" customWidth="1"/>
    <col min="14" max="14" width="12.5" style="116" customWidth="1"/>
    <col min="15" max="15" width="18" style="116" customWidth="1"/>
    <col min="16" max="16" width="7" style="116" customWidth="1"/>
    <col min="17" max="17" width="9.83203125" style="116" customWidth="1"/>
    <col min="18" max="18" width="13.83203125" style="116" customWidth="1"/>
    <col min="19" max="20" width="12.5" style="116" customWidth="1"/>
    <col min="21" max="21" width="5.1640625" style="116" customWidth="1"/>
    <col min="22" max="22" width="9.83203125" style="116" customWidth="1"/>
    <col min="23" max="23" width="13.83203125" style="116" customWidth="1"/>
    <col min="24" max="25" width="12.5" style="116" customWidth="1"/>
    <col min="26" max="26" width="5.6640625" style="116" customWidth="1"/>
    <col min="27" max="27" width="9.83203125" style="116" customWidth="1"/>
    <col min="28" max="28" width="13.83203125" style="116" customWidth="1"/>
    <col min="29" max="30" width="12.5" style="116" customWidth="1"/>
    <col min="31" max="31" width="6.33203125" style="116" customWidth="1"/>
    <col min="32" max="32" width="9.83203125" style="116" customWidth="1"/>
    <col min="33" max="33" width="13.83203125" style="116" customWidth="1"/>
    <col min="34" max="35" width="12.5" style="116" customWidth="1"/>
    <col min="36" max="36" width="5.6640625" style="116" customWidth="1"/>
    <col min="37" max="37" width="9.83203125" style="116" customWidth="1"/>
    <col min="38" max="38" width="13.83203125" style="116" customWidth="1"/>
    <col min="39" max="40" width="12.5" style="116" customWidth="1"/>
    <col min="41" max="41" width="5.6640625" style="116" customWidth="1"/>
    <col min="42" max="42" width="9.83203125" style="116" customWidth="1"/>
    <col min="43" max="43" width="13.83203125" style="116" customWidth="1"/>
    <col min="44" max="45" width="12.5" style="116" customWidth="1"/>
    <col min="46" max="46" width="5.6640625" style="116" customWidth="1"/>
    <col min="47" max="47" width="9.83203125" style="116" customWidth="1"/>
    <col min="48" max="48" width="13.83203125" style="116" customWidth="1"/>
    <col min="49" max="50" width="12.5" style="116" customWidth="1"/>
    <col min="51" max="51" width="6.33203125" style="116" customWidth="1"/>
    <col min="52" max="52" width="9.83203125" style="116" customWidth="1"/>
    <col min="53" max="53" width="13.83203125" style="116" customWidth="1"/>
    <col min="54" max="54" width="12.5" style="116" customWidth="1"/>
    <col min="55" max="55" width="15.1640625" style="116" customWidth="1"/>
    <col min="56" max="56" width="11.6640625" style="116" customWidth="1"/>
    <col min="57" max="57" width="9.83203125" style="116" customWidth="1"/>
    <col min="58" max="58" width="13.83203125" style="116" customWidth="1"/>
    <col min="59" max="59" width="12.5" style="158" customWidth="1"/>
    <col min="60" max="60" width="12.5" style="116" customWidth="1"/>
    <col min="61" max="61" width="9.33203125" style="116"/>
    <col min="62" max="62" width="9.83203125" style="116" customWidth="1"/>
    <col min="63" max="63" width="13.83203125" style="116" customWidth="1"/>
    <col min="64" max="64" width="12.5" style="158" customWidth="1"/>
    <col min="65" max="65" width="12.5" style="116" customWidth="1"/>
    <col min="66" max="16384" width="9.33203125" style="116"/>
  </cols>
  <sheetData>
    <row r="1" spans="2:65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</row>
    <row r="2" spans="2:65" ht="15.75">
      <c r="B2" s="372" t="s">
        <v>216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</row>
    <row r="3" spans="2:65" ht="15.75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</row>
    <row r="4" spans="2:65" s="326" customFormat="1" ht="18.95" customHeight="1">
      <c r="B4" s="394" t="s">
        <v>145</v>
      </c>
      <c r="C4" s="395"/>
      <c r="D4" s="395"/>
      <c r="E4" s="396"/>
      <c r="F4" s="117"/>
      <c r="G4" s="394" t="s">
        <v>158</v>
      </c>
      <c r="H4" s="395"/>
      <c r="I4" s="395"/>
      <c r="J4" s="396"/>
      <c r="K4" s="117"/>
      <c r="L4" s="397" t="s">
        <v>159</v>
      </c>
      <c r="M4" s="398"/>
      <c r="N4" s="398"/>
      <c r="O4" s="399"/>
      <c r="Q4" s="397" t="s">
        <v>161</v>
      </c>
      <c r="R4" s="398"/>
      <c r="S4" s="398"/>
      <c r="T4" s="399"/>
      <c r="U4" s="117"/>
      <c r="V4" s="394" t="s">
        <v>162</v>
      </c>
      <c r="W4" s="395"/>
      <c r="X4" s="395"/>
      <c r="Y4" s="396"/>
      <c r="Z4" s="117"/>
      <c r="AA4" s="394" t="s">
        <v>163</v>
      </c>
      <c r="AB4" s="395"/>
      <c r="AC4" s="395"/>
      <c r="AD4" s="396"/>
      <c r="AE4" s="117"/>
      <c r="AF4" s="394" t="s">
        <v>165</v>
      </c>
      <c r="AG4" s="395"/>
      <c r="AH4" s="395"/>
      <c r="AI4" s="396"/>
      <c r="AJ4" s="117"/>
      <c r="AK4" s="397" t="s">
        <v>166</v>
      </c>
      <c r="AL4" s="398"/>
      <c r="AM4" s="398"/>
      <c r="AN4" s="399"/>
      <c r="AO4" s="117"/>
      <c r="AP4" s="397" t="s">
        <v>168</v>
      </c>
      <c r="AQ4" s="398"/>
      <c r="AR4" s="398"/>
      <c r="AS4" s="399"/>
      <c r="AT4" s="117"/>
      <c r="AU4" s="397" t="s">
        <v>146</v>
      </c>
      <c r="AV4" s="398"/>
      <c r="AW4" s="398"/>
      <c r="AX4" s="399"/>
      <c r="AY4" s="117"/>
      <c r="AZ4" s="397" t="s">
        <v>171</v>
      </c>
      <c r="BA4" s="398"/>
      <c r="BB4" s="398"/>
      <c r="BC4" s="399"/>
      <c r="BD4" s="340"/>
      <c r="BE4" s="397" t="s">
        <v>172</v>
      </c>
      <c r="BF4" s="398"/>
      <c r="BG4" s="398"/>
      <c r="BH4" s="399"/>
      <c r="BJ4" s="397" t="s">
        <v>147</v>
      </c>
      <c r="BK4" s="398"/>
      <c r="BL4" s="398"/>
      <c r="BM4" s="399"/>
    </row>
    <row r="5" spans="2:65" ht="51.75" customHeight="1">
      <c r="B5" s="119" t="s">
        <v>0</v>
      </c>
      <c r="C5" s="120" t="s">
        <v>86</v>
      </c>
      <c r="D5" s="120" t="s">
        <v>82</v>
      </c>
      <c r="E5" s="17" t="s">
        <v>52</v>
      </c>
      <c r="G5" s="119" t="s">
        <v>0</v>
      </c>
      <c r="H5" s="120" t="s">
        <v>86</v>
      </c>
      <c r="I5" s="120" t="s">
        <v>82</v>
      </c>
      <c r="J5" s="17" t="s">
        <v>52</v>
      </c>
      <c r="L5" s="119" t="s">
        <v>0</v>
      </c>
      <c r="M5" s="120" t="s">
        <v>86</v>
      </c>
      <c r="N5" s="120" t="s">
        <v>82</v>
      </c>
      <c r="O5" s="17" t="s">
        <v>52</v>
      </c>
      <c r="Q5" s="119" t="s">
        <v>0</v>
      </c>
      <c r="R5" s="120" t="s">
        <v>86</v>
      </c>
      <c r="S5" s="120" t="s">
        <v>82</v>
      </c>
      <c r="T5" s="17" t="s">
        <v>52</v>
      </c>
      <c r="V5" s="119" t="s">
        <v>0</v>
      </c>
      <c r="W5" s="120" t="s">
        <v>86</v>
      </c>
      <c r="X5" s="120" t="s">
        <v>82</v>
      </c>
      <c r="Y5" s="17" t="s">
        <v>52</v>
      </c>
      <c r="AA5" s="119" t="s">
        <v>0</v>
      </c>
      <c r="AB5" s="120" t="s">
        <v>86</v>
      </c>
      <c r="AC5" s="120" t="s">
        <v>82</v>
      </c>
      <c r="AD5" s="17" t="s">
        <v>52</v>
      </c>
      <c r="AF5" s="119" t="s">
        <v>0</v>
      </c>
      <c r="AG5" s="120" t="s">
        <v>86</v>
      </c>
      <c r="AH5" s="120" t="s">
        <v>82</v>
      </c>
      <c r="AI5" s="17" t="s">
        <v>52</v>
      </c>
      <c r="AK5" s="119" t="s">
        <v>0</v>
      </c>
      <c r="AL5" s="120" t="s">
        <v>86</v>
      </c>
      <c r="AM5" s="120" t="s">
        <v>82</v>
      </c>
      <c r="AN5" s="17" t="s">
        <v>52</v>
      </c>
      <c r="AP5" s="119" t="s">
        <v>0</v>
      </c>
      <c r="AQ5" s="120" t="s">
        <v>86</v>
      </c>
      <c r="AR5" s="120" t="s">
        <v>82</v>
      </c>
      <c r="AS5" s="17" t="s">
        <v>52</v>
      </c>
      <c r="AU5" s="119" t="s">
        <v>0</v>
      </c>
      <c r="AV5" s="120" t="s">
        <v>86</v>
      </c>
      <c r="AW5" s="120" t="s">
        <v>82</v>
      </c>
      <c r="AX5" s="17" t="s">
        <v>52</v>
      </c>
      <c r="AZ5" s="119" t="s">
        <v>0</v>
      </c>
      <c r="BA5" s="120" t="s">
        <v>86</v>
      </c>
      <c r="BB5" s="120" t="s">
        <v>82</v>
      </c>
      <c r="BC5" s="17" t="s">
        <v>52</v>
      </c>
      <c r="BE5" s="119" t="s">
        <v>0</v>
      </c>
      <c r="BF5" s="120" t="s">
        <v>86</v>
      </c>
      <c r="BG5" s="120" t="s">
        <v>82</v>
      </c>
      <c r="BH5" s="17" t="s">
        <v>52</v>
      </c>
      <c r="BJ5" s="119" t="s">
        <v>0</v>
      </c>
      <c r="BK5" s="120" t="s">
        <v>86</v>
      </c>
      <c r="BL5" s="120" t="s">
        <v>82</v>
      </c>
      <c r="BM5" s="17" t="s">
        <v>52</v>
      </c>
    </row>
    <row r="6" spans="2:65" ht="24" customHeight="1">
      <c r="B6" s="121"/>
      <c r="C6" s="123" t="s">
        <v>9</v>
      </c>
      <c r="D6" s="122" t="s">
        <v>83</v>
      </c>
      <c r="E6" s="19" t="s">
        <v>9</v>
      </c>
      <c r="G6" s="121"/>
      <c r="H6" s="123" t="s">
        <v>9</v>
      </c>
      <c r="I6" s="122" t="s">
        <v>83</v>
      </c>
      <c r="J6" s="19" t="s">
        <v>9</v>
      </c>
      <c r="L6" s="121"/>
      <c r="M6" s="123" t="s">
        <v>9</v>
      </c>
      <c r="N6" s="122" t="s">
        <v>83</v>
      </c>
      <c r="O6" s="19" t="s">
        <v>9</v>
      </c>
      <c r="Q6" s="121"/>
      <c r="R6" s="123" t="s">
        <v>9</v>
      </c>
      <c r="S6" s="122" t="s">
        <v>83</v>
      </c>
      <c r="T6" s="19" t="s">
        <v>9</v>
      </c>
      <c r="V6" s="121"/>
      <c r="W6" s="123" t="s">
        <v>9</v>
      </c>
      <c r="X6" s="122" t="s">
        <v>83</v>
      </c>
      <c r="Y6" s="19" t="s">
        <v>9</v>
      </c>
      <c r="AA6" s="121"/>
      <c r="AB6" s="123" t="s">
        <v>9</v>
      </c>
      <c r="AC6" s="122" t="s">
        <v>83</v>
      </c>
      <c r="AD6" s="19" t="s">
        <v>9</v>
      </c>
      <c r="AF6" s="121"/>
      <c r="AG6" s="123" t="s">
        <v>9</v>
      </c>
      <c r="AH6" s="122" t="s">
        <v>83</v>
      </c>
      <c r="AI6" s="19" t="s">
        <v>9</v>
      </c>
      <c r="AK6" s="121"/>
      <c r="AL6" s="123" t="s">
        <v>9</v>
      </c>
      <c r="AM6" s="122" t="s">
        <v>83</v>
      </c>
      <c r="AN6" s="19" t="s">
        <v>9</v>
      </c>
      <c r="AP6" s="121"/>
      <c r="AQ6" s="123" t="s">
        <v>9</v>
      </c>
      <c r="AR6" s="122" t="s">
        <v>83</v>
      </c>
      <c r="AS6" s="19" t="s">
        <v>9</v>
      </c>
      <c r="AU6" s="121"/>
      <c r="AV6" s="123" t="s">
        <v>9</v>
      </c>
      <c r="AW6" s="122" t="s">
        <v>83</v>
      </c>
      <c r="AX6" s="19" t="s">
        <v>9</v>
      </c>
      <c r="AZ6" s="121"/>
      <c r="BA6" s="123" t="s">
        <v>9</v>
      </c>
      <c r="BB6" s="122" t="s">
        <v>83</v>
      </c>
      <c r="BC6" s="19" t="s">
        <v>9</v>
      </c>
      <c r="BE6" s="121"/>
      <c r="BF6" s="123" t="s">
        <v>9</v>
      </c>
      <c r="BG6" s="122" t="s">
        <v>83</v>
      </c>
      <c r="BH6" s="19" t="s">
        <v>9</v>
      </c>
      <c r="BJ6" s="121"/>
      <c r="BK6" s="123" t="s">
        <v>9</v>
      </c>
      <c r="BL6" s="122" t="s">
        <v>83</v>
      </c>
      <c r="BM6" s="19" t="s">
        <v>9</v>
      </c>
    </row>
    <row r="7" spans="2:65">
      <c r="C7" s="124" t="s">
        <v>2</v>
      </c>
      <c r="D7" s="124" t="s">
        <v>4</v>
      </c>
      <c r="E7" s="124" t="s">
        <v>23</v>
      </c>
      <c r="H7" s="124" t="s">
        <v>2</v>
      </c>
      <c r="I7" s="124" t="s">
        <v>4</v>
      </c>
      <c r="J7" s="124" t="s">
        <v>23</v>
      </c>
      <c r="M7" s="124" t="s">
        <v>2</v>
      </c>
      <c r="N7" s="124" t="s">
        <v>4</v>
      </c>
      <c r="O7" s="124" t="s">
        <v>23</v>
      </c>
      <c r="R7" s="124" t="s">
        <v>2</v>
      </c>
      <c r="S7" s="124" t="s">
        <v>4</v>
      </c>
      <c r="T7" s="124" t="s">
        <v>23</v>
      </c>
      <c r="W7" s="124" t="s">
        <v>2</v>
      </c>
      <c r="X7" s="124" t="s">
        <v>4</v>
      </c>
      <c r="Y7" s="124" t="s">
        <v>23</v>
      </c>
      <c r="AB7" s="124" t="s">
        <v>2</v>
      </c>
      <c r="AC7" s="124" t="s">
        <v>4</v>
      </c>
      <c r="AD7" s="124" t="s">
        <v>23</v>
      </c>
      <c r="AG7" s="124" t="s">
        <v>2</v>
      </c>
      <c r="AH7" s="124" t="s">
        <v>4</v>
      </c>
      <c r="AI7" s="124" t="s">
        <v>23</v>
      </c>
      <c r="AL7" s="124" t="s">
        <v>2</v>
      </c>
      <c r="AM7" s="124" t="s">
        <v>4</v>
      </c>
      <c r="AN7" s="124" t="s">
        <v>23</v>
      </c>
      <c r="AQ7" s="124" t="s">
        <v>2</v>
      </c>
      <c r="AR7" s="124" t="s">
        <v>4</v>
      </c>
      <c r="AS7" s="124" t="s">
        <v>23</v>
      </c>
      <c r="AV7" s="124" t="s">
        <v>2</v>
      </c>
      <c r="AW7" s="124" t="s">
        <v>4</v>
      </c>
      <c r="AX7" s="124" t="s">
        <v>23</v>
      </c>
      <c r="BA7" s="124" t="s">
        <v>2</v>
      </c>
      <c r="BB7" s="124" t="s">
        <v>4</v>
      </c>
      <c r="BC7" s="124" t="s">
        <v>23</v>
      </c>
      <c r="BF7" s="124" t="s">
        <v>2</v>
      </c>
      <c r="BG7" s="124" t="s">
        <v>4</v>
      </c>
      <c r="BH7" s="124" t="s">
        <v>23</v>
      </c>
      <c r="BK7" s="124" t="s">
        <v>2</v>
      </c>
      <c r="BL7" s="124" t="s">
        <v>4</v>
      </c>
      <c r="BM7" s="124" t="s">
        <v>23</v>
      </c>
    </row>
    <row r="8" spans="2:65" ht="6" customHeight="1">
      <c r="BG8" s="116"/>
      <c r="BL8" s="116"/>
    </row>
    <row r="9" spans="2:65">
      <c r="B9" s="339" t="str">
        <f>B4</f>
        <v>Aeolus_Wyoming - to - Utah S, Expansion</v>
      </c>
      <c r="D9" s="118"/>
      <c r="E9" s="118"/>
      <c r="G9" s="339" t="str">
        <f>G4</f>
        <v>Utah S - to - Utah N, Expansion</v>
      </c>
      <c r="I9" s="118"/>
      <c r="J9" s="118"/>
      <c r="L9" s="339" t="str">
        <f>L4</f>
        <v>Portland NC - Willamette V, Expansion</v>
      </c>
      <c r="N9" s="118"/>
      <c r="O9" s="118"/>
      <c r="Q9" s="339" t="str">
        <f>Q4</f>
        <v>Portland NC - to - Southern Oregon, Expansion</v>
      </c>
      <c r="S9" s="118"/>
      <c r="T9" s="118"/>
      <c r="V9" s="339" t="str">
        <f>V4</f>
        <v>Central OR - to - Willamette V, Expansion</v>
      </c>
      <c r="X9" s="118"/>
      <c r="Y9" s="118"/>
      <c r="AA9" s="339" t="str">
        <f>AA4</f>
        <v>B2H Borah - to - Hemingway, Expansion</v>
      </c>
      <c r="AC9" s="118"/>
      <c r="AD9" s="118"/>
      <c r="AF9" s="339" t="str">
        <f>AF4</f>
        <v>Central OR, Transmission Integration 2037</v>
      </c>
      <c r="AH9" s="118"/>
      <c r="AI9" s="118"/>
      <c r="AK9" s="339" t="str">
        <f>AK4</f>
        <v>Portland NC, Transmission Integration</v>
      </c>
      <c r="AM9" s="118"/>
      <c r="AN9" s="118"/>
      <c r="AP9" s="339" t="str">
        <f>AP4</f>
        <v>Southern OR, Transmission Integration 2028</v>
      </c>
      <c r="AR9" s="118"/>
      <c r="AS9" s="118"/>
      <c r="AU9" s="339" t="str">
        <f>AU4</f>
        <v>Utah N, Transmission Integration</v>
      </c>
      <c r="AW9" s="118"/>
      <c r="AX9" s="118"/>
      <c r="AZ9" s="339" t="str">
        <f>AZ4</f>
        <v>Utah S, Transmission Integration</v>
      </c>
      <c r="BB9" s="118"/>
      <c r="BC9" s="118"/>
      <c r="BE9" s="339" t="str">
        <f>BE4</f>
        <v>Willamette V, Transmission Integration</v>
      </c>
      <c r="BG9" s="118"/>
      <c r="BH9" s="118"/>
      <c r="BJ9" s="339" t="str">
        <f>BJ4</f>
        <v>Yakima, Transmission Integration</v>
      </c>
      <c r="BL9" s="118"/>
      <c r="BM9" s="118"/>
    </row>
    <row r="10" spans="2:65">
      <c r="B10" s="134">
        <v>2023</v>
      </c>
      <c r="C10" s="127">
        <f t="shared" ref="C10:C32" si="0">IF($B10&lt;D$35,0,IF($B10=D$35,D$39,ROUND(C9*(1+IRP21_Infl_Rate),2)))</f>
        <v>0</v>
      </c>
      <c r="D10" s="134">
        <v>12</v>
      </c>
      <c r="E10" s="129">
        <f t="shared" ref="E10:E32" si="1">SUM(C10:C10)*D10/12</f>
        <v>0</v>
      </c>
      <c r="F10" s="118"/>
      <c r="G10" s="134">
        <v>2023</v>
      </c>
      <c r="H10" s="127">
        <f t="shared" ref="H10:H32" si="2">IF($B10&lt;I$35,0,IF($B10=I$35,I$39,ROUND(H9*(1+IRP21_Infl_Rate),2)))</f>
        <v>0</v>
      </c>
      <c r="I10" s="134">
        <v>12</v>
      </c>
      <c r="J10" s="129">
        <f t="shared" ref="J10:J32" si="3">SUM(H10:H10)*I10/12</f>
        <v>0</v>
      </c>
      <c r="K10" s="118"/>
      <c r="L10" s="134">
        <v>2023</v>
      </c>
      <c r="M10" s="127">
        <f t="shared" ref="M10:M32" si="4">IF($B10&lt;N$35,0,IF($B10=N$35,N$39,ROUND(M9*(1+IRP21_Infl_Rate),2)))</f>
        <v>0</v>
      </c>
      <c r="N10" s="134">
        <v>12</v>
      </c>
      <c r="O10" s="129">
        <f t="shared" ref="O10:O32" si="5">SUM(M10:M10)*N10/12</f>
        <v>0</v>
      </c>
      <c r="P10" s="133"/>
      <c r="Q10" s="134">
        <f>$B10</f>
        <v>2023</v>
      </c>
      <c r="R10" s="127">
        <f t="shared" ref="R10:R32" si="6">IF($B10&lt;S$35,0,IF($B10=S$35,S$39,ROUND(R9*(1+IRP21_Infl_Rate),2)))</f>
        <v>0</v>
      </c>
      <c r="S10" s="134">
        <v>12</v>
      </c>
      <c r="T10" s="129">
        <f t="shared" ref="T10:T32" si="7">SUM(R10:R10)*S10/12</f>
        <v>0</v>
      </c>
      <c r="U10" s="118"/>
      <c r="V10" s="134">
        <f>$B10</f>
        <v>2023</v>
      </c>
      <c r="W10" s="127">
        <f t="shared" ref="W10:W32" si="8">IF($B10&lt;X$35,0,IF($B10=X$35,X$39,ROUND(W9*(1+IRP21_Infl_Rate),2)))</f>
        <v>0</v>
      </c>
      <c r="X10" s="134">
        <v>12</v>
      </c>
      <c r="Y10" s="129">
        <f t="shared" ref="Y10:Y32" si="9">SUM(W10:W10)*X10/12</f>
        <v>0</v>
      </c>
      <c r="Z10" s="118"/>
      <c r="AA10" s="134">
        <f>$B10</f>
        <v>2023</v>
      </c>
      <c r="AB10" s="127">
        <f t="shared" ref="AB10:AB32" si="10">IF($B10&lt;AC$35,0,IF($B10=AC$35,AC$39,ROUND(AB9*(1+IRP21_Infl_Rate),2)))</f>
        <v>0</v>
      </c>
      <c r="AC10" s="134">
        <v>12</v>
      </c>
      <c r="AD10" s="129">
        <f t="shared" ref="AD10:AD32" si="11">SUM(AB10:AB10)*AC10/12</f>
        <v>0</v>
      </c>
      <c r="AE10" s="118"/>
      <c r="AF10" s="134">
        <f>$B10</f>
        <v>2023</v>
      </c>
      <c r="AG10" s="127">
        <f t="shared" ref="AG10:AG32" si="12">IF($B10&lt;AH$35,0,IF($B10=AH$35,AH$39,ROUND(AG9*(1+IRP21_Infl_Rate),2)))</f>
        <v>0</v>
      </c>
      <c r="AH10" s="134">
        <v>12</v>
      </c>
      <c r="AI10" s="129">
        <f t="shared" ref="AI10:AI32" si="13">SUM(AG10:AG10)*AH10/12</f>
        <v>0</v>
      </c>
      <c r="AJ10" s="118"/>
      <c r="AK10" s="134">
        <f>$B10</f>
        <v>2023</v>
      </c>
      <c r="AL10" s="127">
        <f t="shared" ref="AL10:AL32" si="14">IF($B10&lt;AM$35,0,IF($B10=AM$35,AM$39,ROUND(AL9*(1+IRP21_Infl_Rate),2)))</f>
        <v>0</v>
      </c>
      <c r="AM10" s="134">
        <v>12</v>
      </c>
      <c r="AN10" s="129">
        <f t="shared" ref="AN10:AN32" si="15">SUM(AL10:AL10)*AM10/12</f>
        <v>0</v>
      </c>
      <c r="AO10" s="118"/>
      <c r="AP10" s="134">
        <f>$B10</f>
        <v>2023</v>
      </c>
      <c r="AQ10" s="127">
        <f t="shared" ref="AQ10:AQ32" si="16">IF($B10&lt;AR$35,0,IF($B10=AR$35,AR$39,ROUND(AQ9*(1+IRP21_Infl_Rate),2)))</f>
        <v>0</v>
      </c>
      <c r="AR10" s="134">
        <v>12</v>
      </c>
      <c r="AS10" s="129">
        <f t="shared" ref="AS10:AS32" si="17">SUM(AQ10:AQ10)*AR10/12</f>
        <v>0</v>
      </c>
      <c r="AT10" s="118"/>
      <c r="AU10" s="134">
        <f>$B10</f>
        <v>2023</v>
      </c>
      <c r="AV10" s="127">
        <f t="shared" ref="AV10:AV32" si="18">IF($B10&lt;AW$35,0,IF($B10=AW$35,AW$39,ROUND(AV9*(1+IRP21_Infl_Rate),2)))</f>
        <v>0</v>
      </c>
      <c r="AW10" s="134">
        <v>12</v>
      </c>
      <c r="AX10" s="129">
        <f t="shared" ref="AX10:AX32" si="19">SUM(AV10:AV10)*AW10/12</f>
        <v>0</v>
      </c>
      <c r="AY10" s="118"/>
      <c r="AZ10" s="134">
        <f>V10</f>
        <v>2023</v>
      </c>
      <c r="BA10" s="127">
        <f t="shared" ref="BA10:BA32" si="20">IF($B10&lt;BB$35,0,IF($B10=BB$35,BB$39,ROUND(BA9*(1+IRP21_Infl_Rate),2)))</f>
        <v>0</v>
      </c>
      <c r="BB10" s="134">
        <v>12</v>
      </c>
      <c r="BC10" s="129">
        <f t="shared" ref="BC10:BC32" si="21">SUM(BA10:BA10)*BB10/12</f>
        <v>0</v>
      </c>
      <c r="BE10" s="134">
        <f>AA10</f>
        <v>2023</v>
      </c>
      <c r="BF10" s="127">
        <f t="shared" ref="BF10:BF32" si="22">IF($B10&lt;BG$35,0,IF($B10=BG$35,BG$39,ROUND(BF9*(1+IRP21_Infl_Rate),2)))</f>
        <v>0</v>
      </c>
      <c r="BG10" s="134">
        <v>12</v>
      </c>
      <c r="BH10" s="129">
        <f t="shared" ref="BH10:BH32" si="23">SUM(BF10:BF10)*BG10/12</f>
        <v>0</v>
      </c>
      <c r="BJ10" s="134">
        <f>AF10</f>
        <v>2023</v>
      </c>
      <c r="BK10" s="127">
        <f t="shared" ref="BK10:BK32" si="24">IF($B10&lt;BL$35,0,IF($B10=BL$35,BL$39,ROUND(BK9*(1+IRP21_Infl_Rate),2)))</f>
        <v>0</v>
      </c>
      <c r="BL10" s="134">
        <v>12</v>
      </c>
      <c r="BM10" s="129">
        <f t="shared" ref="BM10:BM32" si="25">SUM(BK10:BK10)*BL10/12</f>
        <v>0</v>
      </c>
    </row>
    <row r="11" spans="2:65">
      <c r="B11" s="134">
        <f t="shared" ref="B11:B32" si="26">B10+1</f>
        <v>2024</v>
      </c>
      <c r="C11" s="127">
        <f t="shared" si="0"/>
        <v>0</v>
      </c>
      <c r="D11" s="134">
        <v>12</v>
      </c>
      <c r="E11" s="129">
        <f t="shared" si="1"/>
        <v>0</v>
      </c>
      <c r="F11" s="118"/>
      <c r="G11" s="134">
        <f t="shared" ref="G11:G32" si="27">G10+1</f>
        <v>2024</v>
      </c>
      <c r="H11" s="127">
        <f t="shared" si="2"/>
        <v>0</v>
      </c>
      <c r="I11" s="134">
        <v>12</v>
      </c>
      <c r="J11" s="129">
        <f t="shared" si="3"/>
        <v>0</v>
      </c>
      <c r="K11" s="118"/>
      <c r="L11" s="134">
        <f t="shared" ref="L11:L32" si="28">L10+1</f>
        <v>2024</v>
      </c>
      <c r="M11" s="127">
        <f t="shared" si="4"/>
        <v>0</v>
      </c>
      <c r="N11" s="134">
        <v>12</v>
      </c>
      <c r="O11" s="129">
        <f t="shared" si="5"/>
        <v>0</v>
      </c>
      <c r="P11" s="133"/>
      <c r="Q11" s="134">
        <f t="shared" ref="Q11:Q32" si="29">Q10+1</f>
        <v>2024</v>
      </c>
      <c r="R11" s="127">
        <f t="shared" si="6"/>
        <v>0</v>
      </c>
      <c r="S11" s="134">
        <v>12</v>
      </c>
      <c r="T11" s="129">
        <f t="shared" si="7"/>
        <v>0</v>
      </c>
      <c r="U11" s="118"/>
      <c r="V11" s="134">
        <f t="shared" ref="V11:V32" si="30">V10+1</f>
        <v>2024</v>
      </c>
      <c r="W11" s="127">
        <f t="shared" si="8"/>
        <v>0</v>
      </c>
      <c r="X11" s="134">
        <v>12</v>
      </c>
      <c r="Y11" s="129">
        <f t="shared" si="9"/>
        <v>0</v>
      </c>
      <c r="Z11" s="118"/>
      <c r="AA11" s="134">
        <f t="shared" ref="AA11:AA32" si="31">AA10+1</f>
        <v>2024</v>
      </c>
      <c r="AB11" s="127">
        <f t="shared" si="10"/>
        <v>0</v>
      </c>
      <c r="AC11" s="134">
        <v>12</v>
      </c>
      <c r="AD11" s="129">
        <f t="shared" si="11"/>
        <v>0</v>
      </c>
      <c r="AE11" s="118"/>
      <c r="AF11" s="134">
        <f t="shared" ref="AF11:AF32" si="32">AF10+1</f>
        <v>2024</v>
      </c>
      <c r="AG11" s="127">
        <f t="shared" si="12"/>
        <v>0</v>
      </c>
      <c r="AH11" s="134">
        <v>12</v>
      </c>
      <c r="AI11" s="129">
        <f t="shared" si="13"/>
        <v>0</v>
      </c>
      <c r="AJ11" s="118"/>
      <c r="AK11" s="134">
        <f t="shared" ref="AK11:AK32" si="33">AK10+1</f>
        <v>2024</v>
      </c>
      <c r="AL11" s="127">
        <f t="shared" si="14"/>
        <v>0</v>
      </c>
      <c r="AM11" s="134">
        <v>12</v>
      </c>
      <c r="AN11" s="129">
        <f t="shared" si="15"/>
        <v>0</v>
      </c>
      <c r="AO11" s="118"/>
      <c r="AP11" s="134">
        <f t="shared" ref="AP11:AP32" si="34">AP10+1</f>
        <v>2024</v>
      </c>
      <c r="AQ11" s="127">
        <f t="shared" si="16"/>
        <v>0</v>
      </c>
      <c r="AR11" s="134">
        <v>12</v>
      </c>
      <c r="AS11" s="129">
        <f t="shared" si="17"/>
        <v>0</v>
      </c>
      <c r="AT11" s="118"/>
      <c r="AU11" s="134">
        <f t="shared" ref="AU11:AU32" si="35">AU10+1</f>
        <v>2024</v>
      </c>
      <c r="AV11" s="127">
        <f t="shared" si="18"/>
        <v>0</v>
      </c>
      <c r="AW11" s="134">
        <v>12</v>
      </c>
      <c r="AX11" s="129">
        <f t="shared" si="19"/>
        <v>0</v>
      </c>
      <c r="AY11" s="118"/>
      <c r="AZ11" s="330">
        <f t="shared" ref="AZ11:AZ32" si="36">AZ10+1</f>
        <v>2024</v>
      </c>
      <c r="BA11" s="127">
        <f t="shared" si="20"/>
        <v>578.93401308399336</v>
      </c>
      <c r="BB11" s="134">
        <v>12</v>
      </c>
      <c r="BC11" s="129">
        <f t="shared" si="21"/>
        <v>578.93401308399336</v>
      </c>
      <c r="BE11" s="134">
        <f t="shared" ref="BE11:BE32" si="37">BE10+1</f>
        <v>2024</v>
      </c>
      <c r="BF11" s="127">
        <f t="shared" si="22"/>
        <v>0</v>
      </c>
      <c r="BG11" s="134">
        <v>12</v>
      </c>
      <c r="BH11" s="129">
        <f t="shared" si="23"/>
        <v>0</v>
      </c>
      <c r="BJ11" s="134">
        <f t="shared" ref="BJ11:BJ32" si="38">BJ10+1</f>
        <v>2024</v>
      </c>
      <c r="BK11" s="127">
        <f t="shared" si="24"/>
        <v>0</v>
      </c>
      <c r="BL11" s="134">
        <v>12</v>
      </c>
      <c r="BM11" s="129">
        <f t="shared" si="25"/>
        <v>0</v>
      </c>
    </row>
    <row r="12" spans="2:65">
      <c r="B12" s="330">
        <f t="shared" si="26"/>
        <v>2025</v>
      </c>
      <c r="C12" s="127">
        <f t="shared" si="0"/>
        <v>58.544856686682266</v>
      </c>
      <c r="D12" s="134">
        <v>12</v>
      </c>
      <c r="E12" s="129">
        <f t="shared" si="1"/>
        <v>58.544856686682266</v>
      </c>
      <c r="F12" s="118"/>
      <c r="G12" s="134">
        <f t="shared" si="27"/>
        <v>2025</v>
      </c>
      <c r="H12" s="127">
        <f t="shared" si="2"/>
        <v>0</v>
      </c>
      <c r="I12" s="134">
        <v>12</v>
      </c>
      <c r="J12" s="129">
        <f t="shared" si="3"/>
        <v>0</v>
      </c>
      <c r="K12" s="118"/>
      <c r="L12" s="134">
        <f t="shared" si="28"/>
        <v>2025</v>
      </c>
      <c r="M12" s="127">
        <f t="shared" si="4"/>
        <v>0</v>
      </c>
      <c r="N12" s="134">
        <v>12</v>
      </c>
      <c r="O12" s="129">
        <f t="shared" si="5"/>
        <v>0</v>
      </c>
      <c r="Q12" s="134">
        <f t="shared" si="29"/>
        <v>2025</v>
      </c>
      <c r="R12" s="127">
        <f t="shared" si="6"/>
        <v>0</v>
      </c>
      <c r="S12" s="134">
        <v>12</v>
      </c>
      <c r="T12" s="129">
        <f t="shared" si="7"/>
        <v>0</v>
      </c>
      <c r="U12" s="118"/>
      <c r="V12" s="134">
        <f t="shared" si="30"/>
        <v>2025</v>
      </c>
      <c r="W12" s="127">
        <f t="shared" si="8"/>
        <v>0</v>
      </c>
      <c r="X12" s="134">
        <v>12</v>
      </c>
      <c r="Y12" s="129">
        <f t="shared" si="9"/>
        <v>0</v>
      </c>
      <c r="Z12" s="118"/>
      <c r="AA12" s="134">
        <f t="shared" si="31"/>
        <v>2025</v>
      </c>
      <c r="AB12" s="127">
        <f t="shared" si="10"/>
        <v>0</v>
      </c>
      <c r="AC12" s="134">
        <v>12</v>
      </c>
      <c r="AD12" s="129">
        <f t="shared" si="11"/>
        <v>0</v>
      </c>
      <c r="AE12" s="118"/>
      <c r="AF12" s="134">
        <f t="shared" si="32"/>
        <v>2025</v>
      </c>
      <c r="AG12" s="127">
        <f t="shared" si="12"/>
        <v>0</v>
      </c>
      <c r="AH12" s="134">
        <v>12</v>
      </c>
      <c r="AI12" s="129">
        <f t="shared" si="13"/>
        <v>0</v>
      </c>
      <c r="AJ12" s="118"/>
      <c r="AK12" s="134">
        <f t="shared" si="33"/>
        <v>2025</v>
      </c>
      <c r="AL12" s="127">
        <f t="shared" si="14"/>
        <v>0</v>
      </c>
      <c r="AM12" s="134">
        <v>12</v>
      </c>
      <c r="AN12" s="129">
        <f t="shared" si="15"/>
        <v>0</v>
      </c>
      <c r="AO12" s="118"/>
      <c r="AP12" s="134">
        <f t="shared" si="34"/>
        <v>2025</v>
      </c>
      <c r="AQ12" s="127">
        <f t="shared" si="16"/>
        <v>0</v>
      </c>
      <c r="AR12" s="134">
        <v>12</v>
      </c>
      <c r="AS12" s="129">
        <f t="shared" si="17"/>
        <v>0</v>
      </c>
      <c r="AT12" s="118"/>
      <c r="AU12" s="134">
        <f t="shared" si="35"/>
        <v>2025</v>
      </c>
      <c r="AV12" s="127">
        <f t="shared" si="18"/>
        <v>0</v>
      </c>
      <c r="AW12" s="134">
        <v>12</v>
      </c>
      <c r="AX12" s="129">
        <f t="shared" si="19"/>
        <v>0</v>
      </c>
      <c r="AY12" s="118"/>
      <c r="AZ12" s="134">
        <f t="shared" si="36"/>
        <v>2025</v>
      </c>
      <c r="BA12" s="127">
        <f t="shared" si="20"/>
        <v>591.41</v>
      </c>
      <c r="BB12" s="134">
        <v>12</v>
      </c>
      <c r="BC12" s="129">
        <f t="shared" si="21"/>
        <v>591.41</v>
      </c>
      <c r="BE12" s="134">
        <f t="shared" si="37"/>
        <v>2025</v>
      </c>
      <c r="BF12" s="127">
        <f t="shared" si="22"/>
        <v>0</v>
      </c>
      <c r="BG12" s="134">
        <v>12</v>
      </c>
      <c r="BH12" s="129">
        <f t="shared" si="23"/>
        <v>0</v>
      </c>
      <c r="BJ12" s="134">
        <f t="shared" si="38"/>
        <v>2025</v>
      </c>
      <c r="BK12" s="127">
        <f t="shared" si="24"/>
        <v>0</v>
      </c>
      <c r="BL12" s="134">
        <v>12</v>
      </c>
      <c r="BM12" s="129">
        <f t="shared" si="25"/>
        <v>0</v>
      </c>
    </row>
    <row r="13" spans="2:65">
      <c r="B13" s="134">
        <f t="shared" si="26"/>
        <v>2026</v>
      </c>
      <c r="C13" s="127">
        <f t="shared" si="0"/>
        <v>59.81</v>
      </c>
      <c r="D13" s="134">
        <v>12</v>
      </c>
      <c r="E13" s="129">
        <f t="shared" si="1"/>
        <v>59.81</v>
      </c>
      <c r="F13" s="118"/>
      <c r="G13" s="134">
        <f t="shared" si="27"/>
        <v>2026</v>
      </c>
      <c r="H13" s="127">
        <f t="shared" si="2"/>
        <v>0</v>
      </c>
      <c r="I13" s="134">
        <v>12</v>
      </c>
      <c r="J13" s="129">
        <f t="shared" si="3"/>
        <v>0</v>
      </c>
      <c r="K13" s="118"/>
      <c r="L13" s="134">
        <f t="shared" si="28"/>
        <v>2026</v>
      </c>
      <c r="M13" s="127">
        <f t="shared" si="4"/>
        <v>0</v>
      </c>
      <c r="N13" s="134">
        <v>12</v>
      </c>
      <c r="O13" s="129">
        <f t="shared" si="5"/>
        <v>0</v>
      </c>
      <c r="Q13" s="134">
        <f t="shared" si="29"/>
        <v>2026</v>
      </c>
      <c r="R13" s="127">
        <f t="shared" si="6"/>
        <v>0</v>
      </c>
      <c r="S13" s="134">
        <v>12</v>
      </c>
      <c r="T13" s="129">
        <f t="shared" si="7"/>
        <v>0</v>
      </c>
      <c r="U13" s="118"/>
      <c r="V13" s="134">
        <f t="shared" si="30"/>
        <v>2026</v>
      </c>
      <c r="W13" s="127">
        <f t="shared" si="8"/>
        <v>0</v>
      </c>
      <c r="X13" s="134">
        <v>12</v>
      </c>
      <c r="Y13" s="129">
        <f t="shared" si="9"/>
        <v>0</v>
      </c>
      <c r="Z13" s="118"/>
      <c r="AA13" s="330">
        <f t="shared" si="31"/>
        <v>2026</v>
      </c>
      <c r="AB13" s="127">
        <f t="shared" si="10"/>
        <v>54.441007169221002</v>
      </c>
      <c r="AC13" s="134">
        <v>12</v>
      </c>
      <c r="AD13" s="129">
        <f t="shared" si="11"/>
        <v>54.441007169221002</v>
      </c>
      <c r="AE13" s="118"/>
      <c r="AF13" s="134">
        <f t="shared" si="32"/>
        <v>2026</v>
      </c>
      <c r="AG13" s="127">
        <f t="shared" si="12"/>
        <v>0</v>
      </c>
      <c r="AH13" s="134">
        <v>12</v>
      </c>
      <c r="AI13" s="129">
        <f t="shared" si="13"/>
        <v>0</v>
      </c>
      <c r="AJ13" s="118"/>
      <c r="AK13" s="330">
        <f t="shared" si="33"/>
        <v>2026</v>
      </c>
      <c r="AL13" s="127">
        <f t="shared" si="14"/>
        <v>24.740174248339812</v>
      </c>
      <c r="AM13" s="134">
        <v>12</v>
      </c>
      <c r="AN13" s="129">
        <f t="shared" si="15"/>
        <v>24.740174248339812</v>
      </c>
      <c r="AO13" s="118"/>
      <c r="AP13" s="134">
        <f t="shared" si="34"/>
        <v>2026</v>
      </c>
      <c r="AQ13" s="127">
        <f t="shared" si="16"/>
        <v>0</v>
      </c>
      <c r="AR13" s="134">
        <v>12</v>
      </c>
      <c r="AS13" s="129">
        <f t="shared" si="17"/>
        <v>0</v>
      </c>
      <c r="AT13" s="118"/>
      <c r="AU13" s="134">
        <f t="shared" si="35"/>
        <v>2026</v>
      </c>
      <c r="AV13" s="127">
        <f t="shared" si="18"/>
        <v>0</v>
      </c>
      <c r="AW13" s="134">
        <v>12</v>
      </c>
      <c r="AX13" s="129">
        <f t="shared" si="19"/>
        <v>0</v>
      </c>
      <c r="AY13" s="118"/>
      <c r="AZ13" s="134">
        <f t="shared" si="36"/>
        <v>2026</v>
      </c>
      <c r="BA13" s="127">
        <f t="shared" si="20"/>
        <v>604.15</v>
      </c>
      <c r="BB13" s="134">
        <v>12</v>
      </c>
      <c r="BC13" s="129">
        <f t="shared" si="21"/>
        <v>604.15</v>
      </c>
      <c r="BE13" s="330">
        <f t="shared" si="37"/>
        <v>2026</v>
      </c>
      <c r="BF13" s="127">
        <f t="shared" si="22"/>
        <v>2.5355612781817829</v>
      </c>
      <c r="BG13" s="134">
        <v>12</v>
      </c>
      <c r="BH13" s="129">
        <f t="shared" si="23"/>
        <v>2.5355612781817829</v>
      </c>
      <c r="BJ13" s="134">
        <f t="shared" si="38"/>
        <v>2026</v>
      </c>
      <c r="BK13" s="127">
        <f t="shared" si="24"/>
        <v>0</v>
      </c>
      <c r="BL13" s="134">
        <v>12</v>
      </c>
      <c r="BM13" s="129">
        <f t="shared" si="25"/>
        <v>0</v>
      </c>
    </row>
    <row r="14" spans="2:65">
      <c r="B14" s="134">
        <f t="shared" si="26"/>
        <v>2027</v>
      </c>
      <c r="C14" s="127">
        <f t="shared" si="0"/>
        <v>61.1</v>
      </c>
      <c r="D14" s="134">
        <v>12</v>
      </c>
      <c r="E14" s="129">
        <f t="shared" si="1"/>
        <v>61.1</v>
      </c>
      <c r="F14" s="118"/>
      <c r="G14" s="134">
        <f t="shared" si="27"/>
        <v>2027</v>
      </c>
      <c r="H14" s="127">
        <f t="shared" si="2"/>
        <v>0</v>
      </c>
      <c r="I14" s="134">
        <v>12</v>
      </c>
      <c r="J14" s="129">
        <f t="shared" si="3"/>
        <v>0</v>
      </c>
      <c r="K14" s="118"/>
      <c r="L14" s="134">
        <f t="shared" si="28"/>
        <v>2027</v>
      </c>
      <c r="M14" s="127">
        <f t="shared" si="4"/>
        <v>0</v>
      </c>
      <c r="N14" s="134">
        <v>12</v>
      </c>
      <c r="O14" s="129">
        <f t="shared" si="5"/>
        <v>0</v>
      </c>
      <c r="Q14" s="134">
        <f t="shared" si="29"/>
        <v>2027</v>
      </c>
      <c r="R14" s="127">
        <f t="shared" si="6"/>
        <v>0</v>
      </c>
      <c r="S14" s="134">
        <v>12</v>
      </c>
      <c r="T14" s="129">
        <f t="shared" si="7"/>
        <v>0</v>
      </c>
      <c r="U14" s="118"/>
      <c r="V14" s="134">
        <f t="shared" si="30"/>
        <v>2027</v>
      </c>
      <c r="W14" s="127">
        <f t="shared" si="8"/>
        <v>0</v>
      </c>
      <c r="X14" s="134">
        <v>12</v>
      </c>
      <c r="Y14" s="129">
        <f t="shared" si="9"/>
        <v>0</v>
      </c>
      <c r="Z14" s="118"/>
      <c r="AA14" s="134">
        <f t="shared" si="31"/>
        <v>2027</v>
      </c>
      <c r="AB14" s="127">
        <f t="shared" si="10"/>
        <v>55.61</v>
      </c>
      <c r="AC14" s="134">
        <v>12</v>
      </c>
      <c r="AD14" s="129">
        <f t="shared" si="11"/>
        <v>55.609999999999992</v>
      </c>
      <c r="AE14" s="118"/>
      <c r="AF14" s="134">
        <f t="shared" si="32"/>
        <v>2027</v>
      </c>
      <c r="AG14" s="127">
        <f t="shared" si="12"/>
        <v>0</v>
      </c>
      <c r="AH14" s="134">
        <v>12</v>
      </c>
      <c r="AI14" s="129">
        <f t="shared" si="13"/>
        <v>0</v>
      </c>
      <c r="AJ14" s="118"/>
      <c r="AK14" s="134">
        <f t="shared" si="33"/>
        <v>2027</v>
      </c>
      <c r="AL14" s="127">
        <f t="shared" si="14"/>
        <v>25.27</v>
      </c>
      <c r="AM14" s="134">
        <v>12</v>
      </c>
      <c r="AN14" s="129">
        <f t="shared" si="15"/>
        <v>25.27</v>
      </c>
      <c r="AO14" s="118"/>
      <c r="AP14" s="134">
        <f t="shared" si="34"/>
        <v>2027</v>
      </c>
      <c r="AQ14" s="127">
        <f t="shared" si="16"/>
        <v>0</v>
      </c>
      <c r="AR14" s="134">
        <v>12</v>
      </c>
      <c r="AS14" s="129">
        <f t="shared" si="17"/>
        <v>0</v>
      </c>
      <c r="AT14" s="118"/>
      <c r="AU14" s="134">
        <f t="shared" si="35"/>
        <v>2027</v>
      </c>
      <c r="AV14" s="127">
        <f t="shared" si="18"/>
        <v>0</v>
      </c>
      <c r="AW14" s="134">
        <v>12</v>
      </c>
      <c r="AX14" s="129">
        <f t="shared" si="19"/>
        <v>0</v>
      </c>
      <c r="AY14" s="118"/>
      <c r="AZ14" s="134">
        <f t="shared" si="36"/>
        <v>2027</v>
      </c>
      <c r="BA14" s="127">
        <f t="shared" si="20"/>
        <v>617.16999999999996</v>
      </c>
      <c r="BB14" s="134">
        <v>12</v>
      </c>
      <c r="BC14" s="129">
        <f t="shared" si="21"/>
        <v>617.16999999999996</v>
      </c>
      <c r="BD14" s="172"/>
      <c r="BE14" s="134">
        <f t="shared" si="37"/>
        <v>2027</v>
      </c>
      <c r="BF14" s="127">
        <f t="shared" si="22"/>
        <v>2.59</v>
      </c>
      <c r="BG14" s="134">
        <v>12</v>
      </c>
      <c r="BH14" s="129">
        <f t="shared" si="23"/>
        <v>2.59</v>
      </c>
      <c r="BJ14" s="134">
        <f t="shared" si="38"/>
        <v>2027</v>
      </c>
      <c r="BK14" s="127">
        <f t="shared" si="24"/>
        <v>0</v>
      </c>
      <c r="BL14" s="134">
        <v>12</v>
      </c>
      <c r="BM14" s="129">
        <f t="shared" si="25"/>
        <v>0</v>
      </c>
    </row>
    <row r="15" spans="2:65">
      <c r="B15" s="134">
        <f t="shared" si="26"/>
        <v>2028</v>
      </c>
      <c r="C15" s="127">
        <f t="shared" si="0"/>
        <v>62.42</v>
      </c>
      <c r="D15" s="134">
        <v>12</v>
      </c>
      <c r="E15" s="129">
        <f t="shared" si="1"/>
        <v>62.419999999999995</v>
      </c>
      <c r="F15" s="118"/>
      <c r="G15" s="134">
        <f t="shared" si="27"/>
        <v>2028</v>
      </c>
      <c r="H15" s="127">
        <f t="shared" si="2"/>
        <v>0</v>
      </c>
      <c r="I15" s="134">
        <v>12</v>
      </c>
      <c r="J15" s="129">
        <f t="shared" si="3"/>
        <v>0</v>
      </c>
      <c r="K15" s="118"/>
      <c r="L15" s="134">
        <f t="shared" si="28"/>
        <v>2028</v>
      </c>
      <c r="M15" s="127">
        <f t="shared" si="4"/>
        <v>0</v>
      </c>
      <c r="N15" s="134">
        <v>12</v>
      </c>
      <c r="O15" s="129">
        <f t="shared" si="5"/>
        <v>0</v>
      </c>
      <c r="Q15" s="134">
        <f t="shared" si="29"/>
        <v>2028</v>
      </c>
      <c r="R15" s="127">
        <f t="shared" si="6"/>
        <v>0</v>
      </c>
      <c r="S15" s="134">
        <v>12</v>
      </c>
      <c r="T15" s="129">
        <f t="shared" si="7"/>
        <v>0</v>
      </c>
      <c r="U15" s="118"/>
      <c r="V15" s="134">
        <f t="shared" si="30"/>
        <v>2028</v>
      </c>
      <c r="W15" s="127">
        <f t="shared" si="8"/>
        <v>0</v>
      </c>
      <c r="X15" s="134">
        <v>12</v>
      </c>
      <c r="Y15" s="129">
        <f t="shared" si="9"/>
        <v>0</v>
      </c>
      <c r="Z15" s="118"/>
      <c r="AA15" s="134">
        <f t="shared" si="31"/>
        <v>2028</v>
      </c>
      <c r="AB15" s="127">
        <f t="shared" si="10"/>
        <v>56.81</v>
      </c>
      <c r="AC15" s="134">
        <v>12</v>
      </c>
      <c r="AD15" s="129">
        <f t="shared" si="11"/>
        <v>56.81</v>
      </c>
      <c r="AE15" s="118"/>
      <c r="AF15" s="134">
        <f t="shared" si="32"/>
        <v>2028</v>
      </c>
      <c r="AG15" s="127">
        <f t="shared" si="12"/>
        <v>0</v>
      </c>
      <c r="AH15" s="134">
        <v>12</v>
      </c>
      <c r="AI15" s="129">
        <f t="shared" si="13"/>
        <v>0</v>
      </c>
      <c r="AJ15" s="118"/>
      <c r="AK15" s="134">
        <f t="shared" si="33"/>
        <v>2028</v>
      </c>
      <c r="AL15" s="127">
        <f t="shared" si="14"/>
        <v>25.81</v>
      </c>
      <c r="AM15" s="134">
        <v>12</v>
      </c>
      <c r="AN15" s="129">
        <f t="shared" si="15"/>
        <v>25.81</v>
      </c>
      <c r="AO15" s="118"/>
      <c r="AP15" s="330">
        <f t="shared" si="34"/>
        <v>2028</v>
      </c>
      <c r="AQ15" s="127">
        <f t="shared" si="16"/>
        <v>9.0939944302083777</v>
      </c>
      <c r="AR15" s="134">
        <v>12</v>
      </c>
      <c r="AS15" s="129">
        <f t="shared" si="17"/>
        <v>9.0939944302083777</v>
      </c>
      <c r="AT15" s="118"/>
      <c r="AU15" s="134">
        <f t="shared" si="35"/>
        <v>2028</v>
      </c>
      <c r="AV15" s="127">
        <f t="shared" si="18"/>
        <v>0</v>
      </c>
      <c r="AW15" s="134">
        <v>12</v>
      </c>
      <c r="AX15" s="129">
        <f t="shared" si="19"/>
        <v>0</v>
      </c>
      <c r="AY15" s="118"/>
      <c r="AZ15" s="134">
        <f t="shared" si="36"/>
        <v>2028</v>
      </c>
      <c r="BA15" s="127">
        <f t="shared" si="20"/>
        <v>630.47</v>
      </c>
      <c r="BB15" s="134">
        <v>12</v>
      </c>
      <c r="BC15" s="129">
        <f t="shared" si="21"/>
        <v>630.47</v>
      </c>
      <c r="BE15" s="134">
        <f t="shared" si="37"/>
        <v>2028</v>
      </c>
      <c r="BF15" s="127">
        <f t="shared" si="22"/>
        <v>2.65</v>
      </c>
      <c r="BG15" s="134">
        <v>12</v>
      </c>
      <c r="BH15" s="129">
        <f t="shared" si="23"/>
        <v>2.65</v>
      </c>
      <c r="BJ15" s="134">
        <f t="shared" si="38"/>
        <v>2028</v>
      </c>
      <c r="BK15" s="127">
        <f t="shared" si="24"/>
        <v>0</v>
      </c>
      <c r="BL15" s="134">
        <v>12</v>
      </c>
      <c r="BM15" s="129">
        <f t="shared" si="25"/>
        <v>0</v>
      </c>
    </row>
    <row r="16" spans="2:65">
      <c r="B16" s="134">
        <f t="shared" si="26"/>
        <v>2029</v>
      </c>
      <c r="C16" s="127">
        <f t="shared" si="0"/>
        <v>63.77</v>
      </c>
      <c r="D16" s="134">
        <v>12</v>
      </c>
      <c r="E16" s="129">
        <f t="shared" si="1"/>
        <v>63.77</v>
      </c>
      <c r="F16" s="118"/>
      <c r="G16" s="134">
        <f t="shared" si="27"/>
        <v>2029</v>
      </c>
      <c r="H16" s="127">
        <f t="shared" si="2"/>
        <v>0</v>
      </c>
      <c r="I16" s="134">
        <v>12</v>
      </c>
      <c r="J16" s="129">
        <f t="shared" si="3"/>
        <v>0</v>
      </c>
      <c r="K16" s="118"/>
      <c r="L16" s="134">
        <f t="shared" si="28"/>
        <v>2029</v>
      </c>
      <c r="M16" s="127">
        <f t="shared" si="4"/>
        <v>0</v>
      </c>
      <c r="N16" s="134">
        <v>12</v>
      </c>
      <c r="O16" s="129">
        <f t="shared" si="5"/>
        <v>0</v>
      </c>
      <c r="Q16" s="134">
        <f t="shared" si="29"/>
        <v>2029</v>
      </c>
      <c r="R16" s="127">
        <f t="shared" si="6"/>
        <v>0</v>
      </c>
      <c r="S16" s="134">
        <v>12</v>
      </c>
      <c r="T16" s="129">
        <f t="shared" si="7"/>
        <v>0</v>
      </c>
      <c r="U16" s="118"/>
      <c r="V16" s="134">
        <f t="shared" si="30"/>
        <v>2029</v>
      </c>
      <c r="W16" s="127">
        <f t="shared" si="8"/>
        <v>0</v>
      </c>
      <c r="X16" s="134">
        <v>12</v>
      </c>
      <c r="Y16" s="129">
        <f t="shared" si="9"/>
        <v>0</v>
      </c>
      <c r="Z16" s="118"/>
      <c r="AA16" s="134">
        <f t="shared" si="31"/>
        <v>2029</v>
      </c>
      <c r="AB16" s="127">
        <f t="shared" si="10"/>
        <v>58.03</v>
      </c>
      <c r="AC16" s="134">
        <v>12</v>
      </c>
      <c r="AD16" s="129">
        <f t="shared" si="11"/>
        <v>58.03</v>
      </c>
      <c r="AE16" s="118"/>
      <c r="AF16" s="134">
        <f t="shared" si="32"/>
        <v>2029</v>
      </c>
      <c r="AG16" s="127">
        <f t="shared" si="12"/>
        <v>0</v>
      </c>
      <c r="AH16" s="134">
        <v>12</v>
      </c>
      <c r="AI16" s="129">
        <f t="shared" si="13"/>
        <v>0</v>
      </c>
      <c r="AJ16" s="118"/>
      <c r="AK16" s="134">
        <f t="shared" si="33"/>
        <v>2029</v>
      </c>
      <c r="AL16" s="127">
        <f t="shared" si="14"/>
        <v>26.37</v>
      </c>
      <c r="AM16" s="134">
        <v>12</v>
      </c>
      <c r="AN16" s="129">
        <f t="shared" si="15"/>
        <v>26.37</v>
      </c>
      <c r="AO16" s="118"/>
      <c r="AP16" s="134">
        <f t="shared" si="34"/>
        <v>2029</v>
      </c>
      <c r="AQ16" s="127">
        <f t="shared" si="16"/>
        <v>9.2899999999999991</v>
      </c>
      <c r="AR16" s="134">
        <v>12</v>
      </c>
      <c r="AS16" s="129">
        <f t="shared" si="17"/>
        <v>9.2899999999999991</v>
      </c>
      <c r="AT16" s="118"/>
      <c r="AU16" s="134">
        <f t="shared" si="35"/>
        <v>2029</v>
      </c>
      <c r="AV16" s="127">
        <f t="shared" si="18"/>
        <v>0</v>
      </c>
      <c r="AW16" s="134">
        <v>12</v>
      </c>
      <c r="AX16" s="129">
        <f t="shared" si="19"/>
        <v>0</v>
      </c>
      <c r="AY16" s="118"/>
      <c r="AZ16" s="134">
        <f t="shared" si="36"/>
        <v>2029</v>
      </c>
      <c r="BA16" s="127">
        <f t="shared" si="20"/>
        <v>644.05999999999995</v>
      </c>
      <c r="BB16" s="134">
        <v>12</v>
      </c>
      <c r="BC16" s="129">
        <f t="shared" si="21"/>
        <v>644.05999999999995</v>
      </c>
      <c r="BE16" s="134">
        <f t="shared" si="37"/>
        <v>2029</v>
      </c>
      <c r="BF16" s="127">
        <f t="shared" si="22"/>
        <v>2.71</v>
      </c>
      <c r="BG16" s="134">
        <v>12</v>
      </c>
      <c r="BH16" s="129">
        <f t="shared" si="23"/>
        <v>2.7099999999999995</v>
      </c>
      <c r="BJ16" s="330">
        <f t="shared" si="38"/>
        <v>2029</v>
      </c>
      <c r="BK16" s="127">
        <f t="shared" si="24"/>
        <v>5.6747035126682794</v>
      </c>
      <c r="BL16" s="134">
        <v>12</v>
      </c>
      <c r="BM16" s="129">
        <f t="shared" si="25"/>
        <v>5.6747035126682794</v>
      </c>
    </row>
    <row r="17" spans="2:65">
      <c r="B17" s="134">
        <f t="shared" si="26"/>
        <v>2030</v>
      </c>
      <c r="C17" s="127">
        <f t="shared" si="0"/>
        <v>65.14</v>
      </c>
      <c r="D17" s="134">
        <v>12</v>
      </c>
      <c r="E17" s="129">
        <f t="shared" si="1"/>
        <v>65.14</v>
      </c>
      <c r="F17" s="118"/>
      <c r="G17" s="134">
        <f t="shared" si="27"/>
        <v>2030</v>
      </c>
      <c r="H17" s="127">
        <f t="shared" si="2"/>
        <v>0</v>
      </c>
      <c r="I17" s="134">
        <v>12</v>
      </c>
      <c r="J17" s="129">
        <f t="shared" si="3"/>
        <v>0</v>
      </c>
      <c r="K17" s="118"/>
      <c r="L17" s="134">
        <f t="shared" si="28"/>
        <v>2030</v>
      </c>
      <c r="M17" s="127">
        <f t="shared" si="4"/>
        <v>0</v>
      </c>
      <c r="N17" s="134">
        <v>12</v>
      </c>
      <c r="O17" s="129">
        <f t="shared" si="5"/>
        <v>0</v>
      </c>
      <c r="Q17" s="134">
        <f t="shared" si="29"/>
        <v>2030</v>
      </c>
      <c r="R17" s="127">
        <f t="shared" si="6"/>
        <v>0</v>
      </c>
      <c r="S17" s="134">
        <v>12</v>
      </c>
      <c r="T17" s="129">
        <f t="shared" si="7"/>
        <v>0</v>
      </c>
      <c r="U17" s="118"/>
      <c r="V17" s="134">
        <f t="shared" si="30"/>
        <v>2030</v>
      </c>
      <c r="W17" s="127">
        <f t="shared" si="8"/>
        <v>0</v>
      </c>
      <c r="X17" s="134">
        <v>12</v>
      </c>
      <c r="Y17" s="129">
        <f t="shared" si="9"/>
        <v>0</v>
      </c>
      <c r="Z17" s="118"/>
      <c r="AA17" s="134">
        <f t="shared" si="31"/>
        <v>2030</v>
      </c>
      <c r="AB17" s="127">
        <f t="shared" si="10"/>
        <v>59.28</v>
      </c>
      <c r="AC17" s="134">
        <v>12</v>
      </c>
      <c r="AD17" s="129">
        <f t="shared" si="11"/>
        <v>59.28</v>
      </c>
      <c r="AE17" s="118"/>
      <c r="AF17" s="134">
        <f t="shared" si="32"/>
        <v>2030</v>
      </c>
      <c r="AG17" s="127">
        <f t="shared" si="12"/>
        <v>0</v>
      </c>
      <c r="AH17" s="134">
        <v>12</v>
      </c>
      <c r="AI17" s="129">
        <f t="shared" si="13"/>
        <v>0</v>
      </c>
      <c r="AJ17" s="118"/>
      <c r="AK17" s="134">
        <f t="shared" si="33"/>
        <v>2030</v>
      </c>
      <c r="AL17" s="127">
        <f t="shared" si="14"/>
        <v>26.94</v>
      </c>
      <c r="AM17" s="134">
        <v>12</v>
      </c>
      <c r="AN17" s="129">
        <f t="shared" si="15"/>
        <v>26.94</v>
      </c>
      <c r="AO17" s="118"/>
      <c r="AP17" s="134">
        <f t="shared" si="34"/>
        <v>2030</v>
      </c>
      <c r="AQ17" s="127">
        <f t="shared" si="16"/>
        <v>9.49</v>
      </c>
      <c r="AR17" s="134">
        <v>12</v>
      </c>
      <c r="AS17" s="129">
        <f t="shared" si="17"/>
        <v>9.49</v>
      </c>
      <c r="AT17" s="118"/>
      <c r="AU17" s="134">
        <f t="shared" si="35"/>
        <v>2030</v>
      </c>
      <c r="AV17" s="127">
        <f t="shared" si="18"/>
        <v>0</v>
      </c>
      <c r="AW17" s="134">
        <v>12</v>
      </c>
      <c r="AX17" s="129">
        <f t="shared" si="19"/>
        <v>0</v>
      </c>
      <c r="AY17" s="118"/>
      <c r="AZ17" s="134">
        <f t="shared" si="36"/>
        <v>2030</v>
      </c>
      <c r="BA17" s="127">
        <f t="shared" si="20"/>
        <v>657.94</v>
      </c>
      <c r="BB17" s="134">
        <v>12</v>
      </c>
      <c r="BC17" s="129">
        <f t="shared" si="21"/>
        <v>657.94</v>
      </c>
      <c r="BE17" s="134">
        <f t="shared" si="37"/>
        <v>2030</v>
      </c>
      <c r="BF17" s="127">
        <f t="shared" si="22"/>
        <v>2.77</v>
      </c>
      <c r="BG17" s="134">
        <v>12</v>
      </c>
      <c r="BH17" s="129">
        <f t="shared" si="23"/>
        <v>2.77</v>
      </c>
      <c r="BJ17" s="134">
        <f t="shared" si="38"/>
        <v>2030</v>
      </c>
      <c r="BK17" s="127">
        <f t="shared" si="24"/>
        <v>5.8</v>
      </c>
      <c r="BL17" s="134">
        <v>12</v>
      </c>
      <c r="BM17" s="129">
        <f t="shared" si="25"/>
        <v>5.8</v>
      </c>
    </row>
    <row r="18" spans="2:65">
      <c r="B18" s="134">
        <f t="shared" si="26"/>
        <v>2031</v>
      </c>
      <c r="C18" s="127">
        <f t="shared" si="0"/>
        <v>66.540000000000006</v>
      </c>
      <c r="D18" s="134">
        <v>12</v>
      </c>
      <c r="E18" s="129">
        <f t="shared" si="1"/>
        <v>66.540000000000006</v>
      </c>
      <c r="F18" s="118"/>
      <c r="G18" s="134">
        <f t="shared" si="27"/>
        <v>2031</v>
      </c>
      <c r="H18" s="127">
        <f t="shared" si="2"/>
        <v>0</v>
      </c>
      <c r="I18" s="134">
        <v>12</v>
      </c>
      <c r="J18" s="129">
        <f t="shared" si="3"/>
        <v>0</v>
      </c>
      <c r="K18" s="118"/>
      <c r="L18" s="134">
        <f t="shared" si="28"/>
        <v>2031</v>
      </c>
      <c r="M18" s="127">
        <f t="shared" si="4"/>
        <v>0</v>
      </c>
      <c r="N18" s="134">
        <v>12</v>
      </c>
      <c r="O18" s="129">
        <f t="shared" si="5"/>
        <v>0</v>
      </c>
      <c r="Q18" s="134">
        <f t="shared" si="29"/>
        <v>2031</v>
      </c>
      <c r="R18" s="127">
        <f t="shared" si="6"/>
        <v>0</v>
      </c>
      <c r="S18" s="134">
        <v>12</v>
      </c>
      <c r="T18" s="129">
        <f t="shared" si="7"/>
        <v>0</v>
      </c>
      <c r="U18" s="118"/>
      <c r="V18" s="134">
        <f t="shared" si="30"/>
        <v>2031</v>
      </c>
      <c r="W18" s="127">
        <f t="shared" si="8"/>
        <v>0</v>
      </c>
      <c r="X18" s="134">
        <v>12</v>
      </c>
      <c r="Y18" s="129">
        <f t="shared" si="9"/>
        <v>0</v>
      </c>
      <c r="Z18" s="118"/>
      <c r="AA18" s="134">
        <f t="shared" si="31"/>
        <v>2031</v>
      </c>
      <c r="AB18" s="127">
        <f t="shared" si="10"/>
        <v>60.56</v>
      </c>
      <c r="AC18" s="134">
        <v>12</v>
      </c>
      <c r="AD18" s="129">
        <f t="shared" si="11"/>
        <v>60.56</v>
      </c>
      <c r="AE18" s="118"/>
      <c r="AF18" s="134">
        <f t="shared" si="32"/>
        <v>2031</v>
      </c>
      <c r="AG18" s="127">
        <f t="shared" si="12"/>
        <v>0</v>
      </c>
      <c r="AH18" s="134">
        <v>12</v>
      </c>
      <c r="AI18" s="129">
        <f t="shared" si="13"/>
        <v>0</v>
      </c>
      <c r="AJ18" s="118"/>
      <c r="AK18" s="134">
        <f t="shared" si="33"/>
        <v>2031</v>
      </c>
      <c r="AL18" s="127">
        <f t="shared" si="14"/>
        <v>27.52</v>
      </c>
      <c r="AM18" s="134">
        <v>12</v>
      </c>
      <c r="AN18" s="129">
        <f t="shared" si="15"/>
        <v>27.52</v>
      </c>
      <c r="AO18" s="118"/>
      <c r="AP18" s="134">
        <f t="shared" si="34"/>
        <v>2031</v>
      </c>
      <c r="AQ18" s="127">
        <f t="shared" si="16"/>
        <v>9.69</v>
      </c>
      <c r="AR18" s="134">
        <v>12</v>
      </c>
      <c r="AS18" s="129">
        <f t="shared" si="17"/>
        <v>9.69</v>
      </c>
      <c r="AT18" s="118"/>
      <c r="AU18" s="330">
        <f t="shared" si="35"/>
        <v>2031</v>
      </c>
      <c r="AV18" s="127">
        <f t="shared" si="18"/>
        <v>12.45513744317196</v>
      </c>
      <c r="AW18" s="134">
        <v>12</v>
      </c>
      <c r="AX18" s="129">
        <f t="shared" si="19"/>
        <v>12.455137443171958</v>
      </c>
      <c r="AY18" s="118"/>
      <c r="AZ18" s="134">
        <f t="shared" si="36"/>
        <v>2031</v>
      </c>
      <c r="BA18" s="127">
        <f t="shared" si="20"/>
        <v>672.12</v>
      </c>
      <c r="BB18" s="134">
        <v>12</v>
      </c>
      <c r="BC18" s="129">
        <f t="shared" si="21"/>
        <v>672.12</v>
      </c>
      <c r="BE18" s="134">
        <f t="shared" si="37"/>
        <v>2031</v>
      </c>
      <c r="BF18" s="127">
        <f t="shared" si="22"/>
        <v>2.83</v>
      </c>
      <c r="BG18" s="134">
        <v>12</v>
      </c>
      <c r="BH18" s="129">
        <f t="shared" si="23"/>
        <v>2.83</v>
      </c>
      <c r="BJ18" s="134">
        <f t="shared" si="38"/>
        <v>2031</v>
      </c>
      <c r="BK18" s="127">
        <f t="shared" si="24"/>
        <v>5.92</v>
      </c>
      <c r="BL18" s="134">
        <v>12</v>
      </c>
      <c r="BM18" s="129">
        <f t="shared" si="25"/>
        <v>5.919999999999999</v>
      </c>
    </row>
    <row r="19" spans="2:65">
      <c r="B19" s="134">
        <f t="shared" si="26"/>
        <v>2032</v>
      </c>
      <c r="C19" s="127">
        <f t="shared" si="0"/>
        <v>67.97</v>
      </c>
      <c r="D19" s="134">
        <v>12</v>
      </c>
      <c r="E19" s="129">
        <f t="shared" si="1"/>
        <v>67.97</v>
      </c>
      <c r="F19" s="118"/>
      <c r="G19" s="134">
        <f t="shared" si="27"/>
        <v>2032</v>
      </c>
      <c r="H19" s="127">
        <f t="shared" si="2"/>
        <v>0</v>
      </c>
      <c r="I19" s="134">
        <v>12</v>
      </c>
      <c r="J19" s="129">
        <f t="shared" si="3"/>
        <v>0</v>
      </c>
      <c r="K19" s="118"/>
      <c r="L19" s="330">
        <f t="shared" si="28"/>
        <v>2032</v>
      </c>
      <c r="M19" s="127">
        <f t="shared" si="4"/>
        <v>39.181880716207971</v>
      </c>
      <c r="N19" s="134">
        <v>12</v>
      </c>
      <c r="O19" s="129">
        <f t="shared" si="5"/>
        <v>39.181880716207971</v>
      </c>
      <c r="Q19" s="134">
        <f t="shared" si="29"/>
        <v>2032</v>
      </c>
      <c r="R19" s="127">
        <f t="shared" si="6"/>
        <v>0</v>
      </c>
      <c r="S19" s="134">
        <v>12</v>
      </c>
      <c r="T19" s="129">
        <f t="shared" si="7"/>
        <v>0</v>
      </c>
      <c r="U19" s="118"/>
      <c r="V19" s="134">
        <f t="shared" si="30"/>
        <v>2032</v>
      </c>
      <c r="W19" s="127">
        <f t="shared" si="8"/>
        <v>0</v>
      </c>
      <c r="X19" s="134">
        <v>12</v>
      </c>
      <c r="Y19" s="129">
        <f t="shared" si="9"/>
        <v>0</v>
      </c>
      <c r="Z19" s="118"/>
      <c r="AA19" s="134">
        <f t="shared" si="31"/>
        <v>2032</v>
      </c>
      <c r="AB19" s="127">
        <f t="shared" si="10"/>
        <v>61.87</v>
      </c>
      <c r="AC19" s="134">
        <v>12</v>
      </c>
      <c r="AD19" s="129">
        <f t="shared" si="11"/>
        <v>61.87</v>
      </c>
      <c r="AE19" s="118"/>
      <c r="AF19" s="134">
        <f t="shared" si="32"/>
        <v>2032</v>
      </c>
      <c r="AG19" s="127">
        <f t="shared" si="12"/>
        <v>0</v>
      </c>
      <c r="AH19" s="134">
        <v>12</v>
      </c>
      <c r="AI19" s="129">
        <f t="shared" si="13"/>
        <v>0</v>
      </c>
      <c r="AJ19" s="118"/>
      <c r="AK19" s="134">
        <f t="shared" si="33"/>
        <v>2032</v>
      </c>
      <c r="AL19" s="127">
        <f t="shared" si="14"/>
        <v>28.11</v>
      </c>
      <c r="AM19" s="134">
        <v>12</v>
      </c>
      <c r="AN19" s="129">
        <f t="shared" si="15"/>
        <v>28.11</v>
      </c>
      <c r="AO19" s="118"/>
      <c r="AP19" s="134">
        <f t="shared" si="34"/>
        <v>2032</v>
      </c>
      <c r="AQ19" s="127">
        <f t="shared" si="16"/>
        <v>9.9</v>
      </c>
      <c r="AR19" s="134">
        <v>12</v>
      </c>
      <c r="AS19" s="129">
        <f t="shared" si="17"/>
        <v>9.9</v>
      </c>
      <c r="AT19" s="118"/>
      <c r="AU19" s="134">
        <f t="shared" si="35"/>
        <v>2032</v>
      </c>
      <c r="AV19" s="127">
        <f t="shared" si="18"/>
        <v>12.72</v>
      </c>
      <c r="AW19" s="134">
        <v>12</v>
      </c>
      <c r="AX19" s="129">
        <f t="shared" si="19"/>
        <v>12.72</v>
      </c>
      <c r="AY19" s="118"/>
      <c r="AZ19" s="134">
        <f t="shared" si="36"/>
        <v>2032</v>
      </c>
      <c r="BA19" s="127">
        <f t="shared" si="20"/>
        <v>686.6</v>
      </c>
      <c r="BB19" s="134">
        <v>12</v>
      </c>
      <c r="BC19" s="129">
        <f t="shared" si="21"/>
        <v>686.6</v>
      </c>
      <c r="BE19" s="134">
        <f t="shared" si="37"/>
        <v>2032</v>
      </c>
      <c r="BF19" s="127">
        <f t="shared" si="22"/>
        <v>2.89</v>
      </c>
      <c r="BG19" s="134">
        <v>12</v>
      </c>
      <c r="BH19" s="129">
        <f t="shared" si="23"/>
        <v>2.89</v>
      </c>
      <c r="BJ19" s="134">
        <f t="shared" si="38"/>
        <v>2032</v>
      </c>
      <c r="BK19" s="127">
        <f t="shared" si="24"/>
        <v>6.05</v>
      </c>
      <c r="BL19" s="134">
        <v>12</v>
      </c>
      <c r="BM19" s="129">
        <f t="shared" si="25"/>
        <v>6.05</v>
      </c>
    </row>
    <row r="20" spans="2:65">
      <c r="B20" s="134">
        <f t="shared" si="26"/>
        <v>2033</v>
      </c>
      <c r="C20" s="127">
        <f t="shared" si="0"/>
        <v>69.430000000000007</v>
      </c>
      <c r="D20" s="134">
        <v>12</v>
      </c>
      <c r="E20" s="129">
        <f t="shared" si="1"/>
        <v>69.430000000000007</v>
      </c>
      <c r="F20" s="118"/>
      <c r="G20" s="330">
        <f t="shared" si="27"/>
        <v>2033</v>
      </c>
      <c r="H20" s="127">
        <f t="shared" si="2"/>
        <v>13.177008391297024</v>
      </c>
      <c r="I20" s="134">
        <v>12</v>
      </c>
      <c r="J20" s="129">
        <f t="shared" si="3"/>
        <v>13.177008391297024</v>
      </c>
      <c r="K20" s="118"/>
      <c r="L20" s="134">
        <f t="shared" si="28"/>
        <v>2033</v>
      </c>
      <c r="M20" s="127">
        <f t="shared" si="4"/>
        <v>40.03</v>
      </c>
      <c r="N20" s="134">
        <v>12</v>
      </c>
      <c r="O20" s="129">
        <f t="shared" si="5"/>
        <v>40.03</v>
      </c>
      <c r="Q20" s="134">
        <f t="shared" si="29"/>
        <v>2033</v>
      </c>
      <c r="R20" s="127">
        <f t="shared" si="6"/>
        <v>0</v>
      </c>
      <c r="S20" s="134">
        <v>12</v>
      </c>
      <c r="T20" s="129">
        <f t="shared" si="7"/>
        <v>0</v>
      </c>
      <c r="U20" s="118"/>
      <c r="V20" s="134">
        <f t="shared" si="30"/>
        <v>2033</v>
      </c>
      <c r="W20" s="127">
        <f t="shared" si="8"/>
        <v>0</v>
      </c>
      <c r="X20" s="134">
        <v>12</v>
      </c>
      <c r="Y20" s="129">
        <f t="shared" si="9"/>
        <v>0</v>
      </c>
      <c r="Z20" s="118"/>
      <c r="AA20" s="134">
        <f t="shared" si="31"/>
        <v>2033</v>
      </c>
      <c r="AB20" s="127">
        <f t="shared" si="10"/>
        <v>63.2</v>
      </c>
      <c r="AC20" s="134">
        <v>12</v>
      </c>
      <c r="AD20" s="129">
        <f t="shared" si="11"/>
        <v>63.20000000000001</v>
      </c>
      <c r="AE20" s="118"/>
      <c r="AF20" s="134">
        <f t="shared" si="32"/>
        <v>2033</v>
      </c>
      <c r="AG20" s="127">
        <f t="shared" si="12"/>
        <v>0</v>
      </c>
      <c r="AH20" s="134">
        <v>12</v>
      </c>
      <c r="AI20" s="129">
        <f t="shared" si="13"/>
        <v>0</v>
      </c>
      <c r="AJ20" s="118"/>
      <c r="AK20" s="134">
        <f t="shared" si="33"/>
        <v>2033</v>
      </c>
      <c r="AL20" s="127">
        <f t="shared" si="14"/>
        <v>28.72</v>
      </c>
      <c r="AM20" s="134">
        <v>12</v>
      </c>
      <c r="AN20" s="129">
        <f t="shared" si="15"/>
        <v>28.72</v>
      </c>
      <c r="AO20" s="118"/>
      <c r="AP20" s="134">
        <f t="shared" si="34"/>
        <v>2033</v>
      </c>
      <c r="AQ20" s="127">
        <f t="shared" si="16"/>
        <v>10.11</v>
      </c>
      <c r="AR20" s="134">
        <v>12</v>
      </c>
      <c r="AS20" s="129">
        <f t="shared" si="17"/>
        <v>10.11</v>
      </c>
      <c r="AT20" s="118"/>
      <c r="AU20" s="134">
        <f t="shared" si="35"/>
        <v>2033</v>
      </c>
      <c r="AV20" s="127">
        <f t="shared" si="18"/>
        <v>12.99</v>
      </c>
      <c r="AW20" s="134">
        <v>12</v>
      </c>
      <c r="AX20" s="129">
        <f t="shared" si="19"/>
        <v>12.99</v>
      </c>
      <c r="AY20" s="118"/>
      <c r="AZ20" s="134">
        <f t="shared" si="36"/>
        <v>2033</v>
      </c>
      <c r="BA20" s="127">
        <f t="shared" si="20"/>
        <v>701.4</v>
      </c>
      <c r="BB20" s="134">
        <v>12</v>
      </c>
      <c r="BC20" s="129">
        <f t="shared" si="21"/>
        <v>701.4</v>
      </c>
      <c r="BE20" s="134">
        <f t="shared" si="37"/>
        <v>2033</v>
      </c>
      <c r="BF20" s="127">
        <f t="shared" si="22"/>
        <v>2.95</v>
      </c>
      <c r="BG20" s="134">
        <v>12</v>
      </c>
      <c r="BH20" s="129">
        <f t="shared" si="23"/>
        <v>2.9500000000000006</v>
      </c>
      <c r="BJ20" s="134">
        <f t="shared" si="38"/>
        <v>2033</v>
      </c>
      <c r="BK20" s="127">
        <f t="shared" si="24"/>
        <v>6.18</v>
      </c>
      <c r="BL20" s="134">
        <v>12</v>
      </c>
      <c r="BM20" s="129">
        <f t="shared" si="25"/>
        <v>6.18</v>
      </c>
    </row>
    <row r="21" spans="2:65">
      <c r="B21" s="134">
        <f t="shared" si="26"/>
        <v>2034</v>
      </c>
      <c r="C21" s="127">
        <f t="shared" si="0"/>
        <v>70.930000000000007</v>
      </c>
      <c r="D21" s="134">
        <v>12</v>
      </c>
      <c r="E21" s="129">
        <f t="shared" si="1"/>
        <v>70.930000000000007</v>
      </c>
      <c r="F21" s="118"/>
      <c r="G21" s="134">
        <f t="shared" si="27"/>
        <v>2034</v>
      </c>
      <c r="H21" s="127">
        <f t="shared" si="2"/>
        <v>13.46</v>
      </c>
      <c r="I21" s="134">
        <v>12</v>
      </c>
      <c r="J21" s="129">
        <f t="shared" si="3"/>
        <v>13.46</v>
      </c>
      <c r="K21" s="118"/>
      <c r="L21" s="134">
        <f t="shared" si="28"/>
        <v>2034</v>
      </c>
      <c r="M21" s="127">
        <f t="shared" si="4"/>
        <v>40.89</v>
      </c>
      <c r="N21" s="134">
        <v>12</v>
      </c>
      <c r="O21" s="129">
        <f t="shared" si="5"/>
        <v>40.89</v>
      </c>
      <c r="Q21" s="134">
        <f t="shared" si="29"/>
        <v>2034</v>
      </c>
      <c r="R21" s="127">
        <f t="shared" si="6"/>
        <v>0</v>
      </c>
      <c r="S21" s="134">
        <v>12</v>
      </c>
      <c r="T21" s="129">
        <f t="shared" si="7"/>
        <v>0</v>
      </c>
      <c r="U21" s="118"/>
      <c r="V21" s="134">
        <f t="shared" si="30"/>
        <v>2034</v>
      </c>
      <c r="W21" s="127">
        <f t="shared" si="8"/>
        <v>0</v>
      </c>
      <c r="X21" s="134">
        <v>12</v>
      </c>
      <c r="Y21" s="129">
        <f t="shared" si="9"/>
        <v>0</v>
      </c>
      <c r="Z21" s="118"/>
      <c r="AA21" s="134">
        <f t="shared" si="31"/>
        <v>2034</v>
      </c>
      <c r="AB21" s="127">
        <f t="shared" si="10"/>
        <v>64.56</v>
      </c>
      <c r="AC21" s="134">
        <v>12</v>
      </c>
      <c r="AD21" s="129">
        <f t="shared" si="11"/>
        <v>64.56</v>
      </c>
      <c r="AE21" s="118"/>
      <c r="AF21" s="134">
        <f t="shared" si="32"/>
        <v>2034</v>
      </c>
      <c r="AG21" s="127">
        <f t="shared" si="12"/>
        <v>0</v>
      </c>
      <c r="AH21" s="134">
        <v>12</v>
      </c>
      <c r="AI21" s="129">
        <f t="shared" si="13"/>
        <v>0</v>
      </c>
      <c r="AJ21" s="118"/>
      <c r="AK21" s="134">
        <f t="shared" si="33"/>
        <v>2034</v>
      </c>
      <c r="AL21" s="127">
        <f t="shared" si="14"/>
        <v>29.34</v>
      </c>
      <c r="AM21" s="134">
        <v>12</v>
      </c>
      <c r="AN21" s="129">
        <f t="shared" si="15"/>
        <v>29.34</v>
      </c>
      <c r="AO21" s="118"/>
      <c r="AP21" s="134">
        <f t="shared" si="34"/>
        <v>2034</v>
      </c>
      <c r="AQ21" s="127">
        <f t="shared" si="16"/>
        <v>10.33</v>
      </c>
      <c r="AR21" s="134">
        <v>12</v>
      </c>
      <c r="AS21" s="129">
        <f t="shared" si="17"/>
        <v>10.33</v>
      </c>
      <c r="AT21" s="118"/>
      <c r="AU21" s="134">
        <f t="shared" si="35"/>
        <v>2034</v>
      </c>
      <c r="AV21" s="127">
        <f t="shared" si="18"/>
        <v>13.27</v>
      </c>
      <c r="AW21" s="134">
        <v>12</v>
      </c>
      <c r="AX21" s="129">
        <f t="shared" si="19"/>
        <v>13.270000000000001</v>
      </c>
      <c r="AY21" s="118"/>
      <c r="AZ21" s="134">
        <f t="shared" si="36"/>
        <v>2034</v>
      </c>
      <c r="BA21" s="127">
        <f t="shared" si="20"/>
        <v>716.52</v>
      </c>
      <c r="BB21" s="134">
        <v>12</v>
      </c>
      <c r="BC21" s="129">
        <f t="shared" si="21"/>
        <v>716.52</v>
      </c>
      <c r="BE21" s="134">
        <f t="shared" si="37"/>
        <v>2034</v>
      </c>
      <c r="BF21" s="127">
        <f t="shared" si="22"/>
        <v>3.01</v>
      </c>
      <c r="BG21" s="134">
        <v>12</v>
      </c>
      <c r="BH21" s="129">
        <f t="shared" si="23"/>
        <v>3.01</v>
      </c>
      <c r="BJ21" s="134">
        <f t="shared" si="38"/>
        <v>2034</v>
      </c>
      <c r="BK21" s="127">
        <f t="shared" si="24"/>
        <v>6.31</v>
      </c>
      <c r="BL21" s="134">
        <v>12</v>
      </c>
      <c r="BM21" s="129">
        <f t="shared" si="25"/>
        <v>6.31</v>
      </c>
    </row>
    <row r="22" spans="2:65">
      <c r="B22" s="134">
        <f t="shared" si="26"/>
        <v>2035</v>
      </c>
      <c r="C22" s="127">
        <f t="shared" si="0"/>
        <v>72.459999999999994</v>
      </c>
      <c r="D22" s="134">
        <v>12</v>
      </c>
      <c r="E22" s="129">
        <f t="shared" si="1"/>
        <v>72.459999999999994</v>
      </c>
      <c r="F22" s="118"/>
      <c r="G22" s="134">
        <f t="shared" si="27"/>
        <v>2035</v>
      </c>
      <c r="H22" s="127">
        <f t="shared" si="2"/>
        <v>13.75</v>
      </c>
      <c r="I22" s="134">
        <v>12</v>
      </c>
      <c r="J22" s="129">
        <f t="shared" si="3"/>
        <v>13.75</v>
      </c>
      <c r="K22" s="118"/>
      <c r="L22" s="134">
        <f t="shared" si="28"/>
        <v>2035</v>
      </c>
      <c r="M22" s="127">
        <f t="shared" si="4"/>
        <v>41.77</v>
      </c>
      <c r="N22" s="134">
        <v>12</v>
      </c>
      <c r="O22" s="129">
        <f t="shared" si="5"/>
        <v>41.77</v>
      </c>
      <c r="Q22" s="134">
        <f t="shared" si="29"/>
        <v>2035</v>
      </c>
      <c r="R22" s="127">
        <f t="shared" si="6"/>
        <v>0</v>
      </c>
      <c r="S22" s="134">
        <v>12</v>
      </c>
      <c r="T22" s="129">
        <f t="shared" si="7"/>
        <v>0</v>
      </c>
      <c r="U22" s="118"/>
      <c r="V22" s="134">
        <f t="shared" si="30"/>
        <v>2035</v>
      </c>
      <c r="W22" s="127">
        <f t="shared" si="8"/>
        <v>0</v>
      </c>
      <c r="X22" s="134">
        <v>12</v>
      </c>
      <c r="Y22" s="129">
        <f t="shared" si="9"/>
        <v>0</v>
      </c>
      <c r="Z22" s="118"/>
      <c r="AA22" s="134">
        <f t="shared" si="31"/>
        <v>2035</v>
      </c>
      <c r="AB22" s="127">
        <f t="shared" si="10"/>
        <v>65.95</v>
      </c>
      <c r="AC22" s="134">
        <v>12</v>
      </c>
      <c r="AD22" s="129">
        <f t="shared" si="11"/>
        <v>65.95</v>
      </c>
      <c r="AE22" s="118"/>
      <c r="AF22" s="134">
        <f t="shared" si="32"/>
        <v>2035</v>
      </c>
      <c r="AG22" s="127">
        <f t="shared" si="12"/>
        <v>0</v>
      </c>
      <c r="AH22" s="134">
        <v>12</v>
      </c>
      <c r="AI22" s="129">
        <f t="shared" si="13"/>
        <v>0</v>
      </c>
      <c r="AJ22" s="118"/>
      <c r="AK22" s="134">
        <f t="shared" si="33"/>
        <v>2035</v>
      </c>
      <c r="AL22" s="127">
        <f t="shared" si="14"/>
        <v>29.97</v>
      </c>
      <c r="AM22" s="134">
        <v>12</v>
      </c>
      <c r="AN22" s="129">
        <f t="shared" si="15"/>
        <v>29.97</v>
      </c>
      <c r="AO22" s="118"/>
      <c r="AP22" s="134">
        <f t="shared" si="34"/>
        <v>2035</v>
      </c>
      <c r="AQ22" s="127">
        <f t="shared" si="16"/>
        <v>10.55</v>
      </c>
      <c r="AR22" s="134">
        <v>12</v>
      </c>
      <c r="AS22" s="129">
        <f t="shared" si="17"/>
        <v>10.55</v>
      </c>
      <c r="AT22" s="118"/>
      <c r="AU22" s="134">
        <f t="shared" si="35"/>
        <v>2035</v>
      </c>
      <c r="AV22" s="127">
        <f t="shared" si="18"/>
        <v>13.56</v>
      </c>
      <c r="AW22" s="134">
        <v>12</v>
      </c>
      <c r="AX22" s="129">
        <f t="shared" si="19"/>
        <v>13.56</v>
      </c>
      <c r="AY22" s="118"/>
      <c r="AZ22" s="134">
        <f t="shared" si="36"/>
        <v>2035</v>
      </c>
      <c r="BA22" s="127">
        <f t="shared" si="20"/>
        <v>731.96</v>
      </c>
      <c r="BB22" s="134">
        <v>12</v>
      </c>
      <c r="BC22" s="129">
        <f t="shared" si="21"/>
        <v>731.96</v>
      </c>
      <c r="BE22" s="134">
        <f t="shared" si="37"/>
        <v>2035</v>
      </c>
      <c r="BF22" s="127">
        <f t="shared" si="22"/>
        <v>3.07</v>
      </c>
      <c r="BG22" s="134">
        <v>12</v>
      </c>
      <c r="BH22" s="129">
        <f t="shared" si="23"/>
        <v>3.07</v>
      </c>
      <c r="BJ22" s="134">
        <f t="shared" si="38"/>
        <v>2035</v>
      </c>
      <c r="BK22" s="127">
        <f t="shared" si="24"/>
        <v>6.45</v>
      </c>
      <c r="BL22" s="134">
        <v>12</v>
      </c>
      <c r="BM22" s="129">
        <f t="shared" si="25"/>
        <v>6.45</v>
      </c>
    </row>
    <row r="23" spans="2:65">
      <c r="B23" s="134">
        <f t="shared" si="26"/>
        <v>2036</v>
      </c>
      <c r="C23" s="127">
        <f t="shared" si="0"/>
        <v>74.02</v>
      </c>
      <c r="D23" s="134">
        <v>12</v>
      </c>
      <c r="E23" s="129">
        <f t="shared" si="1"/>
        <v>74.02</v>
      </c>
      <c r="F23" s="118"/>
      <c r="G23" s="134">
        <f t="shared" si="27"/>
        <v>2036</v>
      </c>
      <c r="H23" s="127">
        <f t="shared" si="2"/>
        <v>14.05</v>
      </c>
      <c r="I23" s="134">
        <v>12</v>
      </c>
      <c r="J23" s="129">
        <f t="shared" si="3"/>
        <v>14.050000000000002</v>
      </c>
      <c r="K23" s="118"/>
      <c r="L23" s="134">
        <f t="shared" si="28"/>
        <v>2036</v>
      </c>
      <c r="M23" s="127">
        <f t="shared" si="4"/>
        <v>42.67</v>
      </c>
      <c r="N23" s="134">
        <v>12</v>
      </c>
      <c r="O23" s="129">
        <f t="shared" si="5"/>
        <v>42.669999999999995</v>
      </c>
      <c r="Q23" s="134">
        <f t="shared" si="29"/>
        <v>2036</v>
      </c>
      <c r="R23" s="127">
        <f t="shared" si="6"/>
        <v>0</v>
      </c>
      <c r="S23" s="134">
        <v>12</v>
      </c>
      <c r="T23" s="129">
        <f t="shared" si="7"/>
        <v>0</v>
      </c>
      <c r="U23" s="118"/>
      <c r="V23" s="134">
        <f t="shared" si="30"/>
        <v>2036</v>
      </c>
      <c r="W23" s="127">
        <f t="shared" si="8"/>
        <v>0</v>
      </c>
      <c r="X23" s="134">
        <v>12</v>
      </c>
      <c r="Y23" s="129">
        <f t="shared" si="9"/>
        <v>0</v>
      </c>
      <c r="Z23" s="118"/>
      <c r="AA23" s="134">
        <f t="shared" si="31"/>
        <v>2036</v>
      </c>
      <c r="AB23" s="127">
        <f t="shared" si="10"/>
        <v>67.37</v>
      </c>
      <c r="AC23" s="134">
        <v>12</v>
      </c>
      <c r="AD23" s="129">
        <f t="shared" si="11"/>
        <v>67.37</v>
      </c>
      <c r="AE23" s="118"/>
      <c r="AF23" s="134">
        <f t="shared" si="32"/>
        <v>2036</v>
      </c>
      <c r="AG23" s="127">
        <f t="shared" si="12"/>
        <v>0</v>
      </c>
      <c r="AH23" s="134">
        <v>12</v>
      </c>
      <c r="AI23" s="129">
        <f t="shared" si="13"/>
        <v>0</v>
      </c>
      <c r="AJ23" s="118"/>
      <c r="AK23" s="134">
        <f t="shared" si="33"/>
        <v>2036</v>
      </c>
      <c r="AL23" s="127">
        <f t="shared" si="14"/>
        <v>30.62</v>
      </c>
      <c r="AM23" s="134">
        <v>12</v>
      </c>
      <c r="AN23" s="129">
        <f t="shared" si="15"/>
        <v>30.62</v>
      </c>
      <c r="AO23" s="118"/>
      <c r="AP23" s="134">
        <f t="shared" si="34"/>
        <v>2036</v>
      </c>
      <c r="AQ23" s="127">
        <f t="shared" si="16"/>
        <v>10.78</v>
      </c>
      <c r="AR23" s="134">
        <v>12</v>
      </c>
      <c r="AS23" s="129">
        <f t="shared" si="17"/>
        <v>10.78</v>
      </c>
      <c r="AT23" s="118"/>
      <c r="AU23" s="134">
        <f t="shared" si="35"/>
        <v>2036</v>
      </c>
      <c r="AV23" s="127">
        <f t="shared" si="18"/>
        <v>13.85</v>
      </c>
      <c r="AW23" s="134">
        <v>12</v>
      </c>
      <c r="AX23" s="129">
        <f t="shared" si="19"/>
        <v>13.85</v>
      </c>
      <c r="AY23" s="118"/>
      <c r="AZ23" s="134">
        <f t="shared" si="36"/>
        <v>2036</v>
      </c>
      <c r="BA23" s="127">
        <f t="shared" si="20"/>
        <v>747.73</v>
      </c>
      <c r="BB23" s="134">
        <v>12</v>
      </c>
      <c r="BC23" s="129">
        <f t="shared" si="21"/>
        <v>747.73</v>
      </c>
      <c r="BE23" s="134">
        <f t="shared" si="37"/>
        <v>2036</v>
      </c>
      <c r="BF23" s="127">
        <f t="shared" si="22"/>
        <v>3.14</v>
      </c>
      <c r="BG23" s="134">
        <v>12</v>
      </c>
      <c r="BH23" s="129">
        <f t="shared" si="23"/>
        <v>3.14</v>
      </c>
      <c r="BJ23" s="134">
        <f t="shared" si="38"/>
        <v>2036</v>
      </c>
      <c r="BK23" s="127">
        <f t="shared" si="24"/>
        <v>6.59</v>
      </c>
      <c r="BL23" s="134">
        <v>12</v>
      </c>
      <c r="BM23" s="129">
        <f t="shared" si="25"/>
        <v>6.59</v>
      </c>
    </row>
    <row r="24" spans="2:65">
      <c r="B24" s="134">
        <f t="shared" si="26"/>
        <v>2037</v>
      </c>
      <c r="C24" s="127">
        <f t="shared" si="0"/>
        <v>75.62</v>
      </c>
      <c r="D24" s="134">
        <v>12</v>
      </c>
      <c r="E24" s="129">
        <f t="shared" si="1"/>
        <v>75.62</v>
      </c>
      <c r="F24" s="118"/>
      <c r="G24" s="134">
        <f t="shared" si="27"/>
        <v>2037</v>
      </c>
      <c r="H24" s="127">
        <f t="shared" si="2"/>
        <v>14.35</v>
      </c>
      <c r="I24" s="134">
        <v>12</v>
      </c>
      <c r="J24" s="129">
        <f t="shared" si="3"/>
        <v>14.35</v>
      </c>
      <c r="K24" s="118"/>
      <c r="L24" s="134">
        <f t="shared" si="28"/>
        <v>2037</v>
      </c>
      <c r="M24" s="127">
        <f t="shared" si="4"/>
        <v>43.59</v>
      </c>
      <c r="N24" s="134">
        <v>12</v>
      </c>
      <c r="O24" s="129">
        <f t="shared" si="5"/>
        <v>43.59</v>
      </c>
      <c r="Q24" s="330">
        <f t="shared" si="29"/>
        <v>2037</v>
      </c>
      <c r="R24" s="127">
        <f t="shared" si="6"/>
        <v>0</v>
      </c>
      <c r="S24" s="134">
        <v>12</v>
      </c>
      <c r="T24" s="129">
        <f t="shared" si="7"/>
        <v>0</v>
      </c>
      <c r="U24" s="118"/>
      <c r="V24" s="134">
        <f t="shared" si="30"/>
        <v>2037</v>
      </c>
      <c r="W24" s="127">
        <f t="shared" si="8"/>
        <v>0</v>
      </c>
      <c r="X24" s="134">
        <v>12</v>
      </c>
      <c r="Y24" s="129">
        <f t="shared" si="9"/>
        <v>0</v>
      </c>
      <c r="Z24" s="118"/>
      <c r="AA24" s="134">
        <f t="shared" si="31"/>
        <v>2037</v>
      </c>
      <c r="AB24" s="127">
        <f t="shared" si="10"/>
        <v>68.819999999999993</v>
      </c>
      <c r="AC24" s="134">
        <v>12</v>
      </c>
      <c r="AD24" s="129">
        <f t="shared" si="11"/>
        <v>68.819999999999993</v>
      </c>
      <c r="AE24" s="118"/>
      <c r="AF24" s="330">
        <f t="shared" si="32"/>
        <v>2037</v>
      </c>
      <c r="AG24" s="127">
        <f t="shared" si="12"/>
        <v>31.427114949217941</v>
      </c>
      <c r="AH24" s="134">
        <v>12</v>
      </c>
      <c r="AI24" s="129">
        <f t="shared" si="13"/>
        <v>31.427114949217941</v>
      </c>
      <c r="AJ24" s="118"/>
      <c r="AK24" s="134">
        <f t="shared" si="33"/>
        <v>2037</v>
      </c>
      <c r="AL24" s="127">
        <f t="shared" si="14"/>
        <v>31.28</v>
      </c>
      <c r="AM24" s="134">
        <v>12</v>
      </c>
      <c r="AN24" s="129">
        <f t="shared" si="15"/>
        <v>31.28</v>
      </c>
      <c r="AO24" s="118"/>
      <c r="AP24" s="134">
        <f t="shared" si="34"/>
        <v>2037</v>
      </c>
      <c r="AQ24" s="127">
        <f t="shared" si="16"/>
        <v>11.01</v>
      </c>
      <c r="AR24" s="134">
        <v>12</v>
      </c>
      <c r="AS24" s="129">
        <f t="shared" si="17"/>
        <v>11.01</v>
      </c>
      <c r="AT24" s="118"/>
      <c r="AU24" s="134">
        <f t="shared" si="35"/>
        <v>2037</v>
      </c>
      <c r="AV24" s="127">
        <f t="shared" si="18"/>
        <v>14.15</v>
      </c>
      <c r="AW24" s="134">
        <v>12</v>
      </c>
      <c r="AX24" s="129">
        <f t="shared" si="19"/>
        <v>14.15</v>
      </c>
      <c r="AY24" s="118"/>
      <c r="AZ24" s="134">
        <f t="shared" si="36"/>
        <v>2037</v>
      </c>
      <c r="BA24" s="127">
        <f t="shared" si="20"/>
        <v>763.84</v>
      </c>
      <c r="BB24" s="134">
        <v>12</v>
      </c>
      <c r="BC24" s="129">
        <f t="shared" si="21"/>
        <v>763.84</v>
      </c>
      <c r="BE24" s="134">
        <f t="shared" si="37"/>
        <v>2037</v>
      </c>
      <c r="BF24" s="127">
        <f t="shared" si="22"/>
        <v>3.21</v>
      </c>
      <c r="BG24" s="134">
        <v>12</v>
      </c>
      <c r="BH24" s="129">
        <f t="shared" si="23"/>
        <v>3.2099999999999995</v>
      </c>
      <c r="BJ24" s="134">
        <f t="shared" si="38"/>
        <v>2037</v>
      </c>
      <c r="BK24" s="127">
        <f t="shared" si="24"/>
        <v>6.73</v>
      </c>
      <c r="BL24" s="134">
        <v>12</v>
      </c>
      <c r="BM24" s="129">
        <f t="shared" si="25"/>
        <v>6.73</v>
      </c>
    </row>
    <row r="25" spans="2:65">
      <c r="B25" s="134">
        <f t="shared" si="26"/>
        <v>2038</v>
      </c>
      <c r="C25" s="127">
        <f t="shared" si="0"/>
        <v>77.25</v>
      </c>
      <c r="D25" s="134">
        <v>12</v>
      </c>
      <c r="E25" s="129">
        <f t="shared" si="1"/>
        <v>77.25</v>
      </c>
      <c r="F25" s="118"/>
      <c r="G25" s="134">
        <f t="shared" si="27"/>
        <v>2038</v>
      </c>
      <c r="H25" s="127">
        <f t="shared" si="2"/>
        <v>14.66</v>
      </c>
      <c r="I25" s="134">
        <v>12</v>
      </c>
      <c r="J25" s="129">
        <f t="shared" si="3"/>
        <v>14.660000000000002</v>
      </c>
      <c r="K25" s="118"/>
      <c r="L25" s="134">
        <f t="shared" si="28"/>
        <v>2038</v>
      </c>
      <c r="M25" s="127">
        <f t="shared" si="4"/>
        <v>44.53</v>
      </c>
      <c r="N25" s="134">
        <v>12</v>
      </c>
      <c r="O25" s="129">
        <f t="shared" si="5"/>
        <v>44.53</v>
      </c>
      <c r="Q25" s="134">
        <f t="shared" si="29"/>
        <v>2038</v>
      </c>
      <c r="R25" s="127">
        <f t="shared" si="6"/>
        <v>0</v>
      </c>
      <c r="S25" s="134">
        <v>12</v>
      </c>
      <c r="T25" s="129">
        <f t="shared" si="7"/>
        <v>0</v>
      </c>
      <c r="U25" s="118"/>
      <c r="V25" s="134">
        <f t="shared" si="30"/>
        <v>2038</v>
      </c>
      <c r="W25" s="127">
        <f t="shared" si="8"/>
        <v>0</v>
      </c>
      <c r="X25" s="134">
        <v>12</v>
      </c>
      <c r="Y25" s="129">
        <f t="shared" si="9"/>
        <v>0</v>
      </c>
      <c r="Z25" s="118"/>
      <c r="AA25" s="134">
        <f t="shared" si="31"/>
        <v>2038</v>
      </c>
      <c r="AB25" s="127">
        <f t="shared" si="10"/>
        <v>70.3</v>
      </c>
      <c r="AC25" s="134">
        <v>12</v>
      </c>
      <c r="AD25" s="129">
        <f t="shared" si="11"/>
        <v>70.3</v>
      </c>
      <c r="AE25" s="118"/>
      <c r="AF25" s="134">
        <f t="shared" si="32"/>
        <v>2038</v>
      </c>
      <c r="AG25" s="127">
        <f t="shared" si="12"/>
        <v>32.1</v>
      </c>
      <c r="AH25" s="134">
        <v>12</v>
      </c>
      <c r="AI25" s="129">
        <f t="shared" si="13"/>
        <v>32.1</v>
      </c>
      <c r="AJ25" s="118"/>
      <c r="AK25" s="134">
        <f t="shared" si="33"/>
        <v>2038</v>
      </c>
      <c r="AL25" s="127">
        <f t="shared" si="14"/>
        <v>31.95</v>
      </c>
      <c r="AM25" s="134">
        <v>12</v>
      </c>
      <c r="AN25" s="129">
        <f t="shared" si="15"/>
        <v>31.95</v>
      </c>
      <c r="AO25" s="118"/>
      <c r="AP25" s="134">
        <f t="shared" si="34"/>
        <v>2038</v>
      </c>
      <c r="AQ25" s="127">
        <f t="shared" si="16"/>
        <v>11.25</v>
      </c>
      <c r="AR25" s="134">
        <v>12</v>
      </c>
      <c r="AS25" s="129">
        <f t="shared" si="17"/>
        <v>11.25</v>
      </c>
      <c r="AT25" s="118"/>
      <c r="AU25" s="134">
        <f t="shared" si="35"/>
        <v>2038</v>
      </c>
      <c r="AV25" s="127">
        <f t="shared" si="18"/>
        <v>14.45</v>
      </c>
      <c r="AW25" s="134">
        <v>12</v>
      </c>
      <c r="AX25" s="129">
        <f t="shared" si="19"/>
        <v>14.449999999999998</v>
      </c>
      <c r="AY25" s="118"/>
      <c r="AZ25" s="134">
        <f t="shared" si="36"/>
        <v>2038</v>
      </c>
      <c r="BA25" s="127">
        <f t="shared" si="20"/>
        <v>780.3</v>
      </c>
      <c r="BB25" s="134">
        <v>12</v>
      </c>
      <c r="BC25" s="129">
        <f t="shared" si="21"/>
        <v>780.29999999999984</v>
      </c>
      <c r="BE25" s="134">
        <f t="shared" si="37"/>
        <v>2038</v>
      </c>
      <c r="BF25" s="127">
        <f t="shared" si="22"/>
        <v>3.28</v>
      </c>
      <c r="BG25" s="134">
        <v>12</v>
      </c>
      <c r="BH25" s="129">
        <f t="shared" si="23"/>
        <v>3.28</v>
      </c>
      <c r="BJ25" s="134">
        <f t="shared" si="38"/>
        <v>2038</v>
      </c>
      <c r="BK25" s="127">
        <f t="shared" si="24"/>
        <v>6.88</v>
      </c>
      <c r="BL25" s="134">
        <v>12</v>
      </c>
      <c r="BM25" s="129">
        <f t="shared" si="25"/>
        <v>6.88</v>
      </c>
    </row>
    <row r="26" spans="2:65">
      <c r="B26" s="134">
        <f t="shared" si="26"/>
        <v>2039</v>
      </c>
      <c r="C26" s="127">
        <f t="shared" si="0"/>
        <v>78.91</v>
      </c>
      <c r="D26" s="134">
        <v>12</v>
      </c>
      <c r="E26" s="129">
        <f t="shared" si="1"/>
        <v>78.91</v>
      </c>
      <c r="F26" s="118"/>
      <c r="G26" s="134">
        <f t="shared" si="27"/>
        <v>2039</v>
      </c>
      <c r="H26" s="127">
        <f t="shared" si="2"/>
        <v>14.98</v>
      </c>
      <c r="I26" s="134">
        <v>12</v>
      </c>
      <c r="J26" s="129">
        <f t="shared" si="3"/>
        <v>14.979999999999999</v>
      </c>
      <c r="K26" s="118"/>
      <c r="L26" s="134">
        <f t="shared" si="28"/>
        <v>2039</v>
      </c>
      <c r="M26" s="127">
        <f t="shared" si="4"/>
        <v>45.49</v>
      </c>
      <c r="N26" s="134">
        <v>12</v>
      </c>
      <c r="O26" s="129">
        <f t="shared" si="5"/>
        <v>45.49</v>
      </c>
      <c r="Q26" s="134">
        <f t="shared" si="29"/>
        <v>2039</v>
      </c>
      <c r="R26" s="127">
        <f t="shared" si="6"/>
        <v>0</v>
      </c>
      <c r="S26" s="134">
        <v>12</v>
      </c>
      <c r="T26" s="129">
        <f t="shared" si="7"/>
        <v>0</v>
      </c>
      <c r="U26" s="118"/>
      <c r="V26" s="134">
        <f t="shared" si="30"/>
        <v>2039</v>
      </c>
      <c r="W26" s="127">
        <f t="shared" si="8"/>
        <v>0</v>
      </c>
      <c r="X26" s="134">
        <v>12</v>
      </c>
      <c r="Y26" s="129">
        <f t="shared" si="9"/>
        <v>0</v>
      </c>
      <c r="Z26" s="118"/>
      <c r="AA26" s="134">
        <f t="shared" si="31"/>
        <v>2039</v>
      </c>
      <c r="AB26" s="127">
        <f t="shared" si="10"/>
        <v>71.81</v>
      </c>
      <c r="AC26" s="134">
        <v>12</v>
      </c>
      <c r="AD26" s="129">
        <f t="shared" si="11"/>
        <v>71.81</v>
      </c>
      <c r="AE26" s="118"/>
      <c r="AF26" s="134">
        <f t="shared" si="32"/>
        <v>2039</v>
      </c>
      <c r="AG26" s="127">
        <f t="shared" si="12"/>
        <v>32.79</v>
      </c>
      <c r="AH26" s="134">
        <v>12</v>
      </c>
      <c r="AI26" s="129">
        <f t="shared" si="13"/>
        <v>32.79</v>
      </c>
      <c r="AJ26" s="118"/>
      <c r="AK26" s="134">
        <f t="shared" si="33"/>
        <v>2039</v>
      </c>
      <c r="AL26" s="127">
        <f t="shared" si="14"/>
        <v>32.64</v>
      </c>
      <c r="AM26" s="134">
        <v>12</v>
      </c>
      <c r="AN26" s="129">
        <f t="shared" si="15"/>
        <v>32.64</v>
      </c>
      <c r="AO26" s="118"/>
      <c r="AP26" s="134">
        <f t="shared" si="34"/>
        <v>2039</v>
      </c>
      <c r="AQ26" s="127">
        <f t="shared" si="16"/>
        <v>11.49</v>
      </c>
      <c r="AR26" s="134">
        <v>12</v>
      </c>
      <c r="AS26" s="129">
        <f t="shared" si="17"/>
        <v>11.49</v>
      </c>
      <c r="AT26" s="118"/>
      <c r="AU26" s="134">
        <f t="shared" si="35"/>
        <v>2039</v>
      </c>
      <c r="AV26" s="127">
        <f t="shared" si="18"/>
        <v>14.76</v>
      </c>
      <c r="AW26" s="134">
        <v>12</v>
      </c>
      <c r="AX26" s="129">
        <f t="shared" si="19"/>
        <v>14.76</v>
      </c>
      <c r="AY26" s="118"/>
      <c r="AZ26" s="134">
        <f t="shared" si="36"/>
        <v>2039</v>
      </c>
      <c r="BA26" s="127">
        <f t="shared" si="20"/>
        <v>797.12</v>
      </c>
      <c r="BB26" s="134">
        <v>12</v>
      </c>
      <c r="BC26" s="129">
        <f t="shared" si="21"/>
        <v>797.12</v>
      </c>
      <c r="BE26" s="134">
        <f t="shared" si="37"/>
        <v>2039</v>
      </c>
      <c r="BF26" s="127">
        <f t="shared" si="22"/>
        <v>3.35</v>
      </c>
      <c r="BG26" s="134">
        <v>12</v>
      </c>
      <c r="BH26" s="129">
        <f t="shared" si="23"/>
        <v>3.35</v>
      </c>
      <c r="BJ26" s="134">
        <f t="shared" si="38"/>
        <v>2039</v>
      </c>
      <c r="BK26" s="127">
        <f t="shared" si="24"/>
        <v>7.03</v>
      </c>
      <c r="BL26" s="134">
        <v>12</v>
      </c>
      <c r="BM26" s="129">
        <f t="shared" si="25"/>
        <v>7.03</v>
      </c>
    </row>
    <row r="27" spans="2:65">
      <c r="B27" s="134">
        <f t="shared" si="26"/>
        <v>2040</v>
      </c>
      <c r="C27" s="127">
        <f t="shared" si="0"/>
        <v>80.61</v>
      </c>
      <c r="D27" s="134">
        <v>12</v>
      </c>
      <c r="E27" s="129">
        <f t="shared" si="1"/>
        <v>80.61</v>
      </c>
      <c r="F27" s="118"/>
      <c r="G27" s="134">
        <f t="shared" si="27"/>
        <v>2040</v>
      </c>
      <c r="H27" s="127">
        <f t="shared" si="2"/>
        <v>15.3</v>
      </c>
      <c r="I27" s="134">
        <v>12</v>
      </c>
      <c r="J27" s="129">
        <f t="shared" si="3"/>
        <v>15.300000000000002</v>
      </c>
      <c r="K27" s="118"/>
      <c r="L27" s="134">
        <f t="shared" si="28"/>
        <v>2040</v>
      </c>
      <c r="M27" s="127">
        <f t="shared" si="4"/>
        <v>46.47</v>
      </c>
      <c r="N27" s="134">
        <v>12</v>
      </c>
      <c r="O27" s="129">
        <f t="shared" si="5"/>
        <v>46.47</v>
      </c>
      <c r="Q27" s="134">
        <f t="shared" si="29"/>
        <v>2040</v>
      </c>
      <c r="R27" s="127">
        <f t="shared" si="6"/>
        <v>0</v>
      </c>
      <c r="S27" s="134">
        <v>12</v>
      </c>
      <c r="T27" s="129">
        <f t="shared" si="7"/>
        <v>0</v>
      </c>
      <c r="U27" s="118"/>
      <c r="V27" s="330">
        <f t="shared" si="30"/>
        <v>2040</v>
      </c>
      <c r="W27" s="127">
        <f t="shared" si="8"/>
        <v>17.574036807534558</v>
      </c>
      <c r="X27" s="134">
        <v>12</v>
      </c>
      <c r="Y27" s="129">
        <f t="shared" si="9"/>
        <v>17.574036807534558</v>
      </c>
      <c r="Z27" s="118"/>
      <c r="AA27" s="134">
        <f t="shared" si="31"/>
        <v>2040</v>
      </c>
      <c r="AB27" s="127">
        <f t="shared" si="10"/>
        <v>73.36</v>
      </c>
      <c r="AC27" s="134">
        <v>12</v>
      </c>
      <c r="AD27" s="129">
        <f t="shared" si="11"/>
        <v>73.36</v>
      </c>
      <c r="AE27" s="118"/>
      <c r="AF27" s="134">
        <f t="shared" si="32"/>
        <v>2040</v>
      </c>
      <c r="AG27" s="127">
        <f t="shared" si="12"/>
        <v>33.5</v>
      </c>
      <c r="AH27" s="134">
        <v>12</v>
      </c>
      <c r="AI27" s="129">
        <f t="shared" si="13"/>
        <v>33.5</v>
      </c>
      <c r="AJ27" s="118"/>
      <c r="AK27" s="134">
        <f t="shared" si="33"/>
        <v>2040</v>
      </c>
      <c r="AL27" s="127">
        <f t="shared" si="14"/>
        <v>33.340000000000003</v>
      </c>
      <c r="AM27" s="134">
        <v>12</v>
      </c>
      <c r="AN27" s="129">
        <f t="shared" si="15"/>
        <v>33.340000000000003</v>
      </c>
      <c r="AO27" s="118"/>
      <c r="AP27" s="134">
        <f t="shared" si="34"/>
        <v>2040</v>
      </c>
      <c r="AQ27" s="127">
        <f t="shared" si="16"/>
        <v>11.74</v>
      </c>
      <c r="AR27" s="134">
        <v>12</v>
      </c>
      <c r="AS27" s="129">
        <f t="shared" si="17"/>
        <v>11.74</v>
      </c>
      <c r="AT27" s="118"/>
      <c r="AU27" s="134">
        <f t="shared" si="35"/>
        <v>2040</v>
      </c>
      <c r="AV27" s="127">
        <f t="shared" si="18"/>
        <v>15.08</v>
      </c>
      <c r="AW27" s="134">
        <v>12</v>
      </c>
      <c r="AX27" s="129">
        <f t="shared" si="19"/>
        <v>15.08</v>
      </c>
      <c r="AY27" s="118"/>
      <c r="AZ27" s="134">
        <f t="shared" si="36"/>
        <v>2040</v>
      </c>
      <c r="BA27" s="127">
        <f t="shared" si="20"/>
        <v>814.3</v>
      </c>
      <c r="BB27" s="134">
        <v>12</v>
      </c>
      <c r="BC27" s="129">
        <f t="shared" si="21"/>
        <v>814.29999999999984</v>
      </c>
      <c r="BE27" s="134">
        <f t="shared" si="37"/>
        <v>2040</v>
      </c>
      <c r="BF27" s="127">
        <f t="shared" si="22"/>
        <v>3.42</v>
      </c>
      <c r="BG27" s="134">
        <v>12</v>
      </c>
      <c r="BH27" s="129">
        <f t="shared" si="23"/>
        <v>3.42</v>
      </c>
      <c r="BJ27" s="134">
        <f t="shared" si="38"/>
        <v>2040</v>
      </c>
      <c r="BK27" s="127">
        <f t="shared" si="24"/>
        <v>7.18</v>
      </c>
      <c r="BL27" s="134">
        <v>12</v>
      </c>
      <c r="BM27" s="129">
        <f t="shared" si="25"/>
        <v>7.18</v>
      </c>
    </row>
    <row r="28" spans="2:65">
      <c r="B28" s="134">
        <f t="shared" si="26"/>
        <v>2041</v>
      </c>
      <c r="C28" s="127">
        <f t="shared" si="0"/>
        <v>82.35</v>
      </c>
      <c r="D28" s="134">
        <v>12</v>
      </c>
      <c r="E28" s="129">
        <f t="shared" si="1"/>
        <v>82.35</v>
      </c>
      <c r="F28" s="118"/>
      <c r="G28" s="134">
        <f t="shared" si="27"/>
        <v>2041</v>
      </c>
      <c r="H28" s="127">
        <f t="shared" si="2"/>
        <v>15.63</v>
      </c>
      <c r="I28" s="134">
        <v>12</v>
      </c>
      <c r="J28" s="129">
        <f t="shared" si="3"/>
        <v>15.63</v>
      </c>
      <c r="K28" s="118"/>
      <c r="L28" s="134">
        <f t="shared" si="28"/>
        <v>2041</v>
      </c>
      <c r="M28" s="127">
        <f t="shared" si="4"/>
        <v>47.47</v>
      </c>
      <c r="N28" s="134">
        <v>12</v>
      </c>
      <c r="O28" s="129">
        <f t="shared" si="5"/>
        <v>47.47</v>
      </c>
      <c r="Q28" s="134">
        <f t="shared" si="29"/>
        <v>2041</v>
      </c>
      <c r="R28" s="127">
        <f t="shared" si="6"/>
        <v>0</v>
      </c>
      <c r="S28" s="134">
        <v>12</v>
      </c>
      <c r="T28" s="129">
        <f t="shared" si="7"/>
        <v>0</v>
      </c>
      <c r="U28" s="118"/>
      <c r="V28" s="134">
        <f t="shared" si="30"/>
        <v>2041</v>
      </c>
      <c r="W28" s="127">
        <f t="shared" si="8"/>
        <v>17.95</v>
      </c>
      <c r="X28" s="134">
        <v>12</v>
      </c>
      <c r="Y28" s="129">
        <f t="shared" si="9"/>
        <v>17.95</v>
      </c>
      <c r="Z28" s="118"/>
      <c r="AA28" s="134">
        <f t="shared" si="31"/>
        <v>2041</v>
      </c>
      <c r="AB28" s="127">
        <f t="shared" si="10"/>
        <v>74.94</v>
      </c>
      <c r="AC28" s="134">
        <v>12</v>
      </c>
      <c r="AD28" s="129">
        <f t="shared" si="11"/>
        <v>74.94</v>
      </c>
      <c r="AE28" s="118"/>
      <c r="AF28" s="134">
        <f t="shared" si="32"/>
        <v>2041</v>
      </c>
      <c r="AG28" s="127">
        <f t="shared" si="12"/>
        <v>34.22</v>
      </c>
      <c r="AH28" s="134">
        <v>12</v>
      </c>
      <c r="AI28" s="129">
        <f t="shared" si="13"/>
        <v>34.22</v>
      </c>
      <c r="AJ28" s="118"/>
      <c r="AK28" s="134">
        <f t="shared" si="33"/>
        <v>2041</v>
      </c>
      <c r="AL28" s="127">
        <f t="shared" si="14"/>
        <v>34.06</v>
      </c>
      <c r="AM28" s="134">
        <v>12</v>
      </c>
      <c r="AN28" s="129">
        <f t="shared" si="15"/>
        <v>34.06</v>
      </c>
      <c r="AO28" s="118"/>
      <c r="AP28" s="134">
        <f t="shared" si="34"/>
        <v>2041</v>
      </c>
      <c r="AQ28" s="127">
        <f t="shared" si="16"/>
        <v>11.99</v>
      </c>
      <c r="AR28" s="134">
        <v>12</v>
      </c>
      <c r="AS28" s="129">
        <f t="shared" si="17"/>
        <v>11.99</v>
      </c>
      <c r="AT28" s="118"/>
      <c r="AU28" s="134">
        <f t="shared" si="35"/>
        <v>2041</v>
      </c>
      <c r="AV28" s="127">
        <f t="shared" si="18"/>
        <v>15.4</v>
      </c>
      <c r="AW28" s="134">
        <v>12</v>
      </c>
      <c r="AX28" s="129">
        <f t="shared" si="19"/>
        <v>15.4</v>
      </c>
      <c r="AY28" s="118"/>
      <c r="AZ28" s="134">
        <f t="shared" si="36"/>
        <v>2041</v>
      </c>
      <c r="BA28" s="127">
        <f t="shared" si="20"/>
        <v>831.85</v>
      </c>
      <c r="BB28" s="134">
        <v>12</v>
      </c>
      <c r="BC28" s="129">
        <f t="shared" si="21"/>
        <v>831.85</v>
      </c>
      <c r="BE28" s="134">
        <f t="shared" si="37"/>
        <v>2041</v>
      </c>
      <c r="BF28" s="127">
        <f t="shared" si="22"/>
        <v>3.49</v>
      </c>
      <c r="BG28" s="134">
        <v>12</v>
      </c>
      <c r="BH28" s="129">
        <f t="shared" si="23"/>
        <v>3.49</v>
      </c>
      <c r="BJ28" s="134">
        <f t="shared" si="38"/>
        <v>2041</v>
      </c>
      <c r="BK28" s="127">
        <f t="shared" si="24"/>
        <v>7.33</v>
      </c>
      <c r="BL28" s="134">
        <v>12</v>
      </c>
      <c r="BM28" s="129">
        <f t="shared" si="25"/>
        <v>7.330000000000001</v>
      </c>
    </row>
    <row r="29" spans="2:65">
      <c r="B29" s="134">
        <f t="shared" si="26"/>
        <v>2042</v>
      </c>
      <c r="C29" s="127">
        <f t="shared" si="0"/>
        <v>84.12</v>
      </c>
      <c r="D29" s="134">
        <v>12</v>
      </c>
      <c r="E29" s="129">
        <f t="shared" si="1"/>
        <v>84.12</v>
      </c>
      <c r="F29" s="118"/>
      <c r="G29" s="134">
        <f t="shared" si="27"/>
        <v>2042</v>
      </c>
      <c r="H29" s="127">
        <f t="shared" si="2"/>
        <v>15.97</v>
      </c>
      <c r="I29" s="134">
        <v>12</v>
      </c>
      <c r="J29" s="129">
        <f t="shared" si="3"/>
        <v>15.97</v>
      </c>
      <c r="K29" s="118"/>
      <c r="L29" s="134">
        <f t="shared" si="28"/>
        <v>2042</v>
      </c>
      <c r="M29" s="127">
        <f t="shared" si="4"/>
        <v>48.49</v>
      </c>
      <c r="N29" s="134">
        <v>12</v>
      </c>
      <c r="O29" s="129">
        <f t="shared" si="5"/>
        <v>48.49</v>
      </c>
      <c r="Q29" s="134">
        <f t="shared" si="29"/>
        <v>2042</v>
      </c>
      <c r="R29" s="127">
        <f t="shared" si="6"/>
        <v>0</v>
      </c>
      <c r="S29" s="134">
        <v>12</v>
      </c>
      <c r="T29" s="129">
        <f t="shared" si="7"/>
        <v>0</v>
      </c>
      <c r="U29" s="118"/>
      <c r="V29" s="134">
        <f t="shared" si="30"/>
        <v>2042</v>
      </c>
      <c r="W29" s="127">
        <f t="shared" si="8"/>
        <v>18.34</v>
      </c>
      <c r="X29" s="134">
        <v>12</v>
      </c>
      <c r="Y29" s="129">
        <f t="shared" si="9"/>
        <v>18.34</v>
      </c>
      <c r="Z29" s="118"/>
      <c r="AA29" s="134">
        <f t="shared" si="31"/>
        <v>2042</v>
      </c>
      <c r="AB29" s="127">
        <f t="shared" si="10"/>
        <v>76.55</v>
      </c>
      <c r="AC29" s="134">
        <v>12</v>
      </c>
      <c r="AD29" s="129">
        <f t="shared" si="11"/>
        <v>76.55</v>
      </c>
      <c r="AE29" s="118"/>
      <c r="AF29" s="134">
        <f t="shared" si="32"/>
        <v>2042</v>
      </c>
      <c r="AG29" s="127">
        <f t="shared" si="12"/>
        <v>34.96</v>
      </c>
      <c r="AH29" s="134">
        <v>12</v>
      </c>
      <c r="AI29" s="129">
        <f t="shared" si="13"/>
        <v>34.96</v>
      </c>
      <c r="AJ29" s="118"/>
      <c r="AK29" s="134">
        <f t="shared" si="33"/>
        <v>2042</v>
      </c>
      <c r="AL29" s="127">
        <f t="shared" si="14"/>
        <v>34.79</v>
      </c>
      <c r="AM29" s="134">
        <v>12</v>
      </c>
      <c r="AN29" s="129">
        <f t="shared" si="15"/>
        <v>34.79</v>
      </c>
      <c r="AO29" s="118"/>
      <c r="AP29" s="134">
        <f t="shared" si="34"/>
        <v>2042</v>
      </c>
      <c r="AQ29" s="127">
        <f t="shared" si="16"/>
        <v>12.25</v>
      </c>
      <c r="AR29" s="134">
        <v>12</v>
      </c>
      <c r="AS29" s="129">
        <f t="shared" si="17"/>
        <v>12.25</v>
      </c>
      <c r="AT29" s="118"/>
      <c r="AU29" s="134">
        <f t="shared" si="35"/>
        <v>2042</v>
      </c>
      <c r="AV29" s="127">
        <f t="shared" si="18"/>
        <v>15.73</v>
      </c>
      <c r="AW29" s="134">
        <v>12</v>
      </c>
      <c r="AX29" s="129">
        <f t="shared" si="19"/>
        <v>15.729999999999999</v>
      </c>
      <c r="AY29" s="118"/>
      <c r="AZ29" s="134">
        <f t="shared" si="36"/>
        <v>2042</v>
      </c>
      <c r="BA29" s="127">
        <f t="shared" si="20"/>
        <v>849.78</v>
      </c>
      <c r="BB29" s="134">
        <v>12</v>
      </c>
      <c r="BC29" s="129">
        <f t="shared" si="21"/>
        <v>849.78000000000009</v>
      </c>
      <c r="BE29" s="134">
        <f t="shared" si="37"/>
        <v>2042</v>
      </c>
      <c r="BF29" s="127">
        <f t="shared" si="22"/>
        <v>3.57</v>
      </c>
      <c r="BG29" s="134">
        <v>12</v>
      </c>
      <c r="BH29" s="129">
        <f t="shared" si="23"/>
        <v>3.57</v>
      </c>
      <c r="BJ29" s="134">
        <f t="shared" si="38"/>
        <v>2042</v>
      </c>
      <c r="BK29" s="127">
        <f t="shared" si="24"/>
        <v>7.49</v>
      </c>
      <c r="BL29" s="134">
        <v>12</v>
      </c>
      <c r="BM29" s="129">
        <f t="shared" si="25"/>
        <v>7.4899999999999993</v>
      </c>
    </row>
    <row r="30" spans="2:65">
      <c r="B30" s="134">
        <f t="shared" si="26"/>
        <v>2043</v>
      </c>
      <c r="C30" s="127">
        <f t="shared" si="0"/>
        <v>85.93</v>
      </c>
      <c r="D30" s="134">
        <v>12</v>
      </c>
      <c r="E30" s="129">
        <f t="shared" si="1"/>
        <v>85.93</v>
      </c>
      <c r="F30" s="118"/>
      <c r="G30" s="134">
        <f t="shared" si="27"/>
        <v>2043</v>
      </c>
      <c r="H30" s="127">
        <f t="shared" si="2"/>
        <v>16.309999999999999</v>
      </c>
      <c r="I30" s="134">
        <v>12</v>
      </c>
      <c r="J30" s="129">
        <f t="shared" si="3"/>
        <v>16.309999999999999</v>
      </c>
      <c r="K30" s="118"/>
      <c r="L30" s="134">
        <f t="shared" si="28"/>
        <v>2043</v>
      </c>
      <c r="M30" s="127">
        <f t="shared" si="4"/>
        <v>49.53</v>
      </c>
      <c r="N30" s="134">
        <v>12</v>
      </c>
      <c r="O30" s="129">
        <f t="shared" si="5"/>
        <v>49.53</v>
      </c>
      <c r="Q30" s="134">
        <f t="shared" si="29"/>
        <v>2043</v>
      </c>
      <c r="R30" s="127">
        <f t="shared" si="6"/>
        <v>0</v>
      </c>
      <c r="S30" s="134">
        <v>12</v>
      </c>
      <c r="T30" s="129">
        <f t="shared" si="7"/>
        <v>0</v>
      </c>
      <c r="U30" s="118"/>
      <c r="V30" s="134">
        <f t="shared" si="30"/>
        <v>2043</v>
      </c>
      <c r="W30" s="127">
        <f t="shared" si="8"/>
        <v>18.739999999999998</v>
      </c>
      <c r="X30" s="134">
        <v>12</v>
      </c>
      <c r="Y30" s="129">
        <f t="shared" si="9"/>
        <v>18.739999999999998</v>
      </c>
      <c r="Z30" s="118"/>
      <c r="AA30" s="134">
        <f t="shared" si="31"/>
        <v>2043</v>
      </c>
      <c r="AB30" s="127">
        <f t="shared" si="10"/>
        <v>78.2</v>
      </c>
      <c r="AC30" s="134">
        <v>12</v>
      </c>
      <c r="AD30" s="129">
        <f t="shared" si="11"/>
        <v>78.2</v>
      </c>
      <c r="AE30" s="118"/>
      <c r="AF30" s="134">
        <f t="shared" si="32"/>
        <v>2043</v>
      </c>
      <c r="AG30" s="127">
        <f t="shared" si="12"/>
        <v>35.71</v>
      </c>
      <c r="AH30" s="134">
        <v>12</v>
      </c>
      <c r="AI30" s="129">
        <f t="shared" si="13"/>
        <v>35.71</v>
      </c>
      <c r="AJ30" s="118"/>
      <c r="AK30" s="134">
        <f t="shared" si="33"/>
        <v>2043</v>
      </c>
      <c r="AL30" s="127">
        <f t="shared" si="14"/>
        <v>35.54</v>
      </c>
      <c r="AM30" s="134">
        <v>12</v>
      </c>
      <c r="AN30" s="129">
        <f t="shared" si="15"/>
        <v>35.54</v>
      </c>
      <c r="AO30" s="118"/>
      <c r="AP30" s="134">
        <f t="shared" si="34"/>
        <v>2043</v>
      </c>
      <c r="AQ30" s="127">
        <f t="shared" si="16"/>
        <v>12.51</v>
      </c>
      <c r="AR30" s="134">
        <v>12</v>
      </c>
      <c r="AS30" s="129">
        <f t="shared" si="17"/>
        <v>12.51</v>
      </c>
      <c r="AT30" s="118"/>
      <c r="AU30" s="134">
        <f t="shared" si="35"/>
        <v>2043</v>
      </c>
      <c r="AV30" s="127">
        <f t="shared" si="18"/>
        <v>16.07</v>
      </c>
      <c r="AW30" s="134">
        <v>12</v>
      </c>
      <c r="AX30" s="129">
        <f t="shared" si="19"/>
        <v>16.07</v>
      </c>
      <c r="AY30" s="118"/>
      <c r="AZ30" s="134">
        <f t="shared" si="36"/>
        <v>2043</v>
      </c>
      <c r="BA30" s="127">
        <f t="shared" si="20"/>
        <v>868.09</v>
      </c>
      <c r="BB30" s="134">
        <v>12</v>
      </c>
      <c r="BC30" s="129">
        <f t="shared" si="21"/>
        <v>868.09</v>
      </c>
      <c r="BE30" s="134">
        <f t="shared" si="37"/>
        <v>2043</v>
      </c>
      <c r="BF30" s="127">
        <f t="shared" si="22"/>
        <v>3.65</v>
      </c>
      <c r="BG30" s="134">
        <v>12</v>
      </c>
      <c r="BH30" s="129">
        <f t="shared" si="23"/>
        <v>3.65</v>
      </c>
      <c r="BJ30" s="134">
        <f t="shared" si="38"/>
        <v>2043</v>
      </c>
      <c r="BK30" s="127">
        <f t="shared" si="24"/>
        <v>7.65</v>
      </c>
      <c r="BL30" s="134">
        <v>12</v>
      </c>
      <c r="BM30" s="129">
        <f t="shared" si="25"/>
        <v>7.6500000000000012</v>
      </c>
    </row>
    <row r="31" spans="2:65">
      <c r="B31" s="134">
        <f t="shared" si="26"/>
        <v>2044</v>
      </c>
      <c r="C31" s="127">
        <f t="shared" si="0"/>
        <v>87.78</v>
      </c>
      <c r="D31" s="134">
        <v>12</v>
      </c>
      <c r="E31" s="129">
        <f t="shared" si="1"/>
        <v>87.780000000000015</v>
      </c>
      <c r="F31" s="118"/>
      <c r="G31" s="134">
        <f t="shared" si="27"/>
        <v>2044</v>
      </c>
      <c r="H31" s="127">
        <f t="shared" si="2"/>
        <v>16.66</v>
      </c>
      <c r="I31" s="134">
        <v>12</v>
      </c>
      <c r="J31" s="129">
        <f t="shared" si="3"/>
        <v>16.66</v>
      </c>
      <c r="K31" s="118"/>
      <c r="L31" s="134">
        <f t="shared" si="28"/>
        <v>2044</v>
      </c>
      <c r="M31" s="127">
        <f t="shared" si="4"/>
        <v>50.6</v>
      </c>
      <c r="N31" s="134">
        <v>12</v>
      </c>
      <c r="O31" s="129">
        <f t="shared" si="5"/>
        <v>50.6</v>
      </c>
      <c r="Q31" s="134">
        <f t="shared" si="29"/>
        <v>2044</v>
      </c>
      <c r="R31" s="127">
        <f t="shared" si="6"/>
        <v>0</v>
      </c>
      <c r="S31" s="134">
        <v>12</v>
      </c>
      <c r="T31" s="129">
        <f t="shared" si="7"/>
        <v>0</v>
      </c>
      <c r="U31" s="118"/>
      <c r="V31" s="134">
        <f t="shared" si="30"/>
        <v>2044</v>
      </c>
      <c r="W31" s="127">
        <f t="shared" si="8"/>
        <v>19.14</v>
      </c>
      <c r="X31" s="134">
        <v>12</v>
      </c>
      <c r="Y31" s="129">
        <f t="shared" si="9"/>
        <v>19.14</v>
      </c>
      <c r="Z31" s="118"/>
      <c r="AA31" s="134">
        <f t="shared" si="31"/>
        <v>2044</v>
      </c>
      <c r="AB31" s="127">
        <f t="shared" si="10"/>
        <v>79.89</v>
      </c>
      <c r="AC31" s="134">
        <v>12</v>
      </c>
      <c r="AD31" s="129">
        <f t="shared" si="11"/>
        <v>79.89</v>
      </c>
      <c r="AE31" s="118"/>
      <c r="AF31" s="134">
        <f t="shared" si="32"/>
        <v>2044</v>
      </c>
      <c r="AG31" s="127">
        <f t="shared" si="12"/>
        <v>36.479999999999997</v>
      </c>
      <c r="AH31" s="134">
        <v>12</v>
      </c>
      <c r="AI31" s="129">
        <f t="shared" si="13"/>
        <v>36.479999999999997</v>
      </c>
      <c r="AJ31" s="118"/>
      <c r="AK31" s="134">
        <f t="shared" si="33"/>
        <v>2044</v>
      </c>
      <c r="AL31" s="127">
        <f t="shared" si="14"/>
        <v>36.31</v>
      </c>
      <c r="AM31" s="134">
        <v>12</v>
      </c>
      <c r="AN31" s="129">
        <f t="shared" si="15"/>
        <v>36.31</v>
      </c>
      <c r="AO31" s="118"/>
      <c r="AP31" s="134">
        <f t="shared" si="34"/>
        <v>2044</v>
      </c>
      <c r="AQ31" s="127">
        <f t="shared" si="16"/>
        <v>12.78</v>
      </c>
      <c r="AR31" s="134">
        <v>12</v>
      </c>
      <c r="AS31" s="129">
        <f t="shared" si="17"/>
        <v>12.78</v>
      </c>
      <c r="AT31" s="118"/>
      <c r="AU31" s="134">
        <f t="shared" si="35"/>
        <v>2044</v>
      </c>
      <c r="AV31" s="127">
        <f t="shared" si="18"/>
        <v>16.420000000000002</v>
      </c>
      <c r="AW31" s="134">
        <v>12</v>
      </c>
      <c r="AX31" s="129">
        <f t="shared" si="19"/>
        <v>16.420000000000002</v>
      </c>
      <c r="AY31" s="118"/>
      <c r="AZ31" s="134">
        <f t="shared" si="36"/>
        <v>2044</v>
      </c>
      <c r="BA31" s="127">
        <f t="shared" si="20"/>
        <v>886.8</v>
      </c>
      <c r="BB31" s="134">
        <v>12</v>
      </c>
      <c r="BC31" s="129">
        <f t="shared" si="21"/>
        <v>886.79999999999984</v>
      </c>
      <c r="BE31" s="134">
        <f t="shared" si="37"/>
        <v>2044</v>
      </c>
      <c r="BF31" s="127">
        <f t="shared" si="22"/>
        <v>3.73</v>
      </c>
      <c r="BG31" s="134">
        <v>12</v>
      </c>
      <c r="BH31" s="129">
        <f t="shared" si="23"/>
        <v>3.73</v>
      </c>
      <c r="BJ31" s="134">
        <f t="shared" si="38"/>
        <v>2044</v>
      </c>
      <c r="BK31" s="127">
        <f t="shared" si="24"/>
        <v>7.81</v>
      </c>
      <c r="BL31" s="134">
        <v>12</v>
      </c>
      <c r="BM31" s="129">
        <f t="shared" si="25"/>
        <v>7.81</v>
      </c>
    </row>
    <row r="32" spans="2:65">
      <c r="B32" s="134">
        <f t="shared" si="26"/>
        <v>2045</v>
      </c>
      <c r="C32" s="127">
        <f t="shared" si="0"/>
        <v>89.67</v>
      </c>
      <c r="D32" s="134">
        <v>12</v>
      </c>
      <c r="E32" s="129">
        <f t="shared" si="1"/>
        <v>89.67</v>
      </c>
      <c r="F32" s="118"/>
      <c r="G32" s="134">
        <f t="shared" si="27"/>
        <v>2045</v>
      </c>
      <c r="H32" s="127">
        <f t="shared" si="2"/>
        <v>17.02</v>
      </c>
      <c r="I32" s="134">
        <v>12</v>
      </c>
      <c r="J32" s="129">
        <f t="shared" si="3"/>
        <v>17.02</v>
      </c>
      <c r="K32" s="118"/>
      <c r="L32" s="134">
        <f t="shared" si="28"/>
        <v>2045</v>
      </c>
      <c r="M32" s="127">
        <f t="shared" si="4"/>
        <v>51.69</v>
      </c>
      <c r="N32" s="134">
        <v>12</v>
      </c>
      <c r="O32" s="129">
        <f t="shared" si="5"/>
        <v>51.69</v>
      </c>
      <c r="Q32" s="134">
        <f t="shared" si="29"/>
        <v>2045</v>
      </c>
      <c r="R32" s="127">
        <f t="shared" si="6"/>
        <v>0</v>
      </c>
      <c r="S32" s="134">
        <v>12</v>
      </c>
      <c r="T32" s="129">
        <f t="shared" si="7"/>
        <v>0</v>
      </c>
      <c r="U32" s="118"/>
      <c r="V32" s="134">
        <f t="shared" si="30"/>
        <v>2045</v>
      </c>
      <c r="W32" s="127">
        <f t="shared" si="8"/>
        <v>19.55</v>
      </c>
      <c r="X32" s="134">
        <v>12</v>
      </c>
      <c r="Y32" s="129">
        <f t="shared" si="9"/>
        <v>19.55</v>
      </c>
      <c r="Z32" s="118"/>
      <c r="AA32" s="134">
        <f t="shared" si="31"/>
        <v>2045</v>
      </c>
      <c r="AB32" s="127">
        <f t="shared" si="10"/>
        <v>81.61</v>
      </c>
      <c r="AC32" s="134">
        <v>12</v>
      </c>
      <c r="AD32" s="129">
        <f t="shared" si="11"/>
        <v>81.61</v>
      </c>
      <c r="AE32" s="118"/>
      <c r="AF32" s="134">
        <f t="shared" si="32"/>
        <v>2045</v>
      </c>
      <c r="AG32" s="127">
        <f t="shared" si="12"/>
        <v>37.270000000000003</v>
      </c>
      <c r="AH32" s="134">
        <v>12</v>
      </c>
      <c r="AI32" s="129">
        <f t="shared" si="13"/>
        <v>37.270000000000003</v>
      </c>
      <c r="AJ32" s="118"/>
      <c r="AK32" s="134">
        <f t="shared" si="33"/>
        <v>2045</v>
      </c>
      <c r="AL32" s="127">
        <f t="shared" si="14"/>
        <v>37.090000000000003</v>
      </c>
      <c r="AM32" s="134">
        <v>12</v>
      </c>
      <c r="AN32" s="129">
        <f t="shared" si="15"/>
        <v>37.090000000000003</v>
      </c>
      <c r="AO32" s="118"/>
      <c r="AP32" s="134">
        <f t="shared" si="34"/>
        <v>2045</v>
      </c>
      <c r="AQ32" s="127">
        <f t="shared" si="16"/>
        <v>13.06</v>
      </c>
      <c r="AR32" s="134">
        <v>12</v>
      </c>
      <c r="AS32" s="129">
        <f t="shared" si="17"/>
        <v>13.06</v>
      </c>
      <c r="AT32" s="118"/>
      <c r="AU32" s="134">
        <f t="shared" si="35"/>
        <v>2045</v>
      </c>
      <c r="AV32" s="127">
        <f t="shared" si="18"/>
        <v>16.77</v>
      </c>
      <c r="AW32" s="134">
        <v>12</v>
      </c>
      <c r="AX32" s="129">
        <f t="shared" si="19"/>
        <v>16.77</v>
      </c>
      <c r="AY32" s="118"/>
      <c r="AZ32" s="134">
        <f t="shared" si="36"/>
        <v>2045</v>
      </c>
      <c r="BA32" s="127">
        <f t="shared" si="20"/>
        <v>905.91</v>
      </c>
      <c r="BB32" s="134">
        <v>12</v>
      </c>
      <c r="BC32" s="129">
        <f t="shared" si="21"/>
        <v>905.91</v>
      </c>
      <c r="BE32" s="134">
        <f t="shared" si="37"/>
        <v>2045</v>
      </c>
      <c r="BF32" s="127">
        <f t="shared" si="22"/>
        <v>3.81</v>
      </c>
      <c r="BG32" s="134">
        <v>12</v>
      </c>
      <c r="BH32" s="129">
        <f t="shared" si="23"/>
        <v>3.81</v>
      </c>
      <c r="BJ32" s="134">
        <f t="shared" si="38"/>
        <v>2045</v>
      </c>
      <c r="BK32" s="127">
        <f t="shared" si="24"/>
        <v>7.98</v>
      </c>
      <c r="BL32" s="134">
        <v>12</v>
      </c>
      <c r="BM32" s="129">
        <f t="shared" si="25"/>
        <v>7.98</v>
      </c>
    </row>
    <row r="33" spans="2:65">
      <c r="B33" s="134"/>
      <c r="C33" s="127"/>
      <c r="D33" s="134"/>
      <c r="E33" s="129"/>
      <c r="F33" s="118"/>
      <c r="G33" s="134"/>
      <c r="H33" s="127"/>
      <c r="I33" s="134"/>
      <c r="J33" s="129"/>
      <c r="K33" s="118"/>
      <c r="L33" s="134"/>
      <c r="M33" s="127"/>
      <c r="N33" s="134"/>
      <c r="O33" s="129"/>
      <c r="Q33" s="134"/>
      <c r="R33" s="127"/>
      <c r="S33" s="134"/>
      <c r="T33" s="129"/>
      <c r="U33" s="118"/>
      <c r="V33" s="134"/>
      <c r="W33" s="127"/>
      <c r="X33" s="134"/>
      <c r="Y33" s="129"/>
      <c r="Z33" s="118"/>
      <c r="AA33" s="134"/>
      <c r="AB33" s="127"/>
      <c r="AC33" s="134"/>
      <c r="AD33" s="129"/>
      <c r="AE33" s="118"/>
      <c r="AF33" s="134"/>
      <c r="AG33" s="127"/>
      <c r="AH33" s="134"/>
      <c r="AI33" s="129"/>
      <c r="AJ33" s="118"/>
      <c r="AK33" s="134"/>
      <c r="AL33" s="127"/>
      <c r="AM33" s="134"/>
      <c r="AN33" s="129"/>
      <c r="AO33" s="118"/>
      <c r="AP33" s="134"/>
      <c r="AQ33" s="127"/>
      <c r="AR33" s="134"/>
      <c r="AS33" s="129"/>
      <c r="AT33" s="118"/>
      <c r="AU33" s="134"/>
      <c r="AV33" s="127"/>
      <c r="AW33" s="134"/>
      <c r="AX33" s="129"/>
      <c r="AY33" s="118"/>
      <c r="AZ33" s="134"/>
      <c r="BA33" s="127"/>
      <c r="BB33" s="134"/>
      <c r="BC33" s="129"/>
      <c r="BE33" s="134"/>
      <c r="BF33" s="127"/>
      <c r="BG33" s="134"/>
      <c r="BH33" s="129"/>
      <c r="BJ33" s="134"/>
      <c r="BK33" s="127"/>
      <c r="BL33" s="134"/>
      <c r="BM33" s="129"/>
    </row>
    <row r="34" spans="2:65">
      <c r="B34" s="134"/>
      <c r="C34" s="130"/>
      <c r="D34" s="127"/>
      <c r="E34" s="127"/>
      <c r="F34" s="128"/>
      <c r="G34" s="134"/>
      <c r="H34" s="130"/>
      <c r="I34" s="127"/>
      <c r="J34" s="127"/>
      <c r="K34" s="128"/>
      <c r="L34" s="134"/>
      <c r="M34" s="130"/>
      <c r="N34" s="127"/>
      <c r="O34" s="127"/>
      <c r="Q34" s="134"/>
      <c r="R34" s="130"/>
      <c r="S34" s="127"/>
      <c r="T34" s="127"/>
      <c r="U34" s="128"/>
      <c r="V34" s="134"/>
      <c r="W34" s="130"/>
      <c r="X34" s="127"/>
      <c r="Y34" s="127"/>
      <c r="Z34" s="128"/>
      <c r="AA34" s="134"/>
      <c r="AB34" s="130"/>
      <c r="AC34" s="127"/>
      <c r="AD34" s="127"/>
      <c r="AE34" s="128"/>
      <c r="AF34" s="134"/>
      <c r="AG34" s="130"/>
      <c r="AH34" s="127"/>
      <c r="AI34" s="127"/>
      <c r="AJ34" s="128"/>
      <c r="AK34" s="134"/>
      <c r="AL34" s="130"/>
      <c r="AM34" s="127"/>
      <c r="AN34" s="127"/>
      <c r="AO34" s="128"/>
      <c r="AP34" s="134"/>
      <c r="AQ34" s="130"/>
      <c r="AR34" s="127"/>
      <c r="AS34" s="127"/>
      <c r="AT34" s="128"/>
      <c r="AU34" s="134"/>
      <c r="AV34" s="130"/>
      <c r="AW34" s="127"/>
      <c r="AX34" s="127"/>
      <c r="AY34" s="128"/>
      <c r="AZ34" s="134"/>
      <c r="BA34" s="130"/>
      <c r="BB34" s="127"/>
      <c r="BC34" s="127"/>
      <c r="BD34" s="136"/>
      <c r="BE34" s="134"/>
      <c r="BF34" s="130"/>
      <c r="BG34" s="127"/>
      <c r="BH34" s="127"/>
      <c r="BJ34" s="134"/>
      <c r="BK34" s="130"/>
      <c r="BL34" s="127"/>
      <c r="BM34" s="127"/>
    </row>
    <row r="35" spans="2:65" s="118" customFormat="1" ht="12" customHeight="1">
      <c r="C35" s="127" t="s">
        <v>98</v>
      </c>
      <c r="D35" s="338">
        <v>2025</v>
      </c>
      <c r="H35" s="127" t="s">
        <v>98</v>
      </c>
      <c r="I35" s="338">
        <v>2033</v>
      </c>
      <c r="M35" s="127" t="s">
        <v>98</v>
      </c>
      <c r="N35" s="338">
        <v>2032</v>
      </c>
      <c r="R35" s="127" t="s">
        <v>98</v>
      </c>
      <c r="S35" s="338">
        <v>2037</v>
      </c>
      <c r="W35" s="127" t="s">
        <v>98</v>
      </c>
      <c r="X35" s="338">
        <v>2040</v>
      </c>
      <c r="AB35" s="127" t="s">
        <v>98</v>
      </c>
      <c r="AC35" s="338">
        <v>2026</v>
      </c>
      <c r="AG35" s="127" t="s">
        <v>98</v>
      </c>
      <c r="AH35" s="338">
        <v>2037</v>
      </c>
      <c r="AL35" s="127" t="s">
        <v>98</v>
      </c>
      <c r="AM35" s="338">
        <v>2026</v>
      </c>
      <c r="AQ35" s="127" t="s">
        <v>98</v>
      </c>
      <c r="AR35" s="338">
        <v>2028</v>
      </c>
      <c r="AV35" s="127" t="s">
        <v>98</v>
      </c>
      <c r="AW35" s="338">
        <v>2031</v>
      </c>
      <c r="BA35" s="127" t="s">
        <v>98</v>
      </c>
      <c r="BB35" s="338">
        <v>2024</v>
      </c>
      <c r="BF35" s="127" t="s">
        <v>98</v>
      </c>
      <c r="BG35" s="338">
        <v>2026</v>
      </c>
      <c r="BK35" s="127" t="s">
        <v>98</v>
      </c>
      <c r="BL35" s="338">
        <v>2029</v>
      </c>
    </row>
    <row r="36" spans="2:65">
      <c r="C36" s="173" t="s">
        <v>84</v>
      </c>
      <c r="D36" s="338">
        <v>1200</v>
      </c>
      <c r="H36" s="173" t="s">
        <v>84</v>
      </c>
      <c r="I36" s="338">
        <v>800</v>
      </c>
      <c r="M36" s="173" t="s">
        <v>84</v>
      </c>
      <c r="N36" s="338">
        <v>450</v>
      </c>
      <c r="R36" s="173" t="s">
        <v>84</v>
      </c>
      <c r="S36" s="338">
        <v>1500</v>
      </c>
      <c r="W36" s="173" t="s">
        <v>84</v>
      </c>
      <c r="X36" s="338">
        <v>1500</v>
      </c>
      <c r="AB36" s="173" t="s">
        <v>84</v>
      </c>
      <c r="AC36" s="338">
        <v>600</v>
      </c>
      <c r="AG36" s="173" t="s">
        <v>84</v>
      </c>
      <c r="AH36" s="338">
        <v>100</v>
      </c>
      <c r="AL36" s="173" t="s">
        <v>84</v>
      </c>
      <c r="AM36" s="338">
        <v>130</v>
      </c>
      <c r="AQ36" s="173" t="s">
        <v>84</v>
      </c>
      <c r="AR36" s="338">
        <v>460</v>
      </c>
      <c r="AV36" s="173" t="s">
        <v>84</v>
      </c>
      <c r="AW36" s="338">
        <v>1040</v>
      </c>
      <c r="BA36" s="173" t="s">
        <v>84</v>
      </c>
      <c r="BB36" s="338">
        <v>1</v>
      </c>
      <c r="BF36" s="173" t="s">
        <v>84</v>
      </c>
      <c r="BG36" s="338">
        <v>615</v>
      </c>
      <c r="BK36" s="173" t="s">
        <v>84</v>
      </c>
      <c r="BL36" s="338">
        <v>180</v>
      </c>
    </row>
    <row r="37" spans="2:65">
      <c r="B37" s="128"/>
      <c r="C37" s="127" t="s">
        <v>143</v>
      </c>
      <c r="D37" s="127">
        <v>1154.8910000000001</v>
      </c>
      <c r="G37" s="128"/>
      <c r="H37" s="127" t="s">
        <v>143</v>
      </c>
      <c r="I37" s="127">
        <v>173.29172033536</v>
      </c>
      <c r="L37" s="128"/>
      <c r="M37" s="127" t="s">
        <v>143</v>
      </c>
      <c r="N37" s="127">
        <v>289.84699060154003</v>
      </c>
      <c r="Q37" s="128"/>
      <c r="R37" s="127" t="s">
        <v>143</v>
      </c>
      <c r="S37" s="127">
        <v>0</v>
      </c>
      <c r="V37" s="128"/>
      <c r="W37" s="127" t="s">
        <v>143</v>
      </c>
      <c r="X37" s="127">
        <v>433.34500439786996</v>
      </c>
      <c r="AA37" s="128"/>
      <c r="AB37" s="127" t="s">
        <v>143</v>
      </c>
      <c r="AC37" s="127">
        <v>536.96799999999996</v>
      </c>
      <c r="AF37" s="128"/>
      <c r="AG37" s="127" t="s">
        <v>143</v>
      </c>
      <c r="AH37" s="127">
        <v>51.662511825560003</v>
      </c>
      <c r="AK37" s="128"/>
      <c r="AL37" s="127" t="s">
        <v>143</v>
      </c>
      <c r="AM37" s="127">
        <v>52.870949521059998</v>
      </c>
      <c r="AP37" s="128"/>
      <c r="AQ37" s="127" t="s">
        <v>143</v>
      </c>
      <c r="AR37" s="127">
        <v>68.767544826700004</v>
      </c>
      <c r="AU37" s="128"/>
      <c r="AV37" s="127" t="s">
        <v>143</v>
      </c>
      <c r="AW37" s="127">
        <v>212.93785126190002</v>
      </c>
      <c r="AZ37" s="128"/>
      <c r="BA37" s="127" t="s">
        <v>143</v>
      </c>
      <c r="BB37" s="127">
        <v>9.5169999999999995</v>
      </c>
      <c r="BE37" s="128"/>
      <c r="BF37" s="127" t="s">
        <v>143</v>
      </c>
      <c r="BG37" s="127">
        <v>25.63422726173</v>
      </c>
      <c r="BJ37" s="128"/>
      <c r="BK37" s="127" t="s">
        <v>143</v>
      </c>
      <c r="BL37" s="127">
        <v>16.791391384359997</v>
      </c>
    </row>
    <row r="38" spans="2:65">
      <c r="B38" s="128"/>
      <c r="C38" s="127" t="s">
        <v>144</v>
      </c>
      <c r="D38" s="336">
        <v>6.0831565943468884E-2</v>
      </c>
      <c r="G38" s="128"/>
      <c r="H38" s="127" t="s">
        <v>144</v>
      </c>
      <c r="I38" s="336">
        <v>6.0831565943468884E-2</v>
      </c>
      <c r="L38" s="128"/>
      <c r="M38" s="127" t="s">
        <v>144</v>
      </c>
      <c r="N38" s="336">
        <v>6.0831565943468884E-2</v>
      </c>
      <c r="Q38" s="128"/>
      <c r="R38" s="127" t="s">
        <v>144</v>
      </c>
      <c r="S38" s="336">
        <v>6.0831565943468884E-2</v>
      </c>
      <c r="V38" s="128"/>
      <c r="W38" s="127" t="s">
        <v>144</v>
      </c>
      <c r="X38" s="336">
        <v>6.0831565943468884E-2</v>
      </c>
      <c r="AA38" s="128"/>
      <c r="AB38" s="127" t="s">
        <v>144</v>
      </c>
      <c r="AC38" s="336">
        <v>6.0831565943468884E-2</v>
      </c>
      <c r="AF38" s="128"/>
      <c r="AG38" s="127" t="s">
        <v>144</v>
      </c>
      <c r="AH38" s="336">
        <v>6.0831565943468884E-2</v>
      </c>
      <c r="AK38" s="128"/>
      <c r="AL38" s="127" t="s">
        <v>144</v>
      </c>
      <c r="AM38" s="336">
        <v>6.0831565943468884E-2</v>
      </c>
      <c r="AP38" s="128"/>
      <c r="AQ38" s="127" t="s">
        <v>144</v>
      </c>
      <c r="AR38" s="336">
        <v>6.0831565943468884E-2</v>
      </c>
      <c r="AU38" s="128"/>
      <c r="AV38" s="127" t="s">
        <v>144</v>
      </c>
      <c r="AW38" s="336">
        <v>6.0831565943468884E-2</v>
      </c>
      <c r="AZ38" s="128"/>
      <c r="BA38" s="127" t="s">
        <v>144</v>
      </c>
      <c r="BB38" s="336">
        <v>6.0831565943468884E-2</v>
      </c>
      <c r="BE38" s="128"/>
      <c r="BF38" s="127" t="s">
        <v>144</v>
      </c>
      <c r="BG38" s="336">
        <v>6.0831565943468884E-2</v>
      </c>
      <c r="BJ38" s="128"/>
      <c r="BK38" s="127" t="s">
        <v>144</v>
      </c>
      <c r="BL38" s="336">
        <v>6.0831565943468884E-2</v>
      </c>
    </row>
    <row r="39" spans="2:65" ht="41.25" customHeight="1">
      <c r="B39" s="392" t="s">
        <v>157</v>
      </c>
      <c r="C39" s="393"/>
      <c r="D39" s="337">
        <f>D37*1000000*D38/(D36*1000)</f>
        <v>58.544856686682266</v>
      </c>
      <c r="G39" s="392" t="s">
        <v>148</v>
      </c>
      <c r="H39" s="393"/>
      <c r="I39" s="337">
        <f>I37*1000000*I38/(I36*1000)</f>
        <v>13.177008391297024</v>
      </c>
      <c r="L39" s="392" t="s">
        <v>160</v>
      </c>
      <c r="M39" s="393"/>
      <c r="N39" s="337">
        <f>N37*1000000*N38/(N36*1000)</f>
        <v>39.181880716207971</v>
      </c>
      <c r="Q39" s="393" t="s">
        <v>149</v>
      </c>
      <c r="R39" s="393"/>
      <c r="S39" s="337">
        <f>S37*1000000*S38/(S36*1000)</f>
        <v>0</v>
      </c>
      <c r="V39" s="393" t="s">
        <v>164</v>
      </c>
      <c r="W39" s="393"/>
      <c r="X39" s="337">
        <f>X37*1000000*X38/(X36*1000)</f>
        <v>17.574036807534558</v>
      </c>
      <c r="AA39" s="393" t="s">
        <v>167</v>
      </c>
      <c r="AB39" s="393"/>
      <c r="AC39" s="337">
        <f>AC37*1000000*AC38/(AC36*1000)</f>
        <v>54.441007169221002</v>
      </c>
      <c r="AF39" s="393" t="s">
        <v>149</v>
      </c>
      <c r="AG39" s="393"/>
      <c r="AH39" s="337">
        <f>AH37*1000000*AH38/(AH36*1000)</f>
        <v>31.427114949217941</v>
      </c>
      <c r="AK39" s="393" t="s">
        <v>167</v>
      </c>
      <c r="AL39" s="393"/>
      <c r="AM39" s="337">
        <f>AM37*1000000*AM38/(AM36*1000)</f>
        <v>24.740174248339812</v>
      </c>
      <c r="AP39" s="393" t="s">
        <v>169</v>
      </c>
      <c r="AQ39" s="393"/>
      <c r="AR39" s="337">
        <f>AR37*1000000*AR38/(AR36*1000)</f>
        <v>9.0939944302083777</v>
      </c>
      <c r="AU39" s="393" t="s">
        <v>170</v>
      </c>
      <c r="AV39" s="393"/>
      <c r="AW39" s="337">
        <f>AW37*1000000*AW38/(AW36*1000)</f>
        <v>12.45513744317196</v>
      </c>
      <c r="AZ39" s="393" t="s">
        <v>142</v>
      </c>
      <c r="BA39" s="393"/>
      <c r="BB39" s="337">
        <f>BB37*1000000*BB38/(BB36*1000)</f>
        <v>578.93401308399336</v>
      </c>
      <c r="BE39" s="393" t="s">
        <v>167</v>
      </c>
      <c r="BF39" s="393"/>
      <c r="BG39" s="337">
        <f>BG37*1000000*BG38/(BG36*1000)</f>
        <v>2.5355612781817829</v>
      </c>
      <c r="BJ39" s="392" t="s">
        <v>213</v>
      </c>
      <c r="BK39" s="393"/>
      <c r="BL39" s="337">
        <f>BL37*1000000*BL38/(BL36*1000)</f>
        <v>5.6747035126682794</v>
      </c>
    </row>
    <row r="40" spans="2:65">
      <c r="B40" s="125"/>
      <c r="C40" s="130"/>
      <c r="D40" s="127"/>
      <c r="E40" s="127"/>
      <c r="F40" s="128"/>
      <c r="I40" s="129"/>
      <c r="J40" s="129"/>
      <c r="K40" s="128"/>
      <c r="N40" s="129"/>
      <c r="O40" s="129"/>
      <c r="U40" s="128"/>
      <c r="X40" s="129"/>
      <c r="Y40" s="129"/>
      <c r="Z40" s="128"/>
      <c r="AC40" s="129"/>
      <c r="AD40" s="129"/>
      <c r="AE40" s="128"/>
      <c r="AH40" s="129"/>
      <c r="AI40" s="129"/>
      <c r="AJ40" s="128"/>
      <c r="AM40" s="129"/>
      <c r="AN40" s="129"/>
      <c r="AO40" s="128"/>
      <c r="AR40" s="129"/>
      <c r="AS40" s="129"/>
      <c r="AT40" s="128"/>
      <c r="AW40" s="129"/>
      <c r="AX40" s="129"/>
      <c r="AY40" s="128"/>
      <c r="BB40" s="129"/>
      <c r="BC40" s="129"/>
      <c r="BD40" s="136"/>
    </row>
    <row r="41" spans="2:65">
      <c r="E41" s="127"/>
      <c r="I41" s="129"/>
      <c r="J41" s="129"/>
      <c r="K41" s="136"/>
    </row>
    <row r="42" spans="2:65">
      <c r="D42" s="152"/>
    </row>
    <row r="43" spans="2:65">
      <c r="B43"/>
      <c r="C43"/>
      <c r="D43"/>
      <c r="E43"/>
      <c r="F43"/>
      <c r="G43"/>
      <c r="H43"/>
      <c r="I43"/>
      <c r="J43"/>
      <c r="K43"/>
    </row>
    <row r="44" spans="2:65">
      <c r="B44"/>
      <c r="C44"/>
      <c r="D44"/>
      <c r="E44"/>
      <c r="F44"/>
      <c r="G44"/>
      <c r="H44"/>
      <c r="I44"/>
      <c r="J44"/>
      <c r="K44"/>
    </row>
    <row r="45" spans="2:65">
      <c r="B45"/>
      <c r="C45"/>
      <c r="D45"/>
      <c r="E45"/>
      <c r="F45"/>
      <c r="G45"/>
      <c r="H45"/>
      <c r="I45"/>
      <c r="J45"/>
      <c r="K45"/>
    </row>
    <row r="46" spans="2:65">
      <c r="B46"/>
      <c r="C46"/>
      <c r="D46"/>
      <c r="E46"/>
      <c r="F46"/>
      <c r="G46"/>
      <c r="H46"/>
      <c r="I46"/>
      <c r="J46"/>
      <c r="K46"/>
    </row>
    <row r="47" spans="2:65">
      <c r="B47"/>
      <c r="C47"/>
      <c r="D47"/>
      <c r="E47"/>
      <c r="F47"/>
      <c r="G47"/>
      <c r="H47"/>
      <c r="I47"/>
      <c r="J47"/>
      <c r="K47"/>
    </row>
    <row r="48" spans="2:65" s="118" customFormat="1">
      <c r="B48"/>
      <c r="C48"/>
      <c r="D48"/>
      <c r="E48"/>
      <c r="F48"/>
      <c r="G48"/>
      <c r="H48"/>
      <c r="I48"/>
      <c r="J48"/>
      <c r="K48"/>
      <c r="L48" s="116"/>
      <c r="M48" s="116"/>
      <c r="N48" s="116"/>
      <c r="O48" s="116"/>
      <c r="P48" s="116"/>
      <c r="BG48" s="161"/>
      <c r="BL48" s="161"/>
    </row>
    <row r="49" spans="2:64" s="118" customFormat="1">
      <c r="B49"/>
      <c r="C49"/>
      <c r="D49"/>
      <c r="E49"/>
      <c r="F49"/>
      <c r="G49"/>
      <c r="H49"/>
      <c r="I49"/>
      <c r="J49"/>
      <c r="K49"/>
      <c r="L49" s="116"/>
      <c r="M49" s="116"/>
      <c r="N49" s="116"/>
      <c r="O49" s="116"/>
      <c r="P49" s="116"/>
      <c r="BG49" s="161"/>
      <c r="BL49" s="161"/>
    </row>
    <row r="50" spans="2:64" s="118" customFormat="1">
      <c r="B50"/>
      <c r="C50"/>
      <c r="D50"/>
      <c r="E50"/>
      <c r="F50"/>
      <c r="G50"/>
      <c r="H50"/>
      <c r="I50"/>
      <c r="J50"/>
      <c r="K50"/>
      <c r="BG50" s="161"/>
      <c r="BL50" s="161"/>
    </row>
    <row r="51" spans="2:64" s="118" customFormat="1">
      <c r="B51"/>
      <c r="C51"/>
      <c r="D51"/>
      <c r="E51"/>
      <c r="F51"/>
      <c r="G51"/>
      <c r="H51"/>
      <c r="I51"/>
      <c r="J51"/>
      <c r="K51"/>
      <c r="BG51" s="161"/>
      <c r="BL51" s="161"/>
    </row>
    <row r="52" spans="2:64">
      <c r="B52"/>
      <c r="C52"/>
      <c r="D52"/>
      <c r="E52"/>
      <c r="F52"/>
      <c r="G52"/>
      <c r="H52"/>
      <c r="I52"/>
      <c r="J52"/>
      <c r="K52"/>
      <c r="L52" s="118"/>
      <c r="M52" s="118"/>
      <c r="N52" s="118"/>
      <c r="O52" s="118"/>
      <c r="P52" s="118"/>
    </row>
    <row r="53" spans="2:64"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</row>
    <row r="64" spans="2:64">
      <c r="C64" s="148"/>
      <c r="D64" s="152"/>
    </row>
    <row r="65" spans="3:4">
      <c r="C65" s="148"/>
      <c r="D65" s="152"/>
    </row>
    <row r="66" spans="3:4">
      <c r="C66" s="148"/>
      <c r="D66" s="152"/>
    </row>
    <row r="67" spans="3:4">
      <c r="C67" s="148"/>
      <c r="D67" s="152"/>
    </row>
    <row r="68" spans="3:4">
      <c r="C68" s="148"/>
      <c r="D68" s="152"/>
    </row>
    <row r="69" spans="3:4">
      <c r="C69" s="148"/>
      <c r="D69" s="152"/>
    </row>
    <row r="70" spans="3:4">
      <c r="C70" s="148"/>
      <c r="D70" s="152"/>
    </row>
    <row r="71" spans="3:4">
      <c r="C71" s="148"/>
      <c r="D71" s="152"/>
    </row>
    <row r="72" spans="3:4">
      <c r="C72" s="148"/>
      <c r="D72" s="152"/>
    </row>
    <row r="73" spans="3:4">
      <c r="C73" s="148"/>
      <c r="D73" s="152"/>
    </row>
  </sheetData>
  <mergeCells count="26">
    <mergeCell ref="BJ4:BM4"/>
    <mergeCell ref="BJ39:BK39"/>
    <mergeCell ref="BE4:BH4"/>
    <mergeCell ref="BE39:BF39"/>
    <mergeCell ref="Q4:T4"/>
    <mergeCell ref="Q39:R39"/>
    <mergeCell ref="AZ4:BC4"/>
    <mergeCell ref="AZ39:BA39"/>
    <mergeCell ref="AF4:AI4"/>
    <mergeCell ref="AF39:AG39"/>
    <mergeCell ref="AK4:AN4"/>
    <mergeCell ref="AK39:AL39"/>
    <mergeCell ref="AP4:AS4"/>
    <mergeCell ref="AP39:AQ39"/>
    <mergeCell ref="AU4:AX4"/>
    <mergeCell ref="AU39:AV39"/>
    <mergeCell ref="B39:C39"/>
    <mergeCell ref="B4:E4"/>
    <mergeCell ref="AA4:AD4"/>
    <mergeCell ref="AA39:AB39"/>
    <mergeCell ref="V4:Y4"/>
    <mergeCell ref="V39:W39"/>
    <mergeCell ref="G4:J4"/>
    <mergeCell ref="G39:H39"/>
    <mergeCell ref="L4:O4"/>
    <mergeCell ref="L39:M39"/>
  </mergeCells>
  <printOptions horizontalCentered="1"/>
  <pageMargins left="0.8" right="0.3" top="0.4" bottom="0.4" header="0.5" footer="0.2"/>
  <pageSetup scale="7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70" workbookViewId="0">
      <selection activeCell="B10" sqref="B10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16406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219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28%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197"/>
      <c r="N5" s="197"/>
      <c r="P5" s="197"/>
      <c r="R5" s="259"/>
      <c r="S5" s="118"/>
      <c r="T5" s="118"/>
      <c r="U5" s="118"/>
      <c r="V5" s="118"/>
      <c r="W5" s="118"/>
      <c r="X5" s="118"/>
      <c r="Y5" s="345"/>
      <c r="Z5" s="345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60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Update Borah Solar with Storage - 28%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>
        <f>(D12+E12+F12)</f>
        <v>0</v>
      </c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>
        <f t="shared" ref="K13:K37" si="1">(D13+E13+F13)</f>
        <v>0</v>
      </c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>
        <f t="shared" si="1"/>
        <v>0</v>
      </c>
      <c r="L14" s="118"/>
      <c r="N14" s="116"/>
      <c r="O14" s="131"/>
      <c r="P14" s="373"/>
      <c r="Q14" s="374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>
        <f t="shared" si="1"/>
        <v>0</v>
      </c>
      <c r="L15" s="118"/>
      <c r="N15" s="116"/>
      <c r="O15" s="375"/>
      <c r="P15" s="373"/>
      <c r="Q15" s="374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>
        <f t="shared" si="1"/>
        <v>0</v>
      </c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>
        <f t="shared" si="1"/>
        <v>0</v>
      </c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>
        <f t="shared" si="1"/>
        <v>0</v>
      </c>
      <c r="L18" s="118"/>
      <c r="N18" s="116"/>
      <c r="P18" s="369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49"/>
      <c r="AB18" s="263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>
        <f t="shared" si="1"/>
        <v>0</v>
      </c>
      <c r="L19" s="118"/>
      <c r="N19" s="116"/>
      <c r="P19" s="369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>
        <v>2695.7550000000001</v>
      </c>
      <c r="D20" s="127">
        <f>C20*$C$62</f>
        <v>146.07704804045611</v>
      </c>
      <c r="E20" s="127">
        <v>37.566000000000003</v>
      </c>
      <c r="F20" s="182"/>
      <c r="G20" s="129">
        <f t="shared" ref="G20:G37" si="2">(D20+E20+F20)/(8.76*$C$63)</f>
        <v>75.13913358228838</v>
      </c>
      <c r="H20" s="127"/>
      <c r="I20" s="129">
        <f t="shared" ref="I20:I37" si="3">(G20+H20)</f>
        <v>75.13913358228838</v>
      </c>
      <c r="J20" s="129">
        <f t="shared" ref="J20:J32" si="4">ROUND(I20*$C$63*8.76,2)</f>
        <v>183.64</v>
      </c>
      <c r="K20" s="127">
        <f t="shared" si="1"/>
        <v>183.64304804045611</v>
      </c>
      <c r="L20" s="118"/>
      <c r="N20" s="116"/>
      <c r="P20" s="129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>
        <f t="shared" ref="D21:D37" si="5">ROUND(D20*(1+IRP21_Infl_Rate),2)</f>
        <v>149.22999999999999</v>
      </c>
      <c r="E21" s="127">
        <f t="shared" ref="E21:E37" si="6">ROUND(E20*(1+IRP21_Infl_Rate),2)</f>
        <v>38.380000000000003</v>
      </c>
      <c r="F21" s="127"/>
      <c r="G21" s="129">
        <f t="shared" si="2"/>
        <v>76.762246117084814</v>
      </c>
      <c r="H21" s="127"/>
      <c r="I21" s="129">
        <f t="shared" si="3"/>
        <v>76.762246117084814</v>
      </c>
      <c r="J21" s="129">
        <f t="shared" si="4"/>
        <v>187.61</v>
      </c>
      <c r="K21" s="127">
        <f t="shared" si="1"/>
        <v>187.60999999999999</v>
      </c>
      <c r="L21" s="118"/>
      <c r="N21" s="116"/>
      <c r="P21" s="129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>
        <f t="shared" si="5"/>
        <v>152.44999999999999</v>
      </c>
      <c r="E22" s="127">
        <f t="shared" si="6"/>
        <v>39.21</v>
      </c>
      <c r="F22" s="127"/>
      <c r="G22" s="129">
        <f t="shared" si="2"/>
        <v>78.419338472365425</v>
      </c>
      <c r="H22" s="127"/>
      <c r="I22" s="129">
        <f t="shared" si="3"/>
        <v>78.419338472365425</v>
      </c>
      <c r="J22" s="129">
        <f t="shared" si="4"/>
        <v>191.66</v>
      </c>
      <c r="K22" s="127">
        <f t="shared" si="1"/>
        <v>191.66</v>
      </c>
      <c r="L22" s="118"/>
      <c r="N22" s="116"/>
      <c r="P22" s="129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/>
      <c r="D23" s="127">
        <f t="shared" si="5"/>
        <v>155.74</v>
      </c>
      <c r="E23" s="127">
        <f t="shared" si="6"/>
        <v>40.049999999999997</v>
      </c>
      <c r="F23" s="127"/>
      <c r="G23" s="129">
        <f t="shared" si="2"/>
        <v>80.109163516145401</v>
      </c>
      <c r="H23" s="127"/>
      <c r="I23" s="129">
        <f t="shared" si="3"/>
        <v>80.109163516145401</v>
      </c>
      <c r="J23" s="129">
        <f t="shared" si="4"/>
        <v>195.79</v>
      </c>
      <c r="K23" s="127">
        <f t="shared" si="1"/>
        <v>195.79000000000002</v>
      </c>
      <c r="L23" s="118"/>
      <c r="N23" s="116"/>
      <c r="P23" s="129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127">
        <f t="shared" si="5"/>
        <v>159.1</v>
      </c>
      <c r="E24" s="127">
        <f t="shared" si="6"/>
        <v>40.909999999999997</v>
      </c>
      <c r="F24" s="127"/>
      <c r="G24" s="129">
        <f t="shared" si="2"/>
        <v>81.835812834487143</v>
      </c>
      <c r="H24" s="127"/>
      <c r="I24" s="129">
        <f t="shared" si="3"/>
        <v>81.835812834487143</v>
      </c>
      <c r="J24" s="129">
        <f t="shared" si="4"/>
        <v>200.01</v>
      </c>
      <c r="K24" s="127">
        <f t="shared" si="1"/>
        <v>200.01</v>
      </c>
      <c r="L24" s="118"/>
      <c r="N24" s="116"/>
      <c r="P24" s="129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127">
        <f t="shared" si="5"/>
        <v>162.53</v>
      </c>
      <c r="E25" s="127">
        <f t="shared" si="6"/>
        <v>41.79</v>
      </c>
      <c r="F25" s="127"/>
      <c r="G25" s="129">
        <f t="shared" si="2"/>
        <v>83.599286427390709</v>
      </c>
      <c r="H25" s="127"/>
      <c r="I25" s="129">
        <f t="shared" si="3"/>
        <v>83.599286427390709</v>
      </c>
      <c r="J25" s="129">
        <f t="shared" si="4"/>
        <v>204.32</v>
      </c>
      <c r="K25" s="127">
        <f t="shared" si="1"/>
        <v>204.32</v>
      </c>
      <c r="L25" s="118"/>
      <c r="N25" s="116"/>
      <c r="P25" s="129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127">
        <f t="shared" si="5"/>
        <v>166.03</v>
      </c>
      <c r="E26" s="127">
        <f t="shared" si="6"/>
        <v>42.69</v>
      </c>
      <c r="F26" s="127"/>
      <c r="G26" s="129">
        <f t="shared" si="2"/>
        <v>85.399584294856055</v>
      </c>
      <c r="H26" s="127"/>
      <c r="I26" s="129">
        <f t="shared" si="3"/>
        <v>85.399584294856055</v>
      </c>
      <c r="J26" s="129">
        <f t="shared" si="4"/>
        <v>208.72</v>
      </c>
      <c r="K26" s="127">
        <f t="shared" si="1"/>
        <v>208.72</v>
      </c>
      <c r="L26" s="118"/>
      <c r="N26" s="116"/>
      <c r="P26" s="129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127">
        <f t="shared" si="5"/>
        <v>169.61</v>
      </c>
      <c r="E27" s="127">
        <f t="shared" si="6"/>
        <v>43.61</v>
      </c>
      <c r="F27" s="127"/>
      <c r="G27" s="129">
        <f t="shared" si="2"/>
        <v>87.240798022945611</v>
      </c>
      <c r="H27" s="127"/>
      <c r="I27" s="129">
        <f t="shared" si="3"/>
        <v>87.240798022945611</v>
      </c>
      <c r="J27" s="129">
        <f t="shared" si="4"/>
        <v>213.22</v>
      </c>
      <c r="K27" s="127">
        <f t="shared" si="1"/>
        <v>213.22000000000003</v>
      </c>
      <c r="L27" s="118"/>
      <c r="N27" s="116"/>
      <c r="P27" s="129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127">
        <f t="shared" si="5"/>
        <v>173.27</v>
      </c>
      <c r="E28" s="127">
        <f t="shared" si="6"/>
        <v>44.55</v>
      </c>
      <c r="F28" s="127"/>
      <c r="G28" s="129">
        <f t="shared" si="2"/>
        <v>89.122927611659378</v>
      </c>
      <c r="H28" s="127"/>
      <c r="I28" s="129">
        <f t="shared" si="3"/>
        <v>89.122927611659378</v>
      </c>
      <c r="J28" s="129">
        <f t="shared" si="4"/>
        <v>217.82</v>
      </c>
      <c r="K28" s="127">
        <f t="shared" si="1"/>
        <v>217.82</v>
      </c>
      <c r="L28" s="118"/>
      <c r="N28" s="116"/>
      <c r="P28" s="129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127">
        <f t="shared" si="5"/>
        <v>177</v>
      </c>
      <c r="E29" s="127">
        <f t="shared" si="6"/>
        <v>45.51</v>
      </c>
      <c r="F29" s="127"/>
      <c r="G29" s="129">
        <f t="shared" si="2"/>
        <v>91.041881474934925</v>
      </c>
      <c r="H29" s="127"/>
      <c r="I29" s="129">
        <f t="shared" si="3"/>
        <v>91.041881474934925</v>
      </c>
      <c r="J29" s="129">
        <f t="shared" si="4"/>
        <v>222.51</v>
      </c>
      <c r="K29" s="127">
        <f t="shared" si="1"/>
        <v>222.51</v>
      </c>
      <c r="L29" s="118"/>
      <c r="N29" s="116"/>
      <c r="P29" s="129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127">
        <f t="shared" si="5"/>
        <v>180.81</v>
      </c>
      <c r="E30" s="127">
        <f t="shared" si="6"/>
        <v>46.49</v>
      </c>
      <c r="F30" s="127"/>
      <c r="G30" s="129">
        <f t="shared" si="2"/>
        <v>93.001751198834711</v>
      </c>
      <c r="H30" s="127"/>
      <c r="I30" s="129">
        <f t="shared" si="3"/>
        <v>93.001751198834711</v>
      </c>
      <c r="J30" s="129">
        <f t="shared" si="4"/>
        <v>227.3</v>
      </c>
      <c r="K30" s="127">
        <f t="shared" si="1"/>
        <v>227.3</v>
      </c>
      <c r="L30" s="118"/>
      <c r="N30" s="116"/>
      <c r="P30" s="129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127">
        <f t="shared" si="5"/>
        <v>184.71</v>
      </c>
      <c r="E31" s="127">
        <f t="shared" si="6"/>
        <v>47.49</v>
      </c>
      <c r="F31" s="127"/>
      <c r="G31" s="129">
        <f t="shared" si="2"/>
        <v>95.006628369421122</v>
      </c>
      <c r="H31" s="127"/>
      <c r="I31" s="129">
        <f t="shared" si="3"/>
        <v>95.006628369421122</v>
      </c>
      <c r="J31" s="129">
        <f t="shared" si="4"/>
        <v>232.2</v>
      </c>
      <c r="K31" s="127">
        <f t="shared" si="1"/>
        <v>232.20000000000002</v>
      </c>
      <c r="L31" s="118"/>
      <c r="N31" s="116"/>
      <c r="P31" s="129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127">
        <f t="shared" si="5"/>
        <v>188.69</v>
      </c>
      <c r="E32" s="127">
        <f t="shared" si="6"/>
        <v>48.51</v>
      </c>
      <c r="F32" s="127"/>
      <c r="G32" s="129">
        <f t="shared" si="2"/>
        <v>97.052421400631729</v>
      </c>
      <c r="H32" s="127"/>
      <c r="I32" s="129">
        <f t="shared" si="3"/>
        <v>97.052421400631729</v>
      </c>
      <c r="J32" s="129">
        <f t="shared" si="4"/>
        <v>237.2</v>
      </c>
      <c r="K32" s="127">
        <f t="shared" si="1"/>
        <v>237.2</v>
      </c>
      <c r="L32" s="118"/>
      <c r="N32" s="116"/>
      <c r="P32" s="129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27">
      <c r="B33" s="134">
        <f t="shared" si="0"/>
        <v>2039</v>
      </c>
      <c r="C33" s="135"/>
      <c r="D33" s="127">
        <f t="shared" si="5"/>
        <v>192.76</v>
      </c>
      <c r="E33" s="127">
        <f t="shared" si="6"/>
        <v>49.56</v>
      </c>
      <c r="F33" s="127"/>
      <c r="G33" s="129">
        <f t="shared" si="2"/>
        <v>99.147313464591406</v>
      </c>
      <c r="H33" s="127"/>
      <c r="I33" s="129">
        <f t="shared" si="3"/>
        <v>99.147313464591406</v>
      </c>
      <c r="J33" s="129">
        <f t="shared" ref="J33:J37" si="7">ROUND(I33*$C$63*8.76,2)</f>
        <v>242.32</v>
      </c>
      <c r="K33" s="127">
        <f t="shared" si="1"/>
        <v>242.32</v>
      </c>
      <c r="L33" s="118"/>
      <c r="N33" s="116"/>
      <c r="P33" s="129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4">
        <f t="shared" si="0"/>
        <v>2040</v>
      </c>
      <c r="C34" s="135"/>
      <c r="D34" s="127">
        <f t="shared" si="5"/>
        <v>196.91</v>
      </c>
      <c r="E34" s="127">
        <f t="shared" si="6"/>
        <v>50.63</v>
      </c>
      <c r="F34" s="127"/>
      <c r="G34" s="129">
        <f t="shared" si="2"/>
        <v>101.28312138917529</v>
      </c>
      <c r="H34" s="127"/>
      <c r="I34" s="129">
        <f t="shared" si="3"/>
        <v>101.28312138917529</v>
      </c>
      <c r="J34" s="129">
        <f t="shared" si="7"/>
        <v>247.54</v>
      </c>
      <c r="K34" s="127">
        <f t="shared" si="1"/>
        <v>247.54</v>
      </c>
      <c r="L34" s="118"/>
      <c r="N34" s="116"/>
      <c r="P34" s="129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4">
        <f t="shared" si="0"/>
        <v>2041</v>
      </c>
      <c r="C35" s="135"/>
      <c r="D35" s="127">
        <f t="shared" si="5"/>
        <v>201.15</v>
      </c>
      <c r="E35" s="127">
        <f t="shared" si="6"/>
        <v>51.72</v>
      </c>
      <c r="F35" s="127"/>
      <c r="G35" s="129">
        <f t="shared" si="2"/>
        <v>103.46393676044582</v>
      </c>
      <c r="H35" s="127"/>
      <c r="I35" s="129">
        <f t="shared" si="3"/>
        <v>103.46393676044582</v>
      </c>
      <c r="J35" s="129">
        <f t="shared" si="7"/>
        <v>252.87</v>
      </c>
      <c r="K35" s="127">
        <f t="shared" si="1"/>
        <v>252.87</v>
      </c>
      <c r="L35" s="118"/>
      <c r="N35" s="116"/>
      <c r="P35" s="129"/>
      <c r="R35" s="118"/>
    </row>
    <row r="36" spans="2:27">
      <c r="B36" s="134">
        <f t="shared" si="0"/>
        <v>2042</v>
      </c>
      <c r="C36" s="135"/>
      <c r="D36" s="127">
        <f t="shared" si="5"/>
        <v>205.48</v>
      </c>
      <c r="E36" s="127">
        <f t="shared" si="6"/>
        <v>52.83</v>
      </c>
      <c r="F36" s="127"/>
      <c r="G36" s="129">
        <f t="shared" si="2"/>
        <v>105.68975957840297</v>
      </c>
      <c r="H36" s="127"/>
      <c r="I36" s="129">
        <f t="shared" si="3"/>
        <v>105.68975957840297</v>
      </c>
      <c r="J36" s="129">
        <f t="shared" si="7"/>
        <v>258.31</v>
      </c>
      <c r="K36" s="127">
        <f t="shared" si="1"/>
        <v>258.31</v>
      </c>
      <c r="L36" s="118"/>
      <c r="N36" s="116"/>
      <c r="P36" s="129"/>
      <c r="R36" s="118"/>
    </row>
    <row r="37" spans="2:27">
      <c r="B37" s="134">
        <f t="shared" si="0"/>
        <v>2043</v>
      </c>
      <c r="C37" s="135"/>
      <c r="D37" s="127">
        <f t="shared" si="5"/>
        <v>209.91</v>
      </c>
      <c r="E37" s="127">
        <f t="shared" si="6"/>
        <v>53.97</v>
      </c>
      <c r="F37" s="127"/>
      <c r="G37" s="129">
        <f t="shared" si="2"/>
        <v>107.96877301517159</v>
      </c>
      <c r="H37" s="127"/>
      <c r="I37" s="129">
        <f t="shared" si="3"/>
        <v>107.96877301517159</v>
      </c>
      <c r="J37" s="129">
        <f t="shared" si="7"/>
        <v>263.88</v>
      </c>
      <c r="K37" s="127">
        <f t="shared" si="1"/>
        <v>263.88</v>
      </c>
      <c r="P37" s="129"/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</row>
    <row r="41" spans="2:27">
      <c r="N41" s="116"/>
      <c r="O41" s="158"/>
      <c r="S41" s="118"/>
    </row>
    <row r="42" spans="2:27" ht="14.25">
      <c r="B42" s="137" t="s">
        <v>25</v>
      </c>
      <c r="C42" s="138"/>
      <c r="D42" s="138"/>
      <c r="E42" s="138"/>
      <c r="F42" s="138"/>
      <c r="G42" s="138"/>
      <c r="H42" s="138"/>
      <c r="R42" s="118"/>
    </row>
    <row r="44" spans="2:27">
      <c r="B44" s="116" t="s">
        <v>63</v>
      </c>
      <c r="C44" s="139" t="s">
        <v>64</v>
      </c>
      <c r="D44" s="282" t="s">
        <v>155</v>
      </c>
    </row>
    <row r="45" spans="2:27">
      <c r="C45" s="139" t="str">
        <f>C7</f>
        <v>(a)</v>
      </c>
      <c r="D45" s="116" t="s">
        <v>65</v>
      </c>
    </row>
    <row r="46" spans="2:27">
      <c r="C46" s="139" t="str">
        <f>D7</f>
        <v>(b)</v>
      </c>
      <c r="D46" s="129" t="str">
        <f>"= "&amp;C7&amp;" x "&amp;C62</f>
        <v>= (a) x 0.0541878056575824</v>
      </c>
    </row>
    <row r="47" spans="2:27">
      <c r="C47" s="139" t="str">
        <f>F7</f>
        <v>(d)</v>
      </c>
      <c r="D47" s="129" t="str">
        <f>"= ("&amp;$D$7&amp;" + "&amp;$E$7&amp;") /  (8.76 x "&amp;TEXT(C63,"0.0%")&amp;")"</f>
        <v>= ((b) + (c)) /  (8.76 x 27.9%)</v>
      </c>
    </row>
    <row r="48" spans="2:27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5" thickBot="1"/>
    <row r="52" spans="2:25" ht="13.5" thickBot="1">
      <c r="C52" s="42" t="str">
        <f>B2&amp;" - "&amp;B3</f>
        <v>2021 IRP Update Borah Solar with Storage - 28%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5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116">
        <v>2026</v>
      </c>
    </row>
    <row r="55" spans="2:25">
      <c r="B55" s="85" t="s">
        <v>156</v>
      </c>
      <c r="C55" s="376"/>
      <c r="D55" s="116" t="s">
        <v>65</v>
      </c>
      <c r="O55" s="262">
        <v>600</v>
      </c>
      <c r="P55" s="116" t="s">
        <v>32</v>
      </c>
    </row>
    <row r="56" spans="2:25">
      <c r="B56" s="85" t="s">
        <v>156</v>
      </c>
      <c r="C56" s="146"/>
      <c r="D56" s="116" t="s">
        <v>68</v>
      </c>
      <c r="R56" s="118"/>
    </row>
    <row r="57" spans="2:25" ht="24" customHeight="1">
      <c r="B57" s="85"/>
      <c r="C57" s="151"/>
      <c r="D57" s="116" t="s">
        <v>99</v>
      </c>
      <c r="Q57" s="197"/>
    </row>
    <row r="58" spans="2:25">
      <c r="B58" s="85" t="s">
        <v>156</v>
      </c>
      <c r="C58" s="146"/>
      <c r="D58" s="116" t="s">
        <v>69</v>
      </c>
      <c r="K58" s="118"/>
      <c r="L58" s="377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378" t="s">
        <v>90</v>
      </c>
      <c r="L59" s="379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43" t="str">
        <f>LEFT(RIGHT(INDEX('Table 3 TransCost'!$39:$39,1,MATCH(F60,'Table 3 TransCost'!$4:$4,0)),6),5)</f>
        <v>2026$</v>
      </c>
      <c r="C60" s="151">
        <f>INDEX('Table 3 TransCost'!$39:$39,1,MATCH(F60,'Table 3 TransCost'!$4:$4,0)+2)</f>
        <v>54.441007169221002</v>
      </c>
      <c r="D60" s="116" t="s">
        <v>150</v>
      </c>
      <c r="F60" s="116" t="s">
        <v>163</v>
      </c>
      <c r="K60" s="379"/>
      <c r="L60" s="379"/>
      <c r="M60" s="379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83"/>
      <c r="K61" s="379"/>
      <c r="L61" s="379"/>
      <c r="M61" s="379"/>
      <c r="N61" s="161"/>
      <c r="O61" s="379"/>
      <c r="R61" s="118"/>
      <c r="T61" s="118"/>
      <c r="U61" s="118"/>
      <c r="V61" s="118"/>
      <c r="W61" s="118"/>
      <c r="X61" s="118"/>
      <c r="Y61" s="118"/>
    </row>
    <row r="62" spans="2:25">
      <c r="C62" s="380">
        <v>5.4187805657582425E-2</v>
      </c>
      <c r="D62" s="116" t="s">
        <v>36</v>
      </c>
      <c r="E62" s="354"/>
      <c r="K62" s="272"/>
      <c r="L62" s="154"/>
      <c r="M62" s="154"/>
      <c r="O62" s="155"/>
    </row>
    <row r="63" spans="2:25">
      <c r="C63" s="381">
        <v>0.27900000000000003</v>
      </c>
      <c r="D63" s="116" t="s">
        <v>37</v>
      </c>
    </row>
    <row r="64" spans="2:25">
      <c r="D64" s="152"/>
    </row>
    <row r="65" spans="14:14" s="118" customFormat="1">
      <c r="N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1" orientation="landscape" r:id="rId1"/>
  <headerFooter alignWithMargins="0"/>
  <rowBreaks count="1" manualBreakCount="1">
    <brk id="51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70" workbookViewId="0">
      <selection activeCell="B2" sqref="B2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8.832031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220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17%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197"/>
      <c r="N5" s="197"/>
      <c r="P5" s="197"/>
      <c r="R5" s="259"/>
      <c r="S5" s="118"/>
      <c r="T5" s="118"/>
      <c r="U5" s="118"/>
      <c r="V5" s="118"/>
      <c r="W5" s="118"/>
      <c r="X5" s="118"/>
      <c r="Y5" s="345"/>
      <c r="Z5" s="345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60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Update Stand Alone Battery WY DJ - 17%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 hidden="1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 hidden="1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 hidden="1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 hidden="1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 hidden="1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373"/>
      <c r="Q14" s="374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375"/>
      <c r="P15" s="373"/>
      <c r="Q15" s="374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64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49"/>
      <c r="AB18" s="263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/>
      <c r="E22" s="127"/>
      <c r="F22" s="127"/>
      <c r="G22" s="129"/>
      <c r="H22" s="127"/>
      <c r="I22" s="129"/>
      <c r="J22" s="129"/>
      <c r="K22" s="127"/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>
        <v>1006.571</v>
      </c>
      <c r="D23" s="127">
        <f>C23*$C$62</f>
        <v>87.328316133532738</v>
      </c>
      <c r="E23" s="127">
        <f>12018.7080000009/549</f>
        <v>21.892000000001637</v>
      </c>
      <c r="F23" s="182">
        <f>$C$60</f>
        <v>0</v>
      </c>
      <c r="G23" s="129">
        <f t="shared" ref="G23:G24" si="1">(D23+E23+F23)/(8.76*$C$63)</f>
        <v>74.808435707900259</v>
      </c>
      <c r="H23" s="127"/>
      <c r="I23" s="129">
        <f t="shared" ref="I23:I24" si="2">(G23+H23)</f>
        <v>74.808435707900259</v>
      </c>
      <c r="J23" s="129">
        <f t="shared" ref="J23:J24" si="3">ROUND(I23*$C$63*8.76,2)</f>
        <v>109.22</v>
      </c>
      <c r="K23" s="127">
        <f t="shared" ref="K23:K24" si="4">(D23+E23+F23)</f>
        <v>109.22031613353437</v>
      </c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127">
        <f t="shared" ref="D24:F24" si="5">ROUND(D23*(1+IRP21_Infl_Rate),2)</f>
        <v>89.21</v>
      </c>
      <c r="E24" s="127">
        <f t="shared" si="5"/>
        <v>22.36</v>
      </c>
      <c r="F24" s="127">
        <f t="shared" si="5"/>
        <v>0</v>
      </c>
      <c r="G24" s="129">
        <f t="shared" si="1"/>
        <v>76.417808219178085</v>
      </c>
      <c r="H24" s="127"/>
      <c r="I24" s="129">
        <f t="shared" si="2"/>
        <v>76.417808219178085</v>
      </c>
      <c r="J24" s="129">
        <f t="shared" si="3"/>
        <v>111.57</v>
      </c>
      <c r="K24" s="127">
        <f t="shared" si="4"/>
        <v>111.57</v>
      </c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127">
        <f t="shared" ref="D25:F25" si="6">ROUND(D24*(1+IRP21_Infl_Rate),2)</f>
        <v>91.13</v>
      </c>
      <c r="E25" s="127">
        <f t="shared" si="6"/>
        <v>22.84</v>
      </c>
      <c r="F25" s="127">
        <f t="shared" si="6"/>
        <v>0</v>
      </c>
      <c r="G25" s="129">
        <f t="shared" ref="G25:G37" si="7">(D25+E25+F25)/(8.76*$C$63)</f>
        <v>78.061643835616437</v>
      </c>
      <c r="H25" s="127"/>
      <c r="I25" s="129">
        <f t="shared" ref="I25:I37" si="8">(G25+H25)</f>
        <v>78.061643835616437</v>
      </c>
      <c r="J25" s="129">
        <f t="shared" ref="J25:J37" si="9">ROUND(I25*$C$63*8.76,2)</f>
        <v>113.97</v>
      </c>
      <c r="K25" s="127">
        <f t="shared" ref="K25:K37" si="10">(D25+E25+F25)</f>
        <v>113.97</v>
      </c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127">
        <f t="shared" ref="D26:F26" si="11">ROUND(D25*(1+IRP21_Infl_Rate),2)</f>
        <v>93.09</v>
      </c>
      <c r="E26" s="127">
        <f t="shared" si="11"/>
        <v>23.33</v>
      </c>
      <c r="F26" s="127">
        <f t="shared" si="11"/>
        <v>0</v>
      </c>
      <c r="G26" s="129">
        <f t="shared" si="7"/>
        <v>79.739726027397268</v>
      </c>
      <c r="H26" s="127"/>
      <c r="I26" s="129">
        <f t="shared" si="8"/>
        <v>79.739726027397268</v>
      </c>
      <c r="J26" s="129">
        <f t="shared" si="9"/>
        <v>116.42</v>
      </c>
      <c r="K26" s="127">
        <f t="shared" si="10"/>
        <v>116.42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127">
        <f t="shared" ref="D27:F27" si="12">ROUND(D26*(1+IRP21_Infl_Rate),2)</f>
        <v>95.1</v>
      </c>
      <c r="E27" s="127">
        <f t="shared" si="12"/>
        <v>23.83</v>
      </c>
      <c r="F27" s="127">
        <f t="shared" si="12"/>
        <v>0</v>
      </c>
      <c r="G27" s="129">
        <f t="shared" si="7"/>
        <v>81.458904109589042</v>
      </c>
      <c r="H27" s="127"/>
      <c r="I27" s="129">
        <f t="shared" si="8"/>
        <v>81.458904109589042</v>
      </c>
      <c r="J27" s="129">
        <f t="shared" si="9"/>
        <v>118.93</v>
      </c>
      <c r="K27" s="127">
        <f t="shared" si="10"/>
        <v>118.92999999999999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127">
        <f t="shared" ref="D28:F28" si="13">ROUND(D27*(1+IRP21_Infl_Rate),2)</f>
        <v>97.15</v>
      </c>
      <c r="E28" s="127">
        <f t="shared" si="13"/>
        <v>24.34</v>
      </c>
      <c r="F28" s="127">
        <f t="shared" si="13"/>
        <v>0</v>
      </c>
      <c r="G28" s="129">
        <f t="shared" si="7"/>
        <v>83.212328767123296</v>
      </c>
      <c r="H28" s="127"/>
      <c r="I28" s="129">
        <f t="shared" si="8"/>
        <v>83.212328767123296</v>
      </c>
      <c r="J28" s="129">
        <f t="shared" si="9"/>
        <v>121.49</v>
      </c>
      <c r="K28" s="127">
        <f t="shared" si="10"/>
        <v>121.49000000000001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127">
        <f t="shared" ref="D29:F29" si="14">ROUND(D28*(1+IRP21_Infl_Rate),2)</f>
        <v>99.24</v>
      </c>
      <c r="E29" s="127">
        <f t="shared" si="14"/>
        <v>24.86</v>
      </c>
      <c r="F29" s="127">
        <f t="shared" si="14"/>
        <v>0</v>
      </c>
      <c r="G29" s="129">
        <f t="shared" si="7"/>
        <v>85</v>
      </c>
      <c r="H29" s="127"/>
      <c r="I29" s="129">
        <f t="shared" si="8"/>
        <v>85</v>
      </c>
      <c r="J29" s="129">
        <f t="shared" si="9"/>
        <v>124.1</v>
      </c>
      <c r="K29" s="127">
        <f t="shared" si="10"/>
        <v>124.1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127">
        <f t="shared" ref="D30:F30" si="15">ROUND(D29*(1+IRP21_Infl_Rate),2)</f>
        <v>101.38</v>
      </c>
      <c r="E30" s="127">
        <f t="shared" si="15"/>
        <v>25.4</v>
      </c>
      <c r="F30" s="127">
        <f t="shared" si="15"/>
        <v>0</v>
      </c>
      <c r="G30" s="129">
        <f t="shared" si="7"/>
        <v>86.835616438356169</v>
      </c>
      <c r="H30" s="127"/>
      <c r="I30" s="129">
        <f t="shared" si="8"/>
        <v>86.835616438356169</v>
      </c>
      <c r="J30" s="129">
        <f t="shared" si="9"/>
        <v>126.78</v>
      </c>
      <c r="K30" s="127">
        <f t="shared" si="10"/>
        <v>126.78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127">
        <f t="shared" ref="D31:F31" si="16">ROUND(D30*(1+IRP21_Infl_Rate),2)</f>
        <v>103.56</v>
      </c>
      <c r="E31" s="127">
        <f t="shared" si="16"/>
        <v>25.95</v>
      </c>
      <c r="F31" s="127">
        <f t="shared" si="16"/>
        <v>0</v>
      </c>
      <c r="G31" s="129">
        <f t="shared" si="7"/>
        <v>88.705479452054789</v>
      </c>
      <c r="H31" s="127"/>
      <c r="I31" s="129">
        <f t="shared" si="8"/>
        <v>88.705479452054789</v>
      </c>
      <c r="J31" s="129">
        <f t="shared" si="9"/>
        <v>129.51</v>
      </c>
      <c r="K31" s="127">
        <f t="shared" si="10"/>
        <v>129.51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127">
        <f t="shared" ref="D32:F32" si="17">ROUND(D31*(1+IRP21_Infl_Rate),2)</f>
        <v>105.79</v>
      </c>
      <c r="E32" s="127">
        <f t="shared" si="17"/>
        <v>26.51</v>
      </c>
      <c r="F32" s="127">
        <f t="shared" si="17"/>
        <v>0</v>
      </c>
      <c r="G32" s="129">
        <f t="shared" si="7"/>
        <v>90.616438356164394</v>
      </c>
      <c r="H32" s="127"/>
      <c r="I32" s="129">
        <f t="shared" si="8"/>
        <v>90.616438356164394</v>
      </c>
      <c r="J32" s="129">
        <f t="shared" si="9"/>
        <v>132.30000000000001</v>
      </c>
      <c r="K32" s="127">
        <f t="shared" si="10"/>
        <v>132.30000000000001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27">
      <c r="B33" s="134">
        <f t="shared" si="0"/>
        <v>2039</v>
      </c>
      <c r="C33" s="135"/>
      <c r="D33" s="127">
        <f t="shared" ref="D33:F33" si="18">ROUND(D32*(1+IRP21_Infl_Rate),2)</f>
        <v>108.07</v>
      </c>
      <c r="E33" s="127">
        <f t="shared" si="18"/>
        <v>27.08</v>
      </c>
      <c r="F33" s="127">
        <f t="shared" si="18"/>
        <v>0</v>
      </c>
      <c r="G33" s="129">
        <f t="shared" si="7"/>
        <v>92.568493150684915</v>
      </c>
      <c r="H33" s="127"/>
      <c r="I33" s="129">
        <f t="shared" si="8"/>
        <v>92.568493150684915</v>
      </c>
      <c r="J33" s="129">
        <f t="shared" si="9"/>
        <v>135.15</v>
      </c>
      <c r="K33" s="127">
        <f t="shared" si="10"/>
        <v>135.14999999999998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4">
        <f t="shared" si="0"/>
        <v>2040</v>
      </c>
      <c r="C34" s="135"/>
      <c r="D34" s="127">
        <f t="shared" ref="D34:F34" si="19">ROUND(D33*(1+IRP21_Infl_Rate),2)</f>
        <v>110.4</v>
      </c>
      <c r="E34" s="127">
        <f t="shared" si="19"/>
        <v>27.66</v>
      </c>
      <c r="F34" s="127">
        <f t="shared" si="19"/>
        <v>0</v>
      </c>
      <c r="G34" s="129">
        <f t="shared" si="7"/>
        <v>94.561643835616437</v>
      </c>
      <c r="H34" s="127"/>
      <c r="I34" s="129">
        <f t="shared" si="8"/>
        <v>94.561643835616437</v>
      </c>
      <c r="J34" s="129">
        <f t="shared" si="9"/>
        <v>138.06</v>
      </c>
      <c r="K34" s="127">
        <f t="shared" si="10"/>
        <v>138.06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4">
        <f t="shared" si="0"/>
        <v>2041</v>
      </c>
      <c r="C35" s="135"/>
      <c r="D35" s="127">
        <f t="shared" ref="D35:F35" si="20">ROUND(D34*(1+IRP21_Infl_Rate),2)</f>
        <v>112.78</v>
      </c>
      <c r="E35" s="127">
        <f t="shared" si="20"/>
        <v>28.26</v>
      </c>
      <c r="F35" s="127">
        <f t="shared" si="20"/>
        <v>0</v>
      </c>
      <c r="G35" s="129">
        <f t="shared" si="7"/>
        <v>96.602739726027394</v>
      </c>
      <c r="H35" s="127"/>
      <c r="I35" s="129">
        <f t="shared" si="8"/>
        <v>96.602739726027394</v>
      </c>
      <c r="J35" s="129">
        <f t="shared" si="9"/>
        <v>141.04</v>
      </c>
      <c r="K35" s="127">
        <f t="shared" si="10"/>
        <v>141.04</v>
      </c>
      <c r="L35" s="118"/>
      <c r="N35" s="116"/>
      <c r="R35" s="118"/>
    </row>
    <row r="36" spans="2:27">
      <c r="B36" s="134">
        <f t="shared" si="0"/>
        <v>2042</v>
      </c>
      <c r="C36" s="135"/>
      <c r="D36" s="127">
        <f t="shared" ref="D36:F36" si="21">ROUND(D35*(1+IRP21_Infl_Rate),2)</f>
        <v>115.21</v>
      </c>
      <c r="E36" s="127">
        <f t="shared" si="21"/>
        <v>28.87</v>
      </c>
      <c r="F36" s="127">
        <f t="shared" si="21"/>
        <v>0</v>
      </c>
      <c r="G36" s="129">
        <f t="shared" si="7"/>
        <v>98.68493150684931</v>
      </c>
      <c r="H36" s="127"/>
      <c r="I36" s="129">
        <f t="shared" si="8"/>
        <v>98.68493150684931</v>
      </c>
      <c r="J36" s="129">
        <f t="shared" si="9"/>
        <v>144.08000000000001</v>
      </c>
      <c r="K36" s="127">
        <f t="shared" si="10"/>
        <v>144.07999999999998</v>
      </c>
      <c r="L36" s="118"/>
      <c r="N36" s="116"/>
      <c r="R36" s="118"/>
    </row>
    <row r="37" spans="2:27">
      <c r="B37" s="134">
        <f t="shared" si="0"/>
        <v>2043</v>
      </c>
      <c r="C37" s="135"/>
      <c r="D37" s="127">
        <f t="shared" ref="D37:F37" si="22">ROUND(D36*(1+IRP21_Infl_Rate),2)</f>
        <v>117.69</v>
      </c>
      <c r="E37" s="127">
        <f t="shared" si="22"/>
        <v>29.49</v>
      </c>
      <c r="F37" s="127">
        <f t="shared" si="22"/>
        <v>0</v>
      </c>
      <c r="G37" s="129">
        <f t="shared" si="7"/>
        <v>100.8082191780822</v>
      </c>
      <c r="H37" s="127"/>
      <c r="I37" s="129">
        <f t="shared" si="8"/>
        <v>100.8082191780822</v>
      </c>
      <c r="J37" s="129">
        <f t="shared" si="9"/>
        <v>147.18</v>
      </c>
      <c r="K37" s="127">
        <f t="shared" si="10"/>
        <v>147.18</v>
      </c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</row>
    <row r="41" spans="2:27">
      <c r="N41" s="116"/>
      <c r="O41" s="158"/>
      <c r="S41" s="118"/>
    </row>
    <row r="42" spans="2:27" ht="14.25">
      <c r="B42" s="137" t="s">
        <v>25</v>
      </c>
      <c r="C42" s="138"/>
      <c r="D42" s="138"/>
      <c r="E42" s="138"/>
      <c r="F42" s="138"/>
      <c r="G42" s="138"/>
      <c r="H42" s="138"/>
      <c r="R42" s="118"/>
    </row>
    <row r="44" spans="2:27">
      <c r="B44" s="116" t="s">
        <v>63</v>
      </c>
      <c r="C44" s="139" t="s">
        <v>64</v>
      </c>
      <c r="D44" s="282" t="s">
        <v>155</v>
      </c>
    </row>
    <row r="45" spans="2:27">
      <c r="C45" s="139" t="str">
        <f>C7</f>
        <v>(a)</v>
      </c>
      <c r="D45" s="116" t="s">
        <v>65</v>
      </c>
    </row>
    <row r="46" spans="2:27">
      <c r="C46" s="139" t="str">
        <f>D7</f>
        <v>(b)</v>
      </c>
      <c r="D46" s="129" t="str">
        <f>"= "&amp;C7&amp;" x "&amp;C62</f>
        <v>= (a) x 0.0867582278185371</v>
      </c>
    </row>
    <row r="47" spans="2:27">
      <c r="C47" s="139" t="str">
        <f>F7</f>
        <v>(d)</v>
      </c>
      <c r="D47" s="129" t="str">
        <f>"= ("&amp;$D$7&amp;" + "&amp;$E$7&amp;") /  (8.76 x "&amp;TEXT(C63,"0.0%")&amp;")"</f>
        <v>= ((b) + (c)) /  (8.76 x 16.7%)</v>
      </c>
    </row>
    <row r="48" spans="2:27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5" thickBot="1"/>
    <row r="52" spans="2:25" ht="13.5" thickBot="1">
      <c r="C52" s="42" t="str">
        <f>B2&amp;" - "&amp;B3</f>
        <v>2021 IRP Update Stand Alone Battery WY DJ - 17%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5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116">
        <v>2029</v>
      </c>
    </row>
    <row r="55" spans="2:25">
      <c r="B55" s="85" t="s">
        <v>200</v>
      </c>
      <c r="C55" s="135">
        <v>1006.571</v>
      </c>
      <c r="D55" s="116" t="s">
        <v>65</v>
      </c>
      <c r="O55" s="262">
        <v>549</v>
      </c>
      <c r="P55" s="116" t="s">
        <v>32</v>
      </c>
    </row>
    <row r="56" spans="2:25">
      <c r="B56" s="85" t="s">
        <v>200</v>
      </c>
      <c r="C56" s="127">
        <v>21.891999999999999</v>
      </c>
      <c r="D56" s="116" t="s">
        <v>68</v>
      </c>
      <c r="R56" s="118"/>
    </row>
    <row r="57" spans="2:25" ht="24" customHeight="1">
      <c r="B57" s="85"/>
      <c r="C57" s="151"/>
      <c r="D57" s="116" t="s">
        <v>99</v>
      </c>
      <c r="Q57" s="197"/>
    </row>
    <row r="58" spans="2:25">
      <c r="B58" s="85" t="s">
        <v>200</v>
      </c>
      <c r="C58" s="146"/>
      <c r="D58" s="116" t="s">
        <v>69</v>
      </c>
      <c r="K58" s="118"/>
      <c r="L58" s="377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378" t="s">
        <v>90</v>
      </c>
      <c r="L59" s="379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43">
        <v>0</v>
      </c>
      <c r="C60" s="151"/>
      <c r="D60" s="116" t="s">
        <v>150</v>
      </c>
      <c r="K60" s="379"/>
      <c r="L60" s="379"/>
      <c r="M60" s="379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83"/>
      <c r="K61" s="379"/>
      <c r="L61" s="379"/>
      <c r="M61" s="379"/>
      <c r="N61" s="161"/>
      <c r="O61" s="379"/>
      <c r="R61" s="118"/>
      <c r="T61" s="118"/>
      <c r="U61" s="118"/>
      <c r="V61" s="118"/>
      <c r="W61" s="118"/>
      <c r="X61" s="118"/>
      <c r="Y61" s="118"/>
    </row>
    <row r="62" spans="2:25">
      <c r="C62" s="380">
        <v>8.6758227818537134E-2</v>
      </c>
      <c r="D62" s="116" t="s">
        <v>36</v>
      </c>
      <c r="E62" s="354"/>
      <c r="K62" s="272"/>
      <c r="L62" s="154"/>
      <c r="M62" s="154"/>
      <c r="O62" s="155"/>
    </row>
    <row r="63" spans="2:25">
      <c r="C63" s="381">
        <v>0.16666666666666666</v>
      </c>
      <c r="D63" s="116" t="s">
        <v>37</v>
      </c>
    </row>
    <row r="64" spans="2:25">
      <c r="D64" s="152"/>
    </row>
    <row r="65" spans="14:14" s="118" customFormat="1">
      <c r="N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7" orientation="landscape" r:id="rId1"/>
  <headerFooter alignWithMargins="0"/>
  <rowBreaks count="1" manualBreakCount="1">
    <brk id="51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70" workbookViewId="0">
      <selection activeCell="S5" sqref="S5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83203125" style="116" customWidth="1"/>
    <col min="6" max="6" width="13.5" style="116" customWidth="1"/>
    <col min="7" max="7" width="9.5" style="116" bestFit="1" customWidth="1"/>
    <col min="8" max="8" width="13.1640625" style="116" customWidth="1"/>
    <col min="9" max="9" width="10.5" style="116" customWidth="1"/>
    <col min="10" max="10" width="12.6640625" style="116" customWidth="1"/>
    <col min="11" max="11" width="14" style="116" customWidth="1"/>
    <col min="12" max="12" width="13.1640625" style="116" customWidth="1"/>
    <col min="13" max="13" width="3.164062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164062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7" ht="15.75">
      <c r="B2" s="114" t="s">
        <v>221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7" ht="15.75">
      <c r="B3" s="114" t="str">
        <f>TEXT($C$63,"0%")&amp;" Capacity Factor"</f>
        <v>37% Capacity Factor</v>
      </c>
      <c r="C3" s="115"/>
      <c r="D3" s="115"/>
      <c r="E3" s="115"/>
      <c r="F3" s="115"/>
      <c r="G3" s="115"/>
      <c r="H3" s="115"/>
      <c r="I3" s="115"/>
      <c r="J3" s="115"/>
      <c r="K3" s="115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185</v>
      </c>
      <c r="J5" s="120" t="s">
        <v>73</v>
      </c>
      <c r="K5" s="17" t="s">
        <v>52</v>
      </c>
      <c r="L5" s="120" t="s">
        <v>151</v>
      </c>
      <c r="N5" s="197"/>
      <c r="O5" s="197"/>
      <c r="Q5" s="197"/>
      <c r="S5" s="259"/>
      <c r="T5" s="118"/>
      <c r="U5" s="118"/>
      <c r="V5" s="118"/>
      <c r="W5" s="118"/>
      <c r="X5" s="118"/>
      <c r="Y5" s="118"/>
      <c r="Z5" s="118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60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L8" s="118"/>
    </row>
    <row r="9" spans="2:27" ht="15.75">
      <c r="B9" s="43" t="str">
        <f>C52</f>
        <v>2021 IRP Update Portland North Coast Wind Resource - 37%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7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7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373"/>
      <c r="R14" s="374"/>
      <c r="W14" s="151"/>
    </row>
    <row r="15" spans="2:27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375"/>
      <c r="Q15" s="373"/>
      <c r="R15" s="374"/>
      <c r="W15" s="151"/>
    </row>
    <row r="16" spans="2:27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55"/>
      <c r="G18" s="129"/>
      <c r="H18" s="127"/>
      <c r="I18" s="127"/>
      <c r="J18" s="129"/>
      <c r="K18" s="129"/>
      <c r="L18" s="127"/>
      <c r="M18" s="118"/>
      <c r="O18" s="116"/>
      <c r="Q18" s="369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355"/>
      <c r="G19" s="129"/>
      <c r="H19" s="127"/>
      <c r="I19" s="127"/>
      <c r="J19" s="129"/>
      <c r="K19" s="129"/>
      <c r="L19" s="127"/>
      <c r="M19" s="118"/>
      <c r="O19" s="116"/>
      <c r="Q19" s="369"/>
      <c r="R19" s="354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135">
        <v>1417.9949999999999</v>
      </c>
      <c r="D20" s="127">
        <f>C20*$C$62</f>
        <v>98.965825152287621</v>
      </c>
      <c r="E20" s="146">
        <f>C56</f>
        <v>67.885445280087083</v>
      </c>
      <c r="F20" s="182">
        <f>$C$60</f>
        <v>24.740174248339812</v>
      </c>
      <c r="G20" s="129">
        <f t="shared" ref="G20:G23" si="1">(D20+E20+F20)/(8.76*$C$63)</f>
        <v>59.031496725829669</v>
      </c>
      <c r="H20" s="127">
        <v>0</v>
      </c>
      <c r="I20" s="127">
        <v>-22.278000000000002</v>
      </c>
      <c r="J20" s="129">
        <f t="shared" ref="J20:J23" si="2">(G20+H20+I20)</f>
        <v>36.753496725829663</v>
      </c>
      <c r="K20" s="129">
        <f t="shared" ref="K20:K23" si="3">ROUND(J20*$C$63*8.76,2)</f>
        <v>119.29</v>
      </c>
      <c r="L20" s="127">
        <f t="shared" ref="L20:L23" si="4">(D20+E20+F20)</f>
        <v>191.59144468071452</v>
      </c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127">
        <f t="shared" ref="D21:D37" si="5">ROUND(D20*(1+IRP21_Infl_Rate),2)</f>
        <v>101.1</v>
      </c>
      <c r="E21" s="127">
        <f t="shared" ref="E21:E37" si="6">ROUND(E20*(1+IRP21_Infl_Rate),2)</f>
        <v>69.349999999999994</v>
      </c>
      <c r="F21" s="127">
        <f t="shared" ref="F21:F37" si="7">ROUND(F20*(1+IRP21_Infl_Rate),2)</f>
        <v>25.27</v>
      </c>
      <c r="G21" s="129">
        <f t="shared" si="1"/>
        <v>60.303551436930974</v>
      </c>
      <c r="H21" s="127">
        <v>0</v>
      </c>
      <c r="I21" s="127">
        <v>-23.07</v>
      </c>
      <c r="J21" s="129">
        <f t="shared" si="2"/>
        <v>37.233551436930973</v>
      </c>
      <c r="K21" s="129">
        <f t="shared" si="3"/>
        <v>120.84</v>
      </c>
      <c r="L21" s="127">
        <f t="shared" si="4"/>
        <v>195.72</v>
      </c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/>
      <c r="D22" s="127">
        <f t="shared" si="5"/>
        <v>103.28</v>
      </c>
      <c r="E22" s="127">
        <f t="shared" si="6"/>
        <v>70.84</v>
      </c>
      <c r="F22" s="127">
        <f t="shared" si="7"/>
        <v>25.81</v>
      </c>
      <c r="G22" s="129">
        <f t="shared" si="1"/>
        <v>61.600700177731504</v>
      </c>
      <c r="H22" s="127">
        <v>0</v>
      </c>
      <c r="I22" s="127">
        <v>-23.07</v>
      </c>
      <c r="J22" s="129">
        <f t="shared" si="2"/>
        <v>38.530700177731504</v>
      </c>
      <c r="K22" s="129">
        <f t="shared" si="3"/>
        <v>125.05</v>
      </c>
      <c r="L22" s="127">
        <f t="shared" si="4"/>
        <v>199.93</v>
      </c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/>
      <c r="D23" s="127">
        <f t="shared" si="5"/>
        <v>105.51</v>
      </c>
      <c r="E23" s="127">
        <f t="shared" si="6"/>
        <v>72.37</v>
      </c>
      <c r="F23" s="127">
        <f t="shared" si="7"/>
        <v>26.37</v>
      </c>
      <c r="G23" s="129">
        <f t="shared" si="1"/>
        <v>62.931741165916364</v>
      </c>
      <c r="H23" s="127">
        <v>0</v>
      </c>
      <c r="I23" s="127">
        <v>-23.867999999999999</v>
      </c>
      <c r="J23" s="129">
        <f t="shared" si="2"/>
        <v>39.063741165916369</v>
      </c>
      <c r="K23" s="129">
        <f t="shared" si="3"/>
        <v>126.78</v>
      </c>
      <c r="L23" s="127">
        <f t="shared" si="4"/>
        <v>204.25</v>
      </c>
      <c r="M23" s="118"/>
      <c r="O23" s="116"/>
      <c r="P23" s="116">
        <v>60.865259183673459</v>
      </c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135"/>
      <c r="D24" s="127">
        <f t="shared" si="5"/>
        <v>107.78</v>
      </c>
      <c r="E24" s="127">
        <f t="shared" si="6"/>
        <v>73.930000000000007</v>
      </c>
      <c r="F24" s="127">
        <f t="shared" si="7"/>
        <v>26.94</v>
      </c>
      <c r="G24" s="129">
        <f t="shared" ref="G24:G37" si="8">(D24+E24+F24)/(8.76*$C$63)</f>
        <v>64.287431061289837</v>
      </c>
      <c r="H24" s="127">
        <v>0</v>
      </c>
      <c r="I24" s="127">
        <v>-24.666</v>
      </c>
      <c r="J24" s="129">
        <f t="shared" ref="J24:J37" si="9">(G24+H24+I24)</f>
        <v>39.62143106128984</v>
      </c>
      <c r="K24" s="129">
        <f t="shared" ref="K24:K37" si="10">ROUND(J24*$C$63*8.76,2)</f>
        <v>128.59</v>
      </c>
      <c r="L24" s="127">
        <f t="shared" ref="L24:L37" si="11">(D24+E24+F24)</f>
        <v>208.65</v>
      </c>
      <c r="M24" s="118"/>
      <c r="O24" s="116"/>
      <c r="P24" s="116">
        <v>65.265259183673464</v>
      </c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127">
        <f t="shared" si="5"/>
        <v>110.1</v>
      </c>
      <c r="E25" s="127">
        <f t="shared" si="6"/>
        <v>75.52</v>
      </c>
      <c r="F25" s="127">
        <f t="shared" si="7"/>
        <v>27.52</v>
      </c>
      <c r="G25" s="129">
        <f t="shared" si="8"/>
        <v>65.67085097725051</v>
      </c>
      <c r="H25" s="127">
        <v>0</v>
      </c>
      <c r="I25" s="127">
        <v>-24.666</v>
      </c>
      <c r="J25" s="129">
        <f t="shared" si="9"/>
        <v>41.004850977250513</v>
      </c>
      <c r="K25" s="129">
        <f t="shared" si="10"/>
        <v>133.08000000000001</v>
      </c>
      <c r="L25" s="127">
        <f t="shared" si="11"/>
        <v>213.14000000000001</v>
      </c>
      <c r="M25" s="118"/>
      <c r="O25" s="116"/>
      <c r="P25" s="116">
        <v>69.755259183673473</v>
      </c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127">
        <f t="shared" si="5"/>
        <v>112.47</v>
      </c>
      <c r="E26" s="127">
        <f t="shared" si="6"/>
        <v>77.150000000000006</v>
      </c>
      <c r="F26" s="127">
        <f t="shared" si="7"/>
        <v>28.11</v>
      </c>
      <c r="G26" s="129">
        <f t="shared" si="8"/>
        <v>67.085082027196918</v>
      </c>
      <c r="H26" s="127">
        <v>0</v>
      </c>
      <c r="I26" s="127">
        <v>-25.457999999999998</v>
      </c>
      <c r="J26" s="129">
        <f t="shared" si="9"/>
        <v>41.62708202719692</v>
      </c>
      <c r="K26" s="129">
        <f t="shared" si="10"/>
        <v>135.1</v>
      </c>
      <c r="L26" s="127">
        <f t="shared" si="11"/>
        <v>217.73000000000002</v>
      </c>
      <c r="M26" s="118"/>
      <c r="O26" s="116"/>
      <c r="P26" s="116">
        <v>74.345259183673477</v>
      </c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127">
        <f t="shared" si="5"/>
        <v>114.89</v>
      </c>
      <c r="E27" s="127">
        <f t="shared" si="6"/>
        <v>78.81</v>
      </c>
      <c r="F27" s="127">
        <f t="shared" si="7"/>
        <v>28.72</v>
      </c>
      <c r="G27" s="129">
        <f t="shared" si="8"/>
        <v>68.530124211129092</v>
      </c>
      <c r="H27" s="127">
        <v>0</v>
      </c>
      <c r="I27" s="127">
        <v>-26.255999999999997</v>
      </c>
      <c r="J27" s="129">
        <f t="shared" si="9"/>
        <v>42.274124211129092</v>
      </c>
      <c r="K27" s="129">
        <f t="shared" si="10"/>
        <v>137.19999999999999</v>
      </c>
      <c r="L27" s="127">
        <f t="shared" si="11"/>
        <v>222.42</v>
      </c>
      <c r="M27" s="118"/>
      <c r="O27" s="116"/>
      <c r="P27" s="116">
        <v>79.035259183673446</v>
      </c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127">
        <f t="shared" si="5"/>
        <v>117.37</v>
      </c>
      <c r="E28" s="127">
        <f t="shared" si="6"/>
        <v>80.510000000000005</v>
      </c>
      <c r="F28" s="127">
        <f t="shared" si="7"/>
        <v>29.34</v>
      </c>
      <c r="G28" s="129">
        <f t="shared" si="8"/>
        <v>70.009058642445609</v>
      </c>
      <c r="H28" s="127">
        <v>0</v>
      </c>
      <c r="I28" s="127">
        <v>-26.255999999999997</v>
      </c>
      <c r="J28" s="129">
        <f t="shared" si="9"/>
        <v>43.753058642445609</v>
      </c>
      <c r="K28" s="129">
        <f t="shared" si="10"/>
        <v>142</v>
      </c>
      <c r="L28" s="127">
        <f t="shared" si="11"/>
        <v>227.22</v>
      </c>
      <c r="M28" s="118"/>
      <c r="O28" s="116"/>
      <c r="P28" s="116">
        <v>83.835259183673458</v>
      </c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127">
        <f t="shared" si="5"/>
        <v>119.9</v>
      </c>
      <c r="E29" s="127">
        <f t="shared" si="6"/>
        <v>82.24</v>
      </c>
      <c r="F29" s="127">
        <f t="shared" si="7"/>
        <v>29.97</v>
      </c>
      <c r="G29" s="129">
        <f t="shared" si="8"/>
        <v>71.515723094349312</v>
      </c>
      <c r="H29" s="127">
        <v>0</v>
      </c>
      <c r="I29" s="127">
        <v>-27.054000000000002</v>
      </c>
      <c r="J29" s="129">
        <f t="shared" si="9"/>
        <v>44.46172309434931</v>
      </c>
      <c r="K29" s="129">
        <f t="shared" si="10"/>
        <v>144.30000000000001</v>
      </c>
      <c r="L29" s="127">
        <f t="shared" si="11"/>
        <v>232.10999999999999</v>
      </c>
      <c r="M29" s="118"/>
      <c r="O29" s="116"/>
      <c r="P29" s="116">
        <v>88.725259183673444</v>
      </c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127">
        <f t="shared" si="5"/>
        <v>122.48</v>
      </c>
      <c r="E30" s="127">
        <f t="shared" si="6"/>
        <v>84.01</v>
      </c>
      <c r="F30" s="127">
        <f t="shared" si="7"/>
        <v>30.62</v>
      </c>
      <c r="G30" s="129">
        <f t="shared" si="8"/>
        <v>73.056279793637358</v>
      </c>
      <c r="H30" s="127">
        <v>0</v>
      </c>
      <c r="I30" s="127">
        <v>0</v>
      </c>
      <c r="J30" s="129">
        <f t="shared" si="9"/>
        <v>73.056279793637358</v>
      </c>
      <c r="K30" s="129">
        <f t="shared" si="10"/>
        <v>237.11</v>
      </c>
      <c r="L30" s="127">
        <f t="shared" si="11"/>
        <v>237.11</v>
      </c>
      <c r="M30" s="118"/>
      <c r="O30" s="116"/>
      <c r="P30" s="116">
        <v>93.725259183673472</v>
      </c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127">
        <f t="shared" si="5"/>
        <v>125.12</v>
      </c>
      <c r="E31" s="127">
        <f t="shared" si="6"/>
        <v>85.82</v>
      </c>
      <c r="F31" s="127">
        <f t="shared" si="7"/>
        <v>31.28</v>
      </c>
      <c r="G31" s="129">
        <f t="shared" si="8"/>
        <v>74.630728740309735</v>
      </c>
      <c r="H31" s="127">
        <v>0</v>
      </c>
      <c r="I31" s="127">
        <v>0</v>
      </c>
      <c r="J31" s="129">
        <f t="shared" si="9"/>
        <v>74.630728740309735</v>
      </c>
      <c r="K31" s="129">
        <f t="shared" si="10"/>
        <v>242.22</v>
      </c>
      <c r="L31" s="127">
        <f t="shared" si="11"/>
        <v>242.22</v>
      </c>
      <c r="M31" s="118"/>
      <c r="O31" s="116"/>
      <c r="P31" s="116">
        <v>98.835259183673458</v>
      </c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135"/>
      <c r="D32" s="127">
        <f t="shared" si="5"/>
        <v>127.82</v>
      </c>
      <c r="E32" s="127">
        <f t="shared" si="6"/>
        <v>87.67</v>
      </c>
      <c r="F32" s="127">
        <f t="shared" si="7"/>
        <v>31.95</v>
      </c>
      <c r="G32" s="129">
        <f t="shared" si="8"/>
        <v>76.239069934366441</v>
      </c>
      <c r="H32" s="127">
        <v>0</v>
      </c>
      <c r="I32" s="127">
        <v>0</v>
      </c>
      <c r="J32" s="129">
        <f t="shared" si="9"/>
        <v>76.239069934366441</v>
      </c>
      <c r="K32" s="129">
        <f t="shared" si="10"/>
        <v>247.44</v>
      </c>
      <c r="L32" s="127">
        <f t="shared" si="11"/>
        <v>247.44</v>
      </c>
      <c r="M32" s="118"/>
      <c r="O32" s="116"/>
      <c r="P32" s="116">
        <v>104.05525918367346</v>
      </c>
      <c r="Q32" s="129"/>
      <c r="S32" s="151"/>
      <c r="U32" s="158"/>
      <c r="V32" s="151"/>
      <c r="W32" s="151"/>
      <c r="X32" s="151"/>
      <c r="Y32" s="151"/>
      <c r="Z32" s="151"/>
    </row>
    <row r="33" spans="2:17">
      <c r="B33" s="134">
        <f t="shared" si="0"/>
        <v>2039</v>
      </c>
      <c r="C33" s="135"/>
      <c r="D33" s="127">
        <f t="shared" si="5"/>
        <v>130.57</v>
      </c>
      <c r="E33" s="127">
        <f t="shared" si="6"/>
        <v>89.56</v>
      </c>
      <c r="F33" s="127">
        <f t="shared" si="7"/>
        <v>32.64</v>
      </c>
      <c r="G33" s="129">
        <f t="shared" si="8"/>
        <v>77.881303375807491</v>
      </c>
      <c r="H33" s="127">
        <v>0</v>
      </c>
      <c r="I33" s="127">
        <v>0</v>
      </c>
      <c r="J33" s="129">
        <f t="shared" si="9"/>
        <v>77.881303375807491</v>
      </c>
      <c r="K33" s="129">
        <f t="shared" si="10"/>
        <v>252.77</v>
      </c>
      <c r="L33" s="127">
        <f t="shared" si="11"/>
        <v>252.76999999999998</v>
      </c>
      <c r="M33" s="118"/>
      <c r="O33" s="116"/>
      <c r="P33" s="116">
        <v>109.38525918367344</v>
      </c>
      <c r="Q33" s="129"/>
    </row>
    <row r="34" spans="2:17">
      <c r="B34" s="134">
        <f t="shared" si="0"/>
        <v>2040</v>
      </c>
      <c r="C34" s="135"/>
      <c r="D34" s="127">
        <f t="shared" si="5"/>
        <v>133.38</v>
      </c>
      <c r="E34" s="127">
        <f t="shared" si="6"/>
        <v>91.49</v>
      </c>
      <c r="F34" s="127">
        <f t="shared" si="7"/>
        <v>33.340000000000003</v>
      </c>
      <c r="G34" s="129">
        <f t="shared" si="8"/>
        <v>79.557429064632885</v>
      </c>
      <c r="H34" s="127">
        <v>0</v>
      </c>
      <c r="I34" s="127">
        <v>0</v>
      </c>
      <c r="J34" s="129">
        <f t="shared" si="9"/>
        <v>79.557429064632885</v>
      </c>
      <c r="K34" s="129">
        <f t="shared" si="10"/>
        <v>258.20999999999998</v>
      </c>
      <c r="L34" s="127">
        <f t="shared" si="11"/>
        <v>258.21000000000004</v>
      </c>
      <c r="M34" s="118"/>
      <c r="O34" s="116"/>
      <c r="P34" s="116">
        <v>114.8252591836735</v>
      </c>
      <c r="Q34" s="129"/>
    </row>
    <row r="35" spans="2:17">
      <c r="B35" s="134">
        <f t="shared" si="0"/>
        <v>2041</v>
      </c>
      <c r="C35" s="135"/>
      <c r="D35" s="127">
        <f t="shared" si="5"/>
        <v>136.25</v>
      </c>
      <c r="E35" s="127">
        <f t="shared" si="6"/>
        <v>93.46</v>
      </c>
      <c r="F35" s="127">
        <f t="shared" si="7"/>
        <v>34.06</v>
      </c>
      <c r="G35" s="129">
        <f t="shared" si="8"/>
        <v>81.270528114241174</v>
      </c>
      <c r="H35" s="127">
        <v>0</v>
      </c>
      <c r="I35" s="127">
        <v>0</v>
      </c>
      <c r="J35" s="129">
        <f t="shared" si="9"/>
        <v>81.270528114241174</v>
      </c>
      <c r="K35" s="129">
        <f t="shared" si="10"/>
        <v>263.77</v>
      </c>
      <c r="L35" s="127">
        <f t="shared" si="11"/>
        <v>263.77</v>
      </c>
      <c r="M35" s="118"/>
      <c r="O35" s="116"/>
      <c r="P35" s="116">
        <v>120.38525918367344</v>
      </c>
      <c r="Q35" s="129"/>
    </row>
    <row r="36" spans="2:17">
      <c r="B36" s="134">
        <f t="shared" si="0"/>
        <v>2042</v>
      </c>
      <c r="C36" s="135"/>
      <c r="D36" s="127">
        <f t="shared" si="5"/>
        <v>139.19</v>
      </c>
      <c r="E36" s="127">
        <f t="shared" si="6"/>
        <v>95.47</v>
      </c>
      <c r="F36" s="127">
        <f t="shared" si="7"/>
        <v>34.79</v>
      </c>
      <c r="G36" s="129">
        <f t="shared" si="8"/>
        <v>83.020600524632385</v>
      </c>
      <c r="H36" s="127">
        <v>0</v>
      </c>
      <c r="I36" s="127">
        <v>0</v>
      </c>
      <c r="J36" s="129">
        <f t="shared" si="9"/>
        <v>83.020600524632385</v>
      </c>
      <c r="K36" s="129">
        <f t="shared" si="10"/>
        <v>269.45</v>
      </c>
      <c r="L36" s="127">
        <f t="shared" si="11"/>
        <v>269.45</v>
      </c>
      <c r="M36" s="118"/>
      <c r="O36" s="116"/>
      <c r="P36" s="116">
        <v>126.06525918367345</v>
      </c>
      <c r="Q36" s="129"/>
    </row>
    <row r="37" spans="2:17">
      <c r="B37" s="134">
        <f t="shared" si="0"/>
        <v>2043</v>
      </c>
      <c r="C37" s="135"/>
      <c r="D37" s="127">
        <f t="shared" si="5"/>
        <v>142.19</v>
      </c>
      <c r="E37" s="127">
        <f t="shared" si="6"/>
        <v>97.53</v>
      </c>
      <c r="F37" s="127">
        <f t="shared" si="7"/>
        <v>35.54</v>
      </c>
      <c r="G37" s="129">
        <f t="shared" si="8"/>
        <v>84.810727409205086</v>
      </c>
      <c r="H37" s="127">
        <v>0</v>
      </c>
      <c r="I37" s="127">
        <v>0</v>
      </c>
      <c r="J37" s="129">
        <f t="shared" si="9"/>
        <v>84.810727409205086</v>
      </c>
      <c r="K37" s="129">
        <f t="shared" si="10"/>
        <v>275.26</v>
      </c>
      <c r="L37" s="127">
        <f t="shared" si="11"/>
        <v>275.26</v>
      </c>
      <c r="P37" s="116">
        <v>131.87525918367345</v>
      </c>
      <c r="Q37" s="129"/>
    </row>
    <row r="38" spans="2:17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</row>
    <row r="39" spans="2:17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</row>
    <row r="40" spans="2:17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</row>
    <row r="42" spans="2:17" ht="14.25">
      <c r="B42" s="137" t="s">
        <v>25</v>
      </c>
      <c r="C42" s="138"/>
      <c r="D42" s="138"/>
      <c r="E42" s="138"/>
      <c r="F42" s="138"/>
      <c r="G42" s="138"/>
      <c r="H42" s="138"/>
      <c r="I42" s="138"/>
    </row>
    <row r="44" spans="2:17">
      <c r="B44" s="116" t="s">
        <v>63</v>
      </c>
      <c r="C44" s="139" t="s">
        <v>64</v>
      </c>
      <c r="D44" s="282" t="s">
        <v>155</v>
      </c>
    </row>
    <row r="45" spans="2:17">
      <c r="C45" s="139" t="str">
        <f>C7</f>
        <v>(a)</v>
      </c>
      <c r="D45" s="116" t="s">
        <v>65</v>
      </c>
    </row>
    <row r="46" spans="2:17">
      <c r="C46" s="139" t="str">
        <f>D7</f>
        <v>(b)</v>
      </c>
      <c r="D46" s="129" t="str">
        <f>"= "&amp;C7&amp;" x "&amp;C62</f>
        <v>= (a) x 0.0697927885163824</v>
      </c>
    </row>
    <row r="47" spans="2:17">
      <c r="C47" s="139" t="str">
        <f>G7</f>
        <v>(e)</v>
      </c>
      <c r="D47" s="129" t="str">
        <f>"= ("&amp;$D$7&amp;" + "&amp;$E$7&amp;") /  (8.76 x "&amp;TEXT(C63,"0.0%")&amp;")"</f>
        <v>= ((b) + (c)) /  (8.76 x 37.0%)</v>
      </c>
    </row>
    <row r="48" spans="2:17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62"/>
    </row>
    <row r="50" spans="2:28">
      <c r="C50" s="139"/>
      <c r="D50" s="129"/>
    </row>
    <row r="51" spans="2:28" ht="13.5" thickBot="1"/>
    <row r="52" spans="2:28" ht="13.5" thickBot="1">
      <c r="C52" s="42" t="str">
        <f>B2&amp;" - "&amp;B3</f>
        <v>2021 IRP Update Portland North Coast Wind Resource - 37%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5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2026</v>
      </c>
    </row>
    <row r="55" spans="2:28">
      <c r="B55" s="343" t="s">
        <v>177</v>
      </c>
      <c r="C55" s="376">
        <f>184339.35/130</f>
        <v>1417.9950000000001</v>
      </c>
      <c r="D55" s="116" t="s">
        <v>65</v>
      </c>
      <c r="P55" s="116">
        <v>130</v>
      </c>
      <c r="Q55" s="116" t="s">
        <v>32</v>
      </c>
    </row>
    <row r="56" spans="2:28">
      <c r="B56" s="343" t="s">
        <v>177</v>
      </c>
      <c r="C56" s="146">
        <f>8825.10788641132/130</f>
        <v>67.885445280087083</v>
      </c>
      <c r="D56" s="116" t="s">
        <v>68</v>
      </c>
    </row>
    <row r="57" spans="2:28" ht="24" customHeight="1">
      <c r="B57" s="85"/>
      <c r="C57" s="151"/>
      <c r="D57" s="116" t="s">
        <v>99</v>
      </c>
      <c r="R57" s="197"/>
    </row>
    <row r="58" spans="2:28">
      <c r="B58" s="343"/>
      <c r="C58" s="146"/>
      <c r="D58" s="116" t="s">
        <v>69</v>
      </c>
      <c r="L58" s="118"/>
      <c r="M58" s="377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378" t="s">
        <v>90</v>
      </c>
      <c r="M59" s="379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43" t="str">
        <f>LEFT(RIGHT(INDEX('Table 3 TransCost'!$39:$39,1,MATCH(F60,'Table 3 TransCost'!$4:$4,0)),6),5)</f>
        <v>2026$</v>
      </c>
      <c r="C60" s="151">
        <f>INDEX('Table 3 TransCost'!$39:$39,1,MATCH(F60,'Table 3 TransCost'!$4:$4,0)+2)</f>
        <v>24.740174248339812</v>
      </c>
      <c r="D60" s="116" t="s">
        <v>150</v>
      </c>
      <c r="F60" s="116" t="s">
        <v>166</v>
      </c>
      <c r="L60" s="379"/>
      <c r="M60" s="379"/>
      <c r="N60" s="379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83"/>
      <c r="L61" s="379"/>
      <c r="M61" s="379"/>
      <c r="N61" s="379"/>
      <c r="O61" s="161"/>
      <c r="P61" s="379"/>
      <c r="S61" s="118"/>
      <c r="U61" s="118"/>
      <c r="V61" s="118"/>
      <c r="W61" s="118"/>
      <c r="X61" s="118"/>
      <c r="Y61" s="118"/>
      <c r="Z61" s="118"/>
    </row>
    <row r="62" spans="2:28">
      <c r="C62" s="380">
        <v>6.9792788516382376E-2</v>
      </c>
      <c r="D62" s="116" t="s">
        <v>36</v>
      </c>
      <c r="L62" s="272"/>
      <c r="M62" s="154"/>
      <c r="N62" s="154"/>
      <c r="P62" s="155"/>
    </row>
    <row r="63" spans="2:28">
      <c r="C63" s="381">
        <v>0.37049999910522241</v>
      </c>
      <c r="D63" s="116" t="s">
        <v>37</v>
      </c>
    </row>
    <row r="64" spans="2:28">
      <c r="D64" s="152"/>
    </row>
    <row r="65" spans="15:15" s="118" customFormat="1">
      <c r="O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1" orientation="landscape" r:id="rId1"/>
  <headerFooter alignWithMargins="0"/>
  <rowBreaks count="1" manualBreakCount="1">
    <brk id="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35</vt:i4>
      </vt:variant>
    </vt:vector>
  </HeadingPairs>
  <TitlesOfParts>
    <vt:vector size="57" baseType="lpstr">
      <vt:lpstr>Table 1</vt:lpstr>
      <vt:lpstr>Table 2</vt:lpstr>
      <vt:lpstr>Table 4</vt:lpstr>
      <vt:lpstr>Table3ACsummary</vt:lpstr>
      <vt:lpstr>Table 5</vt:lpstr>
      <vt:lpstr>Table 3 TransCost</vt:lpstr>
      <vt:lpstr>Table 3 PV wS Borah_2026</vt:lpstr>
      <vt:lpstr>Table 3 StdBat  DJ_2029</vt:lpstr>
      <vt:lpstr>Table 3 PNC Wind_2026</vt:lpstr>
      <vt:lpstr>Table 3 PNC Wind_2038</vt:lpstr>
      <vt:lpstr>Table 3 WV Wind_2026</vt:lpstr>
      <vt:lpstr>Table 3 YK WindwS_2029</vt:lpstr>
      <vt:lpstr>Table 3 WYE Wind_2029</vt:lpstr>
      <vt:lpstr>Table 3 WYE_DJ Wind_2028</vt:lpstr>
      <vt:lpstr>Table 3 PV wS SOR_2028</vt:lpstr>
      <vt:lpstr>Table 3 PV wS SOR_2030</vt:lpstr>
      <vt:lpstr>Table 3 PV wS YK_2029</vt:lpstr>
      <vt:lpstr>Table 3 PV wS UTN_2031</vt:lpstr>
      <vt:lpstr>Table 3 PV wS UTS_2032</vt:lpstr>
      <vt:lpstr>Table 3 SmNuc 345MW (NTN) 2028</vt:lpstr>
      <vt:lpstr>Table 3 NonE 206MW (UTN) 2031</vt:lpstr>
      <vt:lpstr>Table 3 NonE 206MW (Hgtn)</vt:lpstr>
      <vt:lpstr>Discount_Rate</vt:lpstr>
      <vt:lpstr>IRP21_Infl_Rate</vt:lpstr>
      <vt:lpstr>'Table 1'!Print_Area</vt:lpstr>
      <vt:lpstr>'Table 2'!Print_Area</vt:lpstr>
      <vt:lpstr>'Table 3 NonE 206MW (Hgtn)'!Print_Area</vt:lpstr>
      <vt:lpstr>'Table 3 NonE 206MW (UTN) 2031'!Print_Area</vt:lpstr>
      <vt:lpstr>'Table 3 PNC Wind_2026'!Print_Area</vt:lpstr>
      <vt:lpstr>'Table 3 PNC Wind_2038'!Print_Area</vt:lpstr>
      <vt:lpstr>'Table 3 PV wS Borah_2026'!Print_Area</vt:lpstr>
      <vt:lpstr>'Table 3 PV wS SOR_2028'!Print_Area</vt:lpstr>
      <vt:lpstr>'Table 3 PV wS SOR_2030'!Print_Area</vt:lpstr>
      <vt:lpstr>'Table 3 PV wS UTN_2031'!Print_Area</vt:lpstr>
      <vt:lpstr>'Table 3 PV wS UTS_2032'!Print_Area</vt:lpstr>
      <vt:lpstr>'Table 3 PV wS YK_2029'!Print_Area</vt:lpstr>
      <vt:lpstr>'Table 3 SmNuc 345MW (NTN) 2028'!Print_Area</vt:lpstr>
      <vt:lpstr>'Table 3 StdBat  DJ_2029'!Print_Area</vt:lpstr>
      <vt:lpstr>'Table 3 TransCost'!Print_Area</vt:lpstr>
      <vt:lpstr>'Table 3 WV Wind_2026'!Print_Area</vt:lpstr>
      <vt:lpstr>'Table 3 WYE Wind_2029'!Print_Area</vt:lpstr>
      <vt:lpstr>'Table 3 WYE_DJ Wind_2028'!Print_Area</vt:lpstr>
      <vt:lpstr>'Table 3 YK WindwS_2029'!Print_Area</vt:lpstr>
      <vt:lpstr>'Table 4'!Print_Area</vt:lpstr>
      <vt:lpstr>Table3ACsummary!Print_Area</vt:lpstr>
      <vt:lpstr>'Table 2'!Print_Titles</vt:lpstr>
      <vt:lpstr>'Table 3 NonE 206MW (Hgtn)'!Print_Titles</vt:lpstr>
      <vt:lpstr>'Table 3 NonE 206MW (UTN) 2031'!Print_Titles</vt:lpstr>
      <vt:lpstr>'Table 3 SmNuc 345MW (NTN) 2028'!Print_Titles</vt:lpstr>
      <vt:lpstr>'Table 2'!Study_Cap_Adj</vt:lpstr>
      <vt:lpstr>'Table 3 NonE 206MW (Hgtn)'!Study_Cap_Adj</vt:lpstr>
      <vt:lpstr>'Table 3 NonE 206MW (UTN) 2031'!Study_Cap_Adj</vt:lpstr>
      <vt:lpstr>'Table 3 SmNuc 345MW (NTN) 2028'!Study_Cap_Adj</vt:lpstr>
      <vt:lpstr>'Table 3 TransCost'!Study_Cap_Adj</vt:lpstr>
      <vt:lpstr>Study_Cap_Adj</vt:lpstr>
      <vt:lpstr>Study_CF</vt:lpstr>
      <vt:lpstr>Study_MW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Fred Nass</cp:lastModifiedBy>
  <cp:lastPrinted>2019-11-05T18:26:50Z</cp:lastPrinted>
  <dcterms:created xsi:type="dcterms:W3CDTF">2001-03-19T15:45:46Z</dcterms:created>
  <dcterms:modified xsi:type="dcterms:W3CDTF">2022-11-11T00:57:04Z</dcterms:modified>
</cp:coreProperties>
</file>