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bsites\Pscweb\utilities\electric\24docs\2403504\Orders and Notices\"/>
    </mc:Choice>
  </mc:AlternateContent>
  <xr:revisionPtr revIDLastSave="0" documentId="8_{F3850E4D-3F41-4AB8-ACF4-BF93E8215921}" xr6:coauthVersionLast="47" xr6:coauthVersionMax="47" xr10:uidLastSave="{00000000-0000-0000-0000-000000000000}"/>
  <bookViews>
    <workbookView xWindow="3900" yWindow="3900" windowWidth="38700" windowHeight="15345" tabRatio="752" xr2:uid="{7D06251F-3103-F644-9134-8AAD19992C97}"/>
  </bookViews>
  <sheets>
    <sheet name="p.1 PSC WFM Adj. Topsheet" sheetId="4" r:id="rId1"/>
    <sheet name="p2. PSC WFM Base Calc" sheetId="2" r:id="rId2"/>
    <sheet name="p3. PSC WFM Plant" sheetId="1" r:id="rId3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>#REF!</definedName>
    <definedName name="\C">#REF!</definedName>
    <definedName name="\I" localSheetId="0">#REF!</definedName>
    <definedName name="\I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r" localSheetId="0">#REF!</definedName>
    <definedName name="\r">#REF!</definedName>
    <definedName name="\Z" localSheetId="0">#REF!</definedName>
    <definedName name="\Z">#REF!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1" hidden="1">{"PRINT",#N/A,TRUE,"APPA";"PRINT",#N/A,TRUE,"APS";"PRINT",#N/A,TRUE,"BHPL";"PRINT",#N/A,TRUE,"BHPL2";"PRINT",#N/A,TRUE,"CDWR";"PRINT",#N/A,TRUE,"EWEB";"PRINT",#N/A,TRUE,"LADWP";"PRINT",#N/A,TRUE,"NEVBASE"}</definedName>
    <definedName name="__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2" hidden="1">{"PRINT",#N/A,TRUE,"APPA";"PRINT",#N/A,TRUE,"APS";"PRINT",#N/A,TRUE,"BHPL";"PRINT",#N/A,TRUE,"BHPL2";"PRINT",#N/A,TRUE,"CDWR";"PRINT",#N/A,TRUE,"EWEB";"PRINT",#N/A,TRUE,"LADWP";"PRINT",#N/A,TRUE,"NEVBASE"}</definedName>
    <definedName name="__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3" hidden="1">{"PRINT",#N/A,TRUE,"APPA";"PRINT",#N/A,TRUE,"APS";"PRINT",#N/A,TRUE,"BHPL";"PRINT",#N/A,TRUE,"BHPL2";"PRINT",#N/A,TRUE,"CDWR";"PRINT",#N/A,TRUE,"EWEB";"PRINT",#N/A,TRUE,"LADWP";"PRINT",#N/A,TRUE,"NEVBASE"}</definedName>
    <definedName name="__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4" hidden="1">{"PRINT",#N/A,TRUE,"APPA";"PRINT",#N/A,TRUE,"APS";"PRINT",#N/A,TRUE,"BHPL";"PRINT",#N/A,TRUE,"BHPL2";"PRINT",#N/A,TRUE,"CDWR";"PRINT",#N/A,TRUE,"EWEB";"PRINT",#N/A,TRUE,"LADWP";"PRINT",#N/A,TRUE,"NEVBASE"}</definedName>
    <definedName name="__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__j5" hidden="1">{"PRINT",#N/A,TRUE,"APPA";"PRINT",#N/A,TRUE,"APS";"PRINT",#N/A,TRUE,"BHPL";"PRINT",#N/A,TRUE,"BHPL2";"PRINT",#N/A,TRUE,"CDWR";"PRINT",#N/A,TRUE,"EWEB";"PRINT",#N/A,TRUE,"LADWP";"PRINT",#N/A,TRUE,"NEVBASE"}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1" hidden="1">{"PRINT",#N/A,TRUE,"APPA";"PRINT",#N/A,TRUE,"APS";"PRINT",#N/A,TRUE,"BHPL";"PRINT",#N/A,TRUE,"BHPL2";"PRINT",#N/A,TRUE,"CDWR";"PRINT",#N/A,TRUE,"EWEB";"PRINT",#N/A,TRUE,"LADWP";"PRINT",#N/A,TRUE,"NEVBASE"}</definedName>
    <definedName name="_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2" hidden="1">{"PRINT",#N/A,TRUE,"APPA";"PRINT",#N/A,TRUE,"APS";"PRINT",#N/A,TRUE,"BHPL";"PRINT",#N/A,TRUE,"BHPL2";"PRINT",#N/A,TRUE,"CDWR";"PRINT",#N/A,TRUE,"EWEB";"PRINT",#N/A,TRUE,"LADWP";"PRINT",#N/A,TRUE,"NEVBASE"}</definedName>
    <definedName name="_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3" hidden="1">{"PRINT",#N/A,TRUE,"APPA";"PRINT",#N/A,TRUE,"APS";"PRINT",#N/A,TRUE,"BHPL";"PRINT",#N/A,TRUE,"BHPL2";"PRINT",#N/A,TRUE,"CDWR";"PRINT",#N/A,TRUE,"EWEB";"PRINT",#N/A,TRUE,"LADWP";"PRINT",#N/A,TRUE,"NEVBASE"}</definedName>
    <definedName name="_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4" hidden="1">{"PRINT",#N/A,TRUE,"APPA";"PRINT",#N/A,TRUE,"APS";"PRINT",#N/A,TRUE,"BHPL";"PRINT",#N/A,TRUE,"BHPL2";"PRINT",#N/A,TRUE,"CDWR";"PRINT",#N/A,TRUE,"EWEB";"PRINT",#N/A,TRUE,"LADWP";"PRINT",#N/A,TRUE,"NEVBASE"}</definedName>
    <definedName name="_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_j5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Top1">#REF!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TOP1">#REF!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MEN3">#REF!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MEN2">#REF!</definedName>
    <definedName name="______MEN3">#REF!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TOP1">#REF!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MEN2">#REF!</definedName>
    <definedName name="_____MEN3">#REF!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TOP1">#REF!</definedName>
    <definedName name="____IPP3">#REF!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MEN2">#REF!</definedName>
    <definedName name="____MEN3">#REF!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IPP3">#REF!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MEN2">#REF!</definedName>
    <definedName name="___MEN3">#REF!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TOP1">#REF!</definedName>
    <definedName name="__123Graph_A" localSheetId="0" hidden="1">#REF!</definedName>
    <definedName name="__123Graph_A" hidden="1">#REF!</definedName>
    <definedName name="__123Graph_AB06" localSheetId="0" hidden="1">#REF!</definedName>
    <definedName name="__123Graph_AB06" hidden="1">#REF!</definedName>
    <definedName name="__123Graph_ACEDREVGR" localSheetId="0" hidden="1">#REF!</definedName>
    <definedName name="__123Graph_ACEDREVGR" hidden="1">#REF!</definedName>
    <definedName name="__123Graph_B" localSheetId="0" hidden="1">#REF!</definedName>
    <definedName name="__123Graph_B" hidden="1">#REF!</definedName>
    <definedName name="__123Graph_BCEDREVGR" localSheetId="0" hidden="1">#REF!</definedName>
    <definedName name="__123Graph_BCEDREVGR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CEDREVGR" localSheetId="0" hidden="1">#REF!</definedName>
    <definedName name="__123Graph_XCEDREVGR" hidden="1">#REF!</definedName>
    <definedName name="__IPP3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2">#REF!</definedName>
    <definedName name="__MEN3">#REF!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TOP1">#REF!</definedName>
    <definedName name="_1__123Graph_ACHART_17" localSheetId="0" hidden="1">#REF!</definedName>
    <definedName name="_1__123Graph_ACHART_17" hidden="1">#REF!</definedName>
    <definedName name="_1__123Graph_ACONTRACT_BY_B_U" hidden="1">#REF!</definedName>
    <definedName name="_10__123Graph_BQRE_S_BY_TYPE" hidden="1">#REF!</definedName>
    <definedName name="_100_SUM" localSheetId="0">#REF!</definedName>
    <definedName name="_100_SUM">#REF!</definedName>
    <definedName name="_11__123Graph_BSENS_COMPARISON" hidden="1">#REF!</definedName>
    <definedName name="_12__123Graph_BSUPPLIES_BY_B_U" hidden="1">#REF!</definedName>
    <definedName name="_13__123Graph_BTAX_CREDIT" hidden="1">#REF!</definedName>
    <definedName name="_14__123Graph_BWAGES_BY_B_U" hidden="1">#REF!</definedName>
    <definedName name="_15__123Graph_CCONTRACT_BY_B_U" hidden="1">#REF!</definedName>
    <definedName name="_16__123Graph_CQRE_S_BY_CO." hidden="1">#REF!</definedName>
    <definedName name="_17__123Graph_CQRE_S_BY_TYPE" hidden="1">#REF!</definedName>
    <definedName name="_18__123Graph_CSENS_COMPARISON" hidden="1">#REF!</definedName>
    <definedName name="_19__123Graph_CSUPPLIES_BY_B_U" hidden="1">#REF!</definedName>
    <definedName name="_1991form3800" localSheetId="0">#REF!</definedName>
    <definedName name="_1991form3800">#REF!</definedName>
    <definedName name="_1992form3800" localSheetId="0">#REF!</definedName>
    <definedName name="_1992form3800">#REF!</definedName>
    <definedName name="_1993form3800" localSheetId="0">#REF!</definedName>
    <definedName name="_1993form3800">#REF!</definedName>
    <definedName name="_2__123Graph_AQRE_S_BY_CO." hidden="1">#REF!</definedName>
    <definedName name="_20__123Graph_CWAGES_BY_B_U" hidden="1">#REF!</definedName>
    <definedName name="_21__123Graph_DCONTRACT_BY_B_U" hidden="1">#REF!</definedName>
    <definedName name="_22__123Graph_DQRE_S_BY_CO." hidden="1">#REF!</definedName>
    <definedName name="_23__123Graph_DSUPPLIES_BY_B_U" hidden="1">#REF!</definedName>
    <definedName name="_24__123Graph_DWAGES_BY_B_U" hidden="1">#REF!</definedName>
    <definedName name="_25__123Graph_ECONTRACT_BY_B_U" hidden="1">#REF!</definedName>
    <definedName name="_26__123Graph_EQRE_S_BY_CO." hidden="1">#REF!</definedName>
    <definedName name="_27__123Graph_ESUPPLIES_BY_B_U" hidden="1">#REF!</definedName>
    <definedName name="_28__123Graph_EWAGES_BY_B_U" hidden="1">#REF!</definedName>
    <definedName name="_29__123Graph_FCONTRACT_BY_B_U" hidden="1">#REF!</definedName>
    <definedName name="_3__123Graph_AQRE_S_BY_TYPE" hidden="1">#REF!</definedName>
    <definedName name="_30__123Graph_FQRE_S_BY_CO." hidden="1">#REF!</definedName>
    <definedName name="_31__123Graph_FSUPPLIES_BY_B_U" hidden="1">#REF!</definedName>
    <definedName name="_32__123Graph_FWAGES_BY_B_U" hidden="1">#REF!</definedName>
    <definedName name="_33__123Graph_XCONTRACT_BY_B_U" hidden="1">#REF!</definedName>
    <definedName name="_34__123Graph_XQRE_S_BY_CO." hidden="1">#REF!</definedName>
    <definedName name="_35__123Graph_XQRE_S_BY_TYPE" hidden="1">#REF!</definedName>
    <definedName name="_36__123Graph_XSUPPLIES_BY_B_U" hidden="1">#REF!</definedName>
    <definedName name="_37__123Graph_XTAX_CREDIT" hidden="1">#REF!</definedName>
    <definedName name="_4__123Graph_ASENS_COMPARISON" hidden="1">#REF!</definedName>
    <definedName name="_5__123Graph_ASUPPLIES_BY_B_U" hidden="1">#REF!</definedName>
    <definedName name="_6__123Graph_ATAX_CREDIT" hidden="1">#REF!</definedName>
    <definedName name="_7__123Graph_AWAGES_BY_B_U" hidden="1">#REF!</definedName>
    <definedName name="_8__123Graph_BCONTRACT_BY_B_U" hidden="1">#REF!</definedName>
    <definedName name="_9__123Graph_BQRE_S_BY_CO." hidden="1">#REF!</definedName>
    <definedName name="_91CONAMT" localSheetId="0">#REF!</definedName>
    <definedName name="_91CONAMT">#REF!</definedName>
    <definedName name="_91CONAMTCR" localSheetId="0">#REF!</definedName>
    <definedName name="_91CONAMTCR">#REF!</definedName>
    <definedName name="_91CONSCHJ" localSheetId="0">#REF!</definedName>
    <definedName name="_91CONSCHJ">#REF!</definedName>
    <definedName name="_91CONTI" localSheetId="0">#REF!</definedName>
    <definedName name="_91CONTI">#REF!</definedName>
    <definedName name="_91NONREGAMT" localSheetId="0">#REF!</definedName>
    <definedName name="_91NONREGAMT">#REF!</definedName>
    <definedName name="_91NONREGAMTCR" localSheetId="0">#REF!</definedName>
    <definedName name="_91NONREGAMTCR">#REF!</definedName>
    <definedName name="_91NONREGSCHJ" localSheetId="0">#REF!</definedName>
    <definedName name="_91NONREGSCHJ">#REF!</definedName>
    <definedName name="_91NONREGTI" localSheetId="0">#REF!</definedName>
    <definedName name="_91NONREGTI">#REF!</definedName>
    <definedName name="_92CONAMT" localSheetId="0">#REF!</definedName>
    <definedName name="_92CONAMT">#REF!</definedName>
    <definedName name="_92CONAMTCR" localSheetId="0">#REF!</definedName>
    <definedName name="_92CONAMTCR">#REF!</definedName>
    <definedName name="_92CONSCHJ" localSheetId="0">#REF!</definedName>
    <definedName name="_92CONSCHJ">#REF!</definedName>
    <definedName name="_92CONTI" localSheetId="0">#REF!</definedName>
    <definedName name="_92CONTI">#REF!</definedName>
    <definedName name="_92IPCAMT" localSheetId="0">#REF!</definedName>
    <definedName name="_92IPCAMT">#REF!</definedName>
    <definedName name="_92IPCAMTCR" localSheetId="0">#REF!</definedName>
    <definedName name="_92IPCAMTCR">#REF!</definedName>
    <definedName name="_92IPCSCHJ" localSheetId="0">#REF!</definedName>
    <definedName name="_92IPCSCHJ">#REF!</definedName>
    <definedName name="_92IPCTI" localSheetId="0">#REF!</definedName>
    <definedName name="_92IPCTI">#REF!</definedName>
    <definedName name="_92NONREGAMT" localSheetId="0">#REF!</definedName>
    <definedName name="_92NONREGAMT">#REF!</definedName>
    <definedName name="_92NONREGAMTCR" localSheetId="0">#REF!</definedName>
    <definedName name="_92NONREGAMTCR">#REF!</definedName>
    <definedName name="_92NONREGSCHJ" localSheetId="0">#REF!</definedName>
    <definedName name="_92NONREGSCHJ">#REF!</definedName>
    <definedName name="_92NONREGTI" localSheetId="0">#REF!</definedName>
    <definedName name="_92NONREGTI">#REF!</definedName>
    <definedName name="_92SEC38C2" localSheetId="0">#REF!</definedName>
    <definedName name="_92SEC38C2">#REF!</definedName>
    <definedName name="_93CONAMT" localSheetId="0">#REF!</definedName>
    <definedName name="_93CONAMT">#REF!</definedName>
    <definedName name="_93CONAMTCR" localSheetId="0">#REF!</definedName>
    <definedName name="_93CONAMTCR">#REF!</definedName>
    <definedName name="_93CONSCHJ" localSheetId="0">#REF!</definedName>
    <definedName name="_93CONSCHJ">#REF!</definedName>
    <definedName name="_93CONSOLRECAP" localSheetId="0">#REF!</definedName>
    <definedName name="_93CONSOLRECAP">#REF!</definedName>
    <definedName name="_93CONTI" localSheetId="0">#REF!</definedName>
    <definedName name="_93CONTI">#REF!</definedName>
    <definedName name="_93IPCAMT" localSheetId="0">#REF!</definedName>
    <definedName name="_93IPCAMT">#REF!</definedName>
    <definedName name="_93IPCAMTCR" localSheetId="0">#REF!</definedName>
    <definedName name="_93IPCAMTCR">#REF!</definedName>
    <definedName name="_93IPCSCHJ" localSheetId="0">#REF!</definedName>
    <definedName name="_93IPCSCHJ">#REF!</definedName>
    <definedName name="_93IPCTI" localSheetId="0">#REF!</definedName>
    <definedName name="_93IPCTI">#REF!</definedName>
    <definedName name="_93NONREGAMT" localSheetId="0">#REF!</definedName>
    <definedName name="_93NONREGAMT">#REF!</definedName>
    <definedName name="_93NONREGAMTCR" localSheetId="0">#REF!</definedName>
    <definedName name="_93NONREGAMTCR">#REF!</definedName>
    <definedName name="_93NONREGSCHJ" localSheetId="0">#REF!</definedName>
    <definedName name="_93NONREGSCHJ">#REF!</definedName>
    <definedName name="_93NONREGTI" localSheetId="0">#REF!</definedName>
    <definedName name="_93NONREGTI">#REF!</definedName>
    <definedName name="_93SEC38C2" localSheetId="0">#REF!</definedName>
    <definedName name="_93SEC38C2">#REF!</definedName>
    <definedName name="_ace1997" localSheetId="0">#REF!</definedName>
    <definedName name="_ace1997">#REF!</definedName>
    <definedName name="_ace1998" localSheetId="0">#REF!</definedName>
    <definedName name="_ace1998">#REF!</definedName>
    <definedName name="_amt1998" localSheetId="0">#REF!</definedName>
    <definedName name="_amt1998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cc1" localSheetId="0">#REF!</definedName>
    <definedName name="_bcc1">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 localSheetId="0">#REF!</definedName>
    <definedName name="_DAT12">#REF!</definedName>
    <definedName name="_DAT13" localSheetId="0">#REF!</definedName>
    <definedName name="_DAT13">#REF!</definedName>
    <definedName name="_DAT14" localSheetId="0">#REF!</definedName>
    <definedName name="_DAT14">#REF!</definedName>
    <definedName name="_DAT15" localSheetId="0">#REF!</definedName>
    <definedName name="_DAT15">#REF!</definedName>
    <definedName name="_DAT16" localSheetId="0">#REF!</definedName>
    <definedName name="_DAT16">#REF!</definedName>
    <definedName name="_DAT17" localSheetId="0">#REF!</definedName>
    <definedName name="_DAT17">#REF!</definedName>
    <definedName name="_DAT18" localSheetId="0">#REF!</definedName>
    <definedName name="_DAT18">#REF!</definedName>
    <definedName name="_DAT19" localSheetId="0">#REF!</definedName>
    <definedName name="_DAT19">#REF!</definedName>
    <definedName name="_DAT2" localSheetId="0">#REF!</definedName>
    <definedName name="_DAT2">#REF!</definedName>
    <definedName name="_DAT20" localSheetId="0">#REF!</definedName>
    <definedName name="_DAT20">#REF!</definedName>
    <definedName name="_DAT21" localSheetId="0">#REF!</definedName>
    <definedName name="_DAT21">#REF!</definedName>
    <definedName name="_DAT22" localSheetId="0">#REF!</definedName>
    <definedName name="_DAT2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DEC96" localSheetId="0">#REF!</definedName>
    <definedName name="_DEC96">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idahoshr" localSheetId="0">#REF!</definedName>
    <definedName name="_idahoshr">#REF!</definedName>
    <definedName name="_IPP3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ac1" localSheetId="0">#REF!</definedName>
    <definedName name="_lac1">#REF!</definedName>
    <definedName name="_lac2" localSheetId="0">#REF!</definedName>
    <definedName name="_lac2">#REF!</definedName>
    <definedName name="_lac3" localSheetId="0">#REF!</definedName>
    <definedName name="_lac3">#REF!</definedName>
    <definedName name="_lac4" localSheetId="0">#REF!</definedName>
    <definedName name="_lac4">#REF!</definedName>
    <definedName name="_MEN2" localSheetId="0">#REF!</definedName>
    <definedName name="_MEN2">#REF!</definedName>
    <definedName name="_MEN3" localSheetId="0">#REF!</definedName>
    <definedName name="_MEN3">#REF!</definedName>
    <definedName name="_nofill" localSheetId="0" hidden="1">#REF!</definedName>
    <definedName name="_nofill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localSheetId="0" hidden="1">0</definedName>
    <definedName name="_Order2" hidden="1">0</definedName>
    <definedName name="_PGC1" localSheetId="0">#REF!</definedName>
    <definedName name="_PGC1">#REF!</definedName>
    <definedName name="_pti1" localSheetId="0">#REF!</definedName>
    <definedName name="_pti1">#REF!</definedName>
    <definedName name="_Regression_Out" hidden="1">#REF!</definedName>
    <definedName name="_Regression_X" hidden="1">#REF!</definedName>
    <definedName name="_Regression_Y" hidden="1">#REF!</definedName>
    <definedName name="_Sort" localSheetId="0" hidden="1">#REF!</definedName>
    <definedName name="_Sort" hidden="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able2_Out" hidden="1">#REF!</definedName>
    <definedName name="_TOP1" localSheetId="0">#REF!</definedName>
    <definedName name="_TOP1">#REF!</definedName>
    <definedName name="_WO800" localSheetId="0">#REF!</definedName>
    <definedName name="_WO800">#REF!</definedName>
    <definedName name="_WO800802" localSheetId="0">#REF!</definedName>
    <definedName name="_WO800802">#REF!</definedName>
    <definedName name="_www1" hidden="1">{#N/A,#N/A,FALSE,"schA"}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hidden="1">#REF!</definedName>
    <definedName name="aa" localSheetId="0">#REF!</definedName>
    <definedName name="aa">#REF!</definedName>
    <definedName name="Access_Button1" hidden="1">"Headcount_Workbook_Schedules_List"</definedName>
    <definedName name="AccessDatabase" hidden="1">"P:\HR\SharonPlummer\Headcount Workbook.mdb"</definedName>
    <definedName name="AcctTable">#REF!</definedName>
    <definedName name="acebeginbal" localSheetId="0">#REF!</definedName>
    <definedName name="acebeginbal">#REF!</definedName>
    <definedName name="Additions_by_Function_Project_State_Month" localSheetId="0">#REF!</definedName>
    <definedName name="Additions_by_Function_Project_State_Month">#REF!</definedName>
    <definedName name="adf" hidden="1">{#N/A,#N/A,FALSE,"Summary";#N/A,#N/A,FALSE,"SmPlants";#N/A,#N/A,FALSE,"Utah";#N/A,#N/A,FALSE,"Idaho";#N/A,#N/A,FALSE,"Lewis River";#N/A,#N/A,FALSE,"NrthUmpq";#N/A,#N/A,FALSE,"KlamRog"}</definedName>
    <definedName name="Adjs2avg">#REF!:#REF!</definedName>
    <definedName name="ADJTOTAL" localSheetId="0">#REF!</definedName>
    <definedName name="ADJTOTAL">#REF!</definedName>
    <definedName name="Adjustment">#REF!</definedName>
    <definedName name="Adjustments">#REF!</definedName>
    <definedName name="Admin_Fee">#REF!</definedName>
    <definedName name="aftertax_ror" localSheetId="0">#REF!</definedName>
    <definedName name="aftertax_ror">#REF!</definedName>
    <definedName name="agreed1" localSheetId="0">#REF!</definedName>
    <definedName name="agreed1">#REF!</definedName>
    <definedName name="agreed2" localSheetId="0">#REF!</definedName>
    <definedName name="agreed2">#REF!</definedName>
    <definedName name="alkjslkj" hidden="1">{0,#N/A,TRUE,0;0,#N/A,TRUE,0;0,#N/A,TRUE,0;0,#N/A,TRUE,0;0,#N/A,TRUE,0;0,#N/A,TRUE,0;0,#N/A,TRUE,0;0,#N/A,TRUE,0}</definedName>
    <definedName name="ALL_PRINT" localSheetId="0">#REF!</definedName>
    <definedName name="ALL_PRINT">#REF!</definedName>
    <definedName name="Alloc_Cust_Assist">#REF!</definedName>
    <definedName name="Alloc_Dist_Throu">#REF!</definedName>
    <definedName name="Alloc_Meters_Regs">#REF!</definedName>
    <definedName name="Alloc_Peak_Day">#REF!</definedName>
    <definedName name="Alloc_SD_Mains">#REF!</definedName>
    <definedName name="Alloc_Serv_Lines">#REF!</definedName>
    <definedName name="Alloc_SpecificOptionNames">#REF!</definedName>
    <definedName name="Allocated_HLH_Ready">#REF!</definedName>
    <definedName name="Allocated_HLH_Ready_Date">#REF!</definedName>
    <definedName name="Allocated_HLH_Ready_Name">#REF!</definedName>
    <definedName name="Allocated_HLH_Spin">#REF!</definedName>
    <definedName name="Allocated_HLH_Spin_Date">#REF!</definedName>
    <definedName name="Allocated_HLH_Spin_Name">#REF!</definedName>
    <definedName name="Allocated_LLH_Ready">#REF!</definedName>
    <definedName name="Allocated_LLH_Ready_Date">#REF!</definedName>
    <definedName name="Allocated_LLH_Ready_Name">#REF!</definedName>
    <definedName name="Allocated_LLH_Spin">#REF!</definedName>
    <definedName name="Allocated_LLH_Spin_Date">#REF!</definedName>
    <definedName name="Allocated_LLH_Spin_Name">#REF!</definedName>
    <definedName name="AllocationMethod">#REF!</definedName>
    <definedName name="ALLOCATIONS">#REF!</definedName>
    <definedName name="AMOUNTS" localSheetId="0">#REF!</definedName>
    <definedName name="AMOUNTS">#REF!</definedName>
    <definedName name="anscount" hidden="1">1</definedName>
    <definedName name="APPORT" localSheetId="0">#REF!</definedName>
    <definedName name="APPORT">#REF!</definedName>
    <definedName name="APR" localSheetId="0">#REF!</definedName>
    <definedName name="APR">#REF!</definedName>
    <definedName name="arbaddebtanal" localSheetId="0">#REF!</definedName>
    <definedName name="arbaddebtanal">#REF!</definedName>
    <definedName name="ARO_2016" comment="Asset Retirement Obligations as of Q4 2016">#REF!</definedName>
    <definedName name="AS2DocOpenMode" hidden="1">"AS2DocumentEdit"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UG">#REF!</definedName>
    <definedName name="AverageFactors">#REF!</definedName>
    <definedName name="AverageFuelCost" localSheetId="0">#REF!</definedName>
    <definedName name="AverageFuelCost">#REF!</definedName>
    <definedName name="AverageInput">#REF!</definedName>
    <definedName name="AvgFactorCopy" localSheetId="0">#REF!</definedName>
    <definedName name="AvgFactorCopy">#REF!</definedName>
    <definedName name="AvgFactors">#REF!</definedName>
    <definedName name="aWkstName">#REF!</definedName>
    <definedName name="aWkstType">#REF!</definedName>
    <definedName name="b" localSheetId="0" hidden="1">{#N/A,#N/A,FALSE,"Actual";#N/A,#N/A,FALSE,"Normalized";#N/A,#N/A,FALSE,"Electric Actual";#N/A,#N/A,FALSE,"Electric Normalized"}</definedName>
    <definedName name="b" hidden="1">{#N/A,#N/A,FALSE,"Actual";#N/A,#N/A,FALSE,"Normalized";#N/A,#N/A,FALSE,"Electric Actual";#N/A,#N/A,FALSE,"Electric Normalized"}</definedName>
    <definedName name="B1_Print">#REF!</definedName>
    <definedName name="B2_Print" localSheetId="0">#REF!</definedName>
    <definedName name="B2_Print">#REF!</definedName>
    <definedName name="B3_Print" localSheetId="0">#REF!</definedName>
    <definedName name="B3_Print">#REF!</definedName>
    <definedName name="BABES">#REF!</definedName>
    <definedName name="BadDebtScenario">#REF!</definedName>
    <definedName name="Basic_Service_Fee">#REF!</definedName>
    <definedName name="beginbalproof" localSheetId="0">#REF!</definedName>
    <definedName name="beginbalproof">#REF!</definedName>
    <definedName name="bi" hidden="1">{#N/A,#N/A,FALSE,"BidCo Assumptions";#N/A,#N/A,FALSE,"Credit Stats";#N/A,#N/A,FALSE,"Bidco Summary";#N/A,#N/A,FALSE,"BIDCO Consolidated"}</definedName>
    <definedName name="Block_Out_Current">#REF!</definedName>
    <definedName name="Block_Out_Proposed2030">#REF!</definedName>
    <definedName name="Block_Out_Proposed2045">#REF!</definedName>
    <definedName name="Block_Out_Proposed3030">#REF!</definedName>
    <definedName name="Block_Out_Proposed3045">#REF!</definedName>
    <definedName name="Blundell">#REF!</definedName>
    <definedName name="bookADroll" localSheetId="0">#REF!</definedName>
    <definedName name="bookADroll">#REF!</definedName>
    <definedName name="bookcostroll" localSheetId="0">#REF!</definedName>
    <definedName name="bookcostroll">#REF!</definedName>
    <definedName name="BORDER" localSheetId="0">#REF!</definedName>
    <definedName name="BORDER">#REF!</definedName>
    <definedName name="Bottom" localSheetId="0">#REF!</definedName>
    <definedName name="Bottom">#REF!</definedName>
    <definedName name="bscode24" localSheetId="0">#REF!</definedName>
    <definedName name="bscode24">#REF!</definedName>
    <definedName name="bscode5">#REF!</definedName>
    <definedName name="BSI_AucRateSec">#REF!</definedName>
    <definedName name="BSI_COLI">#REF!</definedName>
    <definedName name="BSI_ICDiff">#REF!</definedName>
    <definedName name="BSI_LTIP_LT">#REF!</definedName>
    <definedName name="BSI_LTIP_ST">#REF!</definedName>
    <definedName name="BSIAccIncTax">#REF!</definedName>
    <definedName name="BSIAccIntExt">#REF!</definedName>
    <definedName name="BSIAccIntRP">#REF!</definedName>
    <definedName name="BSIAccPropTax">#REF!</definedName>
    <definedName name="BSIAccTax">#REF!</definedName>
    <definedName name="BSIAcctPay">#REF!</definedName>
    <definedName name="BSIAcctPayRP">#REF!</definedName>
    <definedName name="BSIActRecOth">#REF!</definedName>
    <definedName name="BSIActRecRP">#REF!</definedName>
    <definedName name="BSIActRecTrade">#REF!</definedName>
    <definedName name="BSIARONucDecLiab">#REF!</definedName>
    <definedName name="BSICash">#REF!</definedName>
    <definedName name="BSIDebtLT">#REF!</definedName>
    <definedName name="BSIDebtLTCur">#REF!</definedName>
    <definedName name="BSIDebtRP">#REF!</definedName>
    <definedName name="BSIDebtST">#REF!</definedName>
    <definedName name="BSIDefFinCosts">#REF!</definedName>
    <definedName name="BSIDefTaxAsset">#REF!</definedName>
    <definedName name="BSIDefTaxAssetST">#REF!</definedName>
    <definedName name="BSIDefTaxLiab">#REF!</definedName>
    <definedName name="BSIDefTaxLiabST">#REF!</definedName>
    <definedName name="BSIDerivAssetLT">#REF!</definedName>
    <definedName name="BSIDerivAssetST">#REF!</definedName>
    <definedName name="BSIDerivLiabLT">#REF!</definedName>
    <definedName name="BSIDerivLiabST">#REF!</definedName>
    <definedName name="BSIEquityInv">#REF!</definedName>
    <definedName name="BSIForeignCur">#REF!</definedName>
    <definedName name="BSIGoodwill">#REF!</definedName>
    <definedName name="BSIHedgesFMV">#REF!</definedName>
    <definedName name="BSIIncTaxRec">#REF!</definedName>
    <definedName name="BSIIntRecRP">#REF!</definedName>
    <definedName name="BSIInv">#REF!</definedName>
    <definedName name="BSIMEHCSrDebt">#REF!</definedName>
    <definedName name="BSIMEHCSubDebtB">#REF!</definedName>
    <definedName name="BSIMEHCSubDebtBerkCur">#REF!</definedName>
    <definedName name="BSIMEHCSubDebtCur">#REF!</definedName>
    <definedName name="BSIMEHCSubDebtO">#REF!</definedName>
    <definedName name="BSIMinInt">#REF!</definedName>
    <definedName name="BSIMinPensionLiab">#REF!</definedName>
    <definedName name="BSIMktSecGL">#REF!</definedName>
    <definedName name="BSINoteRecRP">#REF!</definedName>
    <definedName name="BSIOthAssetsLT">#REF!</definedName>
    <definedName name="BSIOthAssetsST">#REF!</definedName>
    <definedName name="BSIOthCurrInv">#REF!</definedName>
    <definedName name="BSIOthInv">#REF!</definedName>
    <definedName name="BSIOthLiabLT">#REF!</definedName>
    <definedName name="BSIOthLiabLT_Tax">#REF!</definedName>
    <definedName name="BSIOthLiabST">#REF!</definedName>
    <definedName name="BSIPaidInCap">#REF!</definedName>
    <definedName name="BSIPenRet">#REF!</definedName>
    <definedName name="BSIPPE">#REF!</definedName>
    <definedName name="BSIPrefSubsid">#REF!</definedName>
    <definedName name="BSIPrepay">#REF!</definedName>
    <definedName name="BSIRegAssetsLT">#REF!</definedName>
    <definedName name="BSIRegLiabLT">#REF!</definedName>
    <definedName name="BSIRestCashLT">#REF!</definedName>
    <definedName name="BSIRestCashLT_NucDec">#REF!</definedName>
    <definedName name="BSIRestCashST">#REF!</definedName>
    <definedName name="BSIRetEarn">#REF!</definedName>
    <definedName name="BSISTInvest">#REF!</definedName>
    <definedName name="BSIStockCom">#REF!</definedName>
    <definedName name="BSITransExPay">#REF!</definedName>
    <definedName name="BSITransExRec">#REF!</definedName>
    <definedName name="BSITrustAsset">#REF!</definedName>
    <definedName name="BSITrustLiab">#REF!</definedName>
    <definedName name="budsum2" localSheetId="0">#REF!</definedName>
    <definedName name="budsum2">#REF!</definedName>
    <definedName name="bump" localSheetId="0">#REF!</definedName>
    <definedName name="bump">#REF!</definedName>
    <definedName name="Burn" localSheetId="0">#REF!</definedName>
    <definedName name="Burn">#REF!</definedName>
    <definedName name="C_" localSheetId="0">#REF!</definedName>
    <definedName name="C_">#REF!</definedName>
    <definedName name="Calc_Month">#REF!</definedName>
    <definedName name="calcoutput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apStr">#REF!</definedName>
    <definedName name="Carbon_1">#REF!</definedName>
    <definedName name="Carbon_2">#REF!</definedName>
    <definedName name="CARBON_LONG" localSheetId="0">#REF!</definedName>
    <definedName name="CARBON_LONG">#REF!</definedName>
    <definedName name="CC_1A">#REF!</definedName>
    <definedName name="CC_1B">#REF!</definedName>
    <definedName name="CCG_Hier">OFFSET(#REF!,0,0,COUNTA(#REF!),COUNTA(#REF!))</definedName>
    <definedName name="CET">#REF!</definedName>
    <definedName name="CET_PER1">#REF!</definedName>
    <definedName name="CET_PER10">#REF!</definedName>
    <definedName name="CET_PER11">#REF!</definedName>
    <definedName name="CET_PER12">#REF!</definedName>
    <definedName name="CET_PER2">#REF!</definedName>
    <definedName name="CET_PER3">#REF!</definedName>
    <definedName name="CET_PER4">#REF!</definedName>
    <definedName name="CET_PER5">#REF!</definedName>
    <definedName name="CET_PER6">#REF!</definedName>
    <definedName name="CET_PER7">#REF!</definedName>
    <definedName name="CET_PER8">#REF!</definedName>
    <definedName name="CET_PER9">#REF!</definedName>
    <definedName name="CFEndCash">#REF!</definedName>
    <definedName name="CFExRate">#REF!</definedName>
    <definedName name="CFfCStock">#REF!</definedName>
    <definedName name="CFfCStockP">#REF!</definedName>
    <definedName name="CFfDefFinChg">#REF!</definedName>
    <definedName name="CFfFVAdjHedges">#REF!</definedName>
    <definedName name="CFfLTDebt">#REF!</definedName>
    <definedName name="CFfLTDebtMEHC">#REF!</definedName>
    <definedName name="CFfLTLiab">#REF!</definedName>
    <definedName name="CFfLTrestCash">#REF!</definedName>
    <definedName name="CFfMEHCSubDebtB">#REF!</definedName>
    <definedName name="CFfMEHCSubDebtO">#REF!</definedName>
    <definedName name="CFfMinInt">#REF!</definedName>
    <definedName name="CFfPaidInCapital">#REF!</definedName>
    <definedName name="CFfParentDist">#REF!</definedName>
    <definedName name="CFfPrefDiv">#REF!</definedName>
    <definedName name="CFfPrefSub">#REF!</definedName>
    <definedName name="CFfRPLoanPay">#REF!</definedName>
    <definedName name="CFfRPLoanRec">#REF!</definedName>
    <definedName name="CFfSTDebt">#REF!</definedName>
    <definedName name="CFfSTrestCash">#REF!</definedName>
    <definedName name="CFiAcq_PPE">#REF!</definedName>
    <definedName name="CFiAucRateSec">#REF!</definedName>
    <definedName name="CFiCapEx">#REF!</definedName>
    <definedName name="CFiCapExLTA">#REF!</definedName>
    <definedName name="CFiCapExPayLT">#REF!</definedName>
    <definedName name="CFiCapExPayST">#REF!</definedName>
    <definedName name="CFiCashAucRateSec">#REF!</definedName>
    <definedName name="CFiCashFixAsset">#REF!</definedName>
    <definedName name="CFiCashLTIP_LT">#REF!</definedName>
    <definedName name="CFiCashLTIP_ST">#REF!</definedName>
    <definedName name="CFiCashMktSec">#REF!</definedName>
    <definedName name="CFiCashMktSec2">#REF!</definedName>
    <definedName name="CFiCashNucDec">#REF!</definedName>
    <definedName name="CFiCashNucDec2">#REF!</definedName>
    <definedName name="CFiCashOthCurInv">#REF!</definedName>
    <definedName name="CFiCashOthCurInv2">#REF!</definedName>
    <definedName name="CFiCashOther">#REF!</definedName>
    <definedName name="CFiCashOthInv">#REF!</definedName>
    <definedName name="CFiCashOthInv_COLI">#REF!</definedName>
    <definedName name="CFiCashOthInv2">#REF!</definedName>
    <definedName name="CFiConstDev">#REF!</definedName>
    <definedName name="CFiConstDevLTA">#REF!</definedName>
    <definedName name="CFiDisposal">#REF!</definedName>
    <definedName name="CFiEqInv">#REF!</definedName>
    <definedName name="CFiGoodwill">#REF!</definedName>
    <definedName name="CFiLTAsset">#REF!</definedName>
    <definedName name="CFiLTIP_LT">#REF!</definedName>
    <definedName name="CFiLTIP_ST">#REF!</definedName>
    <definedName name="CFiLTLiab">#REF!</definedName>
    <definedName name="CFiLTrestCash">#REF!</definedName>
    <definedName name="CFiMktSec">#REF!</definedName>
    <definedName name="CFiMktSec2">#REF!</definedName>
    <definedName name="CFiNucDec">#REF!</definedName>
    <definedName name="CFiNucDecFund">#REF!</definedName>
    <definedName name="CFiOthCurInv">#REF!</definedName>
    <definedName name="CFiOthCurInv2">#REF!</definedName>
    <definedName name="CFiOthInv">#REF!</definedName>
    <definedName name="CFiOthInv_COLI">#REF!</definedName>
    <definedName name="CFiPlantRemoval">#REF!</definedName>
    <definedName name="CFiSTrestCash">#REF!</definedName>
    <definedName name="CFoAccInt">#REF!</definedName>
    <definedName name="CFoAFUDC">#REF!</definedName>
    <definedName name="CFoAmortDefFin">#REF!</definedName>
    <definedName name="CFoAmortDP">#REF!</definedName>
    <definedName name="CFoAmortDPMEHC">#REF!</definedName>
    <definedName name="CFoAmortLTAssets">#REF!</definedName>
    <definedName name="CFoAmortRegA1">#REF!</definedName>
    <definedName name="CFoAmortRegA2">#REF!</definedName>
    <definedName name="CFoAmortRegL1">#REF!</definedName>
    <definedName name="CFoAmortRegL2">#REF!</definedName>
    <definedName name="CFoAmortSTAsset">#REF!</definedName>
    <definedName name="CFoAP">#REF!</definedName>
    <definedName name="CFoAR">#REF!</definedName>
    <definedName name="CFoAROLiabinDep">#REF!</definedName>
    <definedName name="CFoCoalDep">#REF!</definedName>
    <definedName name="CFoDC_LTLiab">#REF!</definedName>
    <definedName name="CFoDefInc">#REF!</definedName>
    <definedName name="CFoDefTaxAsset">#REF!</definedName>
    <definedName name="CFoDefTaxAssetST">#REF!</definedName>
    <definedName name="CFoDefTaxLiab">#REF!</definedName>
    <definedName name="CFoDefTaxLiabST">#REF!</definedName>
    <definedName name="CFoDepreciation">#REF!</definedName>
    <definedName name="CFoDiscOps">#REF!</definedName>
    <definedName name="CFoDisposal">#REF!</definedName>
    <definedName name="CFoEquityInv">#REF!</definedName>
    <definedName name="CFoEquityInvDist">#REF!</definedName>
    <definedName name="CFoFVAdjHedges">#REF!</definedName>
    <definedName name="CFoGBAP">#REF!</definedName>
    <definedName name="CFoGBAR">#REF!</definedName>
    <definedName name="CFoGBPPE">#REF!</definedName>
    <definedName name="CFoGLFixAsset">#REF!</definedName>
    <definedName name="CFoGLMktSec">#REF!</definedName>
    <definedName name="CFoGLOther">#REF!</definedName>
    <definedName name="CFoGLOthInv">#REF!</definedName>
    <definedName name="CFoICDiff">#REF!</definedName>
    <definedName name="CFoIncTaxLTLiab">#REF!</definedName>
    <definedName name="CFoIncTaxPay">#REF!</definedName>
    <definedName name="CFoIncTaxPayLT">#REF!</definedName>
    <definedName name="CFoIncTaxRec">#REF!</definedName>
    <definedName name="CFoIncTaxRecLT">#REF!</definedName>
    <definedName name="CFoInv">#REF!</definedName>
    <definedName name="CFoLTAssets">#REF!</definedName>
    <definedName name="CFoLTDerivAsset">#REF!</definedName>
    <definedName name="CFoLTDerivAsset2">#REF!</definedName>
    <definedName name="CFoLTDerivLiab">#REF!</definedName>
    <definedName name="CFoLTDerivLiab2">#REF!</definedName>
    <definedName name="CFoLTLiab">#REF!</definedName>
    <definedName name="CFoLTOtherAsset">#REF!</definedName>
    <definedName name="CFoLTPostRetObl">#REF!</definedName>
    <definedName name="CFoLTRegAssets">#REF!</definedName>
    <definedName name="CFoLTRegLiab">#REF!</definedName>
    <definedName name="CFoMinInt">#REF!</definedName>
    <definedName name="CFoNonCashLTA">#REF!</definedName>
    <definedName name="CFoNonCashLTL">#REF!</definedName>
    <definedName name="CFoNonCashLTLinDep">#REF!</definedName>
    <definedName name="CFoNonCashPPE">#REF!</definedName>
    <definedName name="CFoOthRec">#REF!</definedName>
    <definedName name="CFoPACurLiab">#REF!</definedName>
    <definedName name="CFoPaidInCapital">#REF!</definedName>
    <definedName name="CFoPALTLiab">#REF!</definedName>
    <definedName name="CFoPASubsidDebt">#REF!</definedName>
    <definedName name="CFoPlantRemoval">#REF!</definedName>
    <definedName name="CFoPrepay">#REF!</definedName>
    <definedName name="CFoPTaxPay">#REF!</definedName>
    <definedName name="CFoRPaccint">#REF!</definedName>
    <definedName name="CFoRPap">#REF!</definedName>
    <definedName name="CFoRPar">#REF!</definedName>
    <definedName name="CFoRPintrec">#REF!</definedName>
    <definedName name="CFoRT_LTInvest">#REF!</definedName>
    <definedName name="CFoSBComp">#REF!</definedName>
    <definedName name="CFoSTDerivAsset">#REF!</definedName>
    <definedName name="CFoSTDerivAsset2">#REF!</definedName>
    <definedName name="CFoSTDerivLiab">#REF!</definedName>
    <definedName name="CFoSTDerivLiab2">#REF!</definedName>
    <definedName name="CFoSTOtherAsset">#REF!</definedName>
    <definedName name="CFoSTOtherLiab">#REF!</definedName>
    <definedName name="CFoSTPostRetObl">#REF!</definedName>
    <definedName name="CFoTaxLTLiab">#REF!</definedName>
    <definedName name="CFoTaxPay">#REF!</definedName>
    <definedName name="CFoTradSec">#REF!</definedName>
    <definedName name="CFoTransExPay">#REF!</definedName>
    <definedName name="CFoTransExRec">#REF!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olla_4">#REF!</definedName>
    <definedName name="CIQWBGuid" hidden="1">"PRW Allocation Spreadsheet_November - 11312014 Shutdown.xlsx"</definedName>
    <definedName name="CO_I4">#REF!</definedName>
    <definedName name="COAL_RECEIVED" localSheetId="0">#REF!</definedName>
    <definedName name="COAL_RECEIVED">#REF!</definedName>
    <definedName name="COAL_SALES" localSheetId="0">#REF!</definedName>
    <definedName name="COAL_SALES">#REF!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I4CUSTOMERS">#REF!</definedName>
    <definedName name="COI4DNG">#REF!</definedName>
    <definedName name="COI4DTH">#REF!</definedName>
    <definedName name="COI4GAS">#REF!</definedName>
    <definedName name="COICCUSTOMERS">#REF!</definedName>
    <definedName name="COICDNG">#REF!</definedName>
    <definedName name="COICDTH">#REF!</definedName>
    <definedName name="COICGAS">#REF!</definedName>
    <definedName name="Colstrip_3">#REF!</definedName>
    <definedName name="Colstrip_4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ined1stub" localSheetId="0" hidden="1">{"YTD-Total",#N/A,TRUE,"Provision";"YTD-Utility",#N/A,TRUE,"Prov Utility";"YTD-NonUtility",#N/A,TRUE,"Prov NonUtility"}</definedName>
    <definedName name="combined1stub" hidden="1">{"YTD-Total",#N/A,TRUE,"Provision";"YTD-Utility",#N/A,TRUE,"Prov Utility";"YTD-NonUtility",#N/A,TRUE,"Prov NonUtility"}</definedName>
    <definedName name="comm">#REF!</definedName>
    <definedName name="comm_cost">#REF!</definedName>
    <definedName name="Common">#REF!</definedName>
    <definedName name="Company" localSheetId="0">#REF!</definedName>
    <definedName name="Company">#REF!</definedName>
    <definedName name="CoName">#REF!</definedName>
    <definedName name="CONSOL">#REF!</definedName>
    <definedName name="consolidated1" localSheetId="0">#REF!</definedName>
    <definedName name="consolidated1">#REF!</definedName>
    <definedName name="CONTRACTDATA" localSheetId="0">#REF!</definedName>
    <definedName name="CONTRACTDATA">#REF!</definedName>
    <definedName name="Contracted_HLH">#REF!</definedName>
    <definedName name="Contracted_HLH_Date">#REF!</definedName>
    <definedName name="Contracted_HLH_Name">#REF!</definedName>
    <definedName name="Contracted_LLH">#REF!</definedName>
    <definedName name="Contracted_LLH_Date">#REF!</definedName>
    <definedName name="Contracted_LLH_Name">#REF!</definedName>
    <definedName name="contractsymbol">#REF!</definedName>
    <definedName name="ContractTypeDol">#REF!</definedName>
    <definedName name="ContractTypeMWh">#REF!</definedName>
    <definedName name="Controls">#REF!</definedName>
    <definedName name="Controls2013">#REF!</definedName>
    <definedName name="Conversion">#REF!</definedName>
    <definedName name="copy" hidden="1">#REF!</definedName>
    <definedName name="Cost" localSheetId="0">#REF!</definedName>
    <definedName name="Cost">#REF!</definedName>
    <definedName name="Craig_1">#REF!</definedName>
    <definedName name="Craig_2">#REF!</definedName>
    <definedName name="CREDITS" localSheetId="0">#REF!</definedName>
    <definedName name="CREDITS">#REF!</definedName>
    <definedName name="CREDITS1" localSheetId="0">#REF!</definedName>
    <definedName name="CREDITS1">#REF!</definedName>
    <definedName name="CREDITS2" localSheetId="0">#REF!</definedName>
    <definedName name="CREDITS2">#REF!</definedName>
    <definedName name="CustNames">#REF!</definedName>
    <definedName name="Cwvu.GREY_ALL." hidden="1">#REF!</definedName>
    <definedName name="d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_TWKSHT" localSheetId="0">#REF!</definedName>
    <definedName name="D_TWKSHT">#REF!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localSheetId="0">#REF!</definedName>
    <definedName name="DATA2">#REF!</definedName>
    <definedName name="DATA20" localSheetId="0">#REF!</definedName>
    <definedName name="DATA20">#REF!</definedName>
    <definedName name="DATA21" localSheetId="0">#REF!</definedName>
    <definedName name="DATA21">#REF!</definedName>
    <definedName name="DATA22" localSheetId="0">#REF!</definedName>
    <definedName name="DATA22">#REF!</definedName>
    <definedName name="DATA23" localSheetId="0">#REF!</definedName>
    <definedName name="DATA23">#REF!</definedName>
    <definedName name="DATA24" localSheetId="0">#REF!</definedName>
    <definedName name="DATA24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_xlnm.Database">#REF!</definedName>
    <definedName name="DataCheck" localSheetId="0">#REF!</definedName>
    <definedName name="DataCheck">#REF!</definedName>
    <definedName name="DATE" localSheetId="0">#REF!</definedName>
    <definedName name="DATE">#REF!</definedName>
    <definedName name="dateTable">#REF!</definedName>
    <definedName name="daysMonth">#REF!</definedName>
    <definedName name="dblink">#REF!</definedName>
    <definedName name="dd" hidden="1">#REF!</definedName>
    <definedName name="debt" localSheetId="0">#REF!</definedName>
    <definedName name="debt">#REF!</definedName>
    <definedName name="debt_cost" localSheetId="0">#REF!</definedName>
    <definedName name="debt_cost">#REF!</definedName>
    <definedName name="DebtCost" localSheetId="0">#REF!</definedName>
    <definedName name="DebtCost">#REF!</definedName>
    <definedName name="DEC" localSheetId="0">#REF!</definedName>
    <definedName name="DEC">#REF!</definedName>
    <definedName name="Dec_days" localSheetId="0">#REF!</definedName>
    <definedName name="Dec_days">#REF!</definedName>
    <definedName name="Demand_Dollar">#REF!</definedName>
    <definedName name="Demand_Dollar_Date">#REF!</definedName>
    <definedName name="Demand_Dollar_Name">#REF!</definedName>
    <definedName name="depcorptaxje" localSheetId="0">#REF!</definedName>
    <definedName name="depcorptaxje">#REF!</definedName>
    <definedName name="DeprAcctCheck" localSheetId="0">#REF!</definedName>
    <definedName name="DeprAcctCheck">#REF!</definedName>
    <definedName name="DeprAdjCheck" localSheetId="0">#REF!</definedName>
    <definedName name="DeprAdjCheck">#REF!</definedName>
    <definedName name="DEPRAdjNumber" localSheetId="0">#REF!</definedName>
    <definedName name="DEPRAdjNumber">#REF!</definedName>
    <definedName name="DeprAdjNumberPaste" localSheetId="0">#REF!</definedName>
    <definedName name="DeprAdjNumberPaste">#REF!</definedName>
    <definedName name="DeprAdjSortData" localSheetId="0">#REF!</definedName>
    <definedName name="DeprAdjSortData">#REF!</definedName>
    <definedName name="DeprAdjSortOrder" localSheetId="0">#REF!</definedName>
    <definedName name="DeprAdjSortOrder">#REF!</definedName>
    <definedName name="DeprateTransmissionJune2013">#REF!</definedName>
    <definedName name="DeprFactorCheck" localSheetId="0">#REF!</definedName>
    <definedName name="DeprFactorCheck">#REF!</definedName>
    <definedName name="DeprNumberSort" localSheetId="0">#REF!</definedName>
    <definedName name="DeprNumberSort">#REF!</definedName>
    <definedName name="DeprTypeCheck" localSheetId="0">#REF!</definedName>
    <definedName name="DeprTypeCheck">#REF!</definedName>
    <definedName name="DeRated_Avail_HLH" localSheetId="0">#REF!</definedName>
    <definedName name="DeRated_Avail_HLH">#REF!</definedName>
    <definedName name="DeRated_Avail_HLH_Date" localSheetId="0">#REF!</definedName>
    <definedName name="DeRated_Avail_HLH_Date">#REF!</definedName>
    <definedName name="DeRated_Avail_HLH_Name" localSheetId="0">#REF!</definedName>
    <definedName name="DeRated_Avail_HLH_Name">#REF!</definedName>
    <definedName name="DeRated_Avail_LLH" localSheetId="0">#REF!</definedName>
    <definedName name="DeRated_Avail_LLH">#REF!</definedName>
    <definedName name="DeRated_Avail_LLH_Date" localSheetId="0">#REF!</definedName>
    <definedName name="DeRated_Avail_LLH_Date">#REF!</definedName>
    <definedName name="DeRated_Avail_LLH_Name" localSheetId="0">#REF!</definedName>
    <definedName name="DeRated_Avail_LLH_Name">#REF!</definedName>
    <definedName name="dfd" localSheetId="0" hidden="1">{#N/A,#N/A,FALSE,"CHECKREQ"}</definedName>
    <definedName name="dfd" hidden="1">{#N/A,#N/A,FALSE,"CHECKREQ"}</definedName>
    <definedName name="dfdfdfd" localSheetId="0" hidden="1">{#N/A,#N/A,FALSE,"CHECKREQ"}</definedName>
    <definedName name="dfdfdfd" hidden="1">{#N/A,#N/A,FALSE,"CHECKREQ"}</definedName>
    <definedName name="Directory" localSheetId="0">#REF!</definedName>
    <definedName name="Directory">#REF!</definedName>
    <definedName name="Discount_Rate" localSheetId="0">#REF!</definedName>
    <definedName name="Discount_Rate">#REF!</definedName>
    <definedName name="DispatchSum">"GRID Thermal Generation!R2C1:R4C2"</definedName>
    <definedName name="DIVS" localSheetId="0">#REF!</definedName>
    <definedName name="DIVS">#REF!</definedName>
    <definedName name="DJ_1">#REF!</definedName>
    <definedName name="DJ_2">#REF!</definedName>
    <definedName name="DJ_3">#REF!</definedName>
    <definedName name="DJ_4">#REF!</definedName>
    <definedName name="dldksa" hidden="1">{#N/A,#N/A,FALSE,"Summary EPS";#N/A,#N/A,FALSE,"1st Qtr Electric";#N/A,#N/A,FALSE,"1st Qtr Australia";#N/A,#N/A,FALSE,"1st Qtr Telecom";#N/A,#N/A,FALSE,"1st QTR Other"}</definedName>
    <definedName name="Dollars">#REF!</definedName>
    <definedName name="Dollars_Wheeling">#REF!</definedName>
    <definedName name="DollarsNameA">#REF!</definedName>
    <definedName name="DollarsNameB">#REF!</definedName>
    <definedName name="DollarsNameC">#REF!</definedName>
    <definedName name="DON_ADJ">#REF!</definedName>
    <definedName name="DONATIONSSCENARIO">#REF!</definedName>
    <definedName name="dsd" hidden="1">#REF!</definedName>
    <definedName name="DSM_PER1">#REF!</definedName>
    <definedName name="DSM_PER10">#REF!</definedName>
    <definedName name="DSM_PER11">#REF!</definedName>
    <definedName name="DSM_PER12">#REF!</definedName>
    <definedName name="DSM_PER2">#REF!</definedName>
    <definedName name="DSM_PER3">#REF!</definedName>
    <definedName name="DSM_PER4">#REF!</definedName>
    <definedName name="DSM_PER5">#REF!</definedName>
    <definedName name="DSM_PER6">#REF!</definedName>
    <definedName name="DSM_PER7">#REF!</definedName>
    <definedName name="DSM_PER8">#REF!</definedName>
    <definedName name="DSM_PER9">#REF!</definedName>
    <definedName name="DUDE" localSheetId="0" hidden="1">#REF!</definedName>
    <definedName name="DUDE" hidden="1">#REF!</definedName>
    <definedName name="e" localSheetId="0" hidden="1">{#N/A,#N/A,FALSE,"Loans";#N/A,#N/A,FALSE,"Program Costs";#N/A,#N/A,FALSE,"Measures";#N/A,#N/A,FALSE,"Net Lost Rev";#N/A,#N/A,FALSE,"Incentive"}</definedName>
    <definedName name="e" hidden="1">{#N/A,#N/A,FALSE,"Loans";#N/A,#N/A,FALSE,"Program Costs";#N/A,#N/A,FALSE,"Measures";#N/A,#N/A,FALSE,"Net Lost Rev";#N/A,#N/A,FALSE,"Incentive"}</definedName>
    <definedName name="EffectiveTaxRate" localSheetId="0">#REF!</definedName>
    <definedName name="EffectiveTaxRate">#REF!</definedName>
    <definedName name="Electric_Prices_HLH">#REF!</definedName>
    <definedName name="Electric_Prices_HLH_Date">#REF!</definedName>
    <definedName name="Electric_Prices_HLH_Name">#REF!</definedName>
    <definedName name="Electric_Prices_LLH">#REF!</definedName>
    <definedName name="Electric_Prices_LLH_Date">#REF!</definedName>
    <definedName name="Electric_Prices_LLH_Name">#REF!</definedName>
    <definedName name="electric1" localSheetId="0">#REF!</definedName>
    <definedName name="electric1">#REF!</definedName>
    <definedName name="electric2" localSheetId="0">#REF!</definedName>
    <definedName name="electric2">#REF!</definedName>
    <definedName name="electric3" localSheetId="0">#REF!</definedName>
    <definedName name="electric3">#REF!</definedName>
    <definedName name="electric4" localSheetId="0">#REF!</definedName>
    <definedName name="electric4">#REF!</definedName>
    <definedName name="electric5" localSheetId="0">#REF!</definedName>
    <definedName name="electric5">#REF!</definedName>
    <definedName name="EmbeddedCapCost" localSheetId="0">#REF!</definedName>
    <definedName name="EmbeddedCapCost">#REF!</definedName>
    <definedName name="Emergency_Dol" localSheetId="0">#REF!</definedName>
    <definedName name="Emergency_Dol">#REF!</definedName>
    <definedName name="Emergency_Dol_Date" localSheetId="0">#REF!</definedName>
    <definedName name="Emergency_Dol_Date">#REF!</definedName>
    <definedName name="Emergency_Dol_Name" localSheetId="0">#REF!</definedName>
    <definedName name="Emergency_Dol_Name">#REF!</definedName>
    <definedName name="Emergency_MWh" localSheetId="0">#REF!</definedName>
    <definedName name="Emergency_MWh">#REF!</definedName>
    <definedName name="Emergency_MWh_Date" localSheetId="0">#REF!</definedName>
    <definedName name="Emergency_MWh_Date">#REF!</definedName>
    <definedName name="Emergency_MWh_Date_LLH" localSheetId="0">#REF!</definedName>
    <definedName name="Emergency_MWh_Date_LLH">#REF!</definedName>
    <definedName name="Emergency_MWh_LLH" localSheetId="0">#REF!</definedName>
    <definedName name="Emergency_MWh_LLH">#REF!</definedName>
    <definedName name="Emergency_MWh_Name" localSheetId="0">#REF!</definedName>
    <definedName name="Emergency_MWh_Name">#REF!</definedName>
    <definedName name="Emergency_MWh_Name_LLH" localSheetId="0">#REF!</definedName>
    <definedName name="Emergency_MWh_Name_LLH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_Efficiency">#REF!</definedName>
    <definedName name="Energy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TR" localSheetId="0">#REF!</definedName>
    <definedName name="ETR">#REF!</definedName>
    <definedName name="events">#REF!</definedName>
    <definedName name="Exchange_Rates___Bloomberg">#REF!</definedName>
    <definedName name="ExchangeMWh" localSheetId="0">#REF!</definedName>
    <definedName name="ExchangeMWh">#REF!</definedName>
    <definedName name="Existing_Admin_Primary">#REF!</definedName>
    <definedName name="Existing_Admin_Secondary">#REF!</definedName>
    <definedName name="Existing_BSF">#REF!</definedName>
    <definedName name="Existing_FS">#REF!</definedName>
    <definedName name="Existing_FT1">#REF!</definedName>
    <definedName name="Existing_FT1_FirmDemandCharge">#REF!</definedName>
    <definedName name="Existing_GS">#REF!</definedName>
    <definedName name="Existing_IS">#REF!</definedName>
    <definedName name="Existing_MT">#REF!</definedName>
    <definedName name="Existing_NGV">#REF!</definedName>
    <definedName name="Existing_TS">#REF!</definedName>
    <definedName name="Existing_TS_FirmDemandCharge">#REF!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_xlnm.Extract">#REF!</definedName>
    <definedName name="Extract_MI">#REF!</definedName>
    <definedName name="ExtractDates" localSheetId="0">#REF!</definedName>
    <definedName name="ExtractDates">#REF!</definedName>
    <definedName name="f" localSheetId="0" hidden="1">{#N/A,#N/A,FALSE,"CHECKREQ"}</definedName>
    <definedName name="f" hidden="1">{#N/A,#N/A,FALSE,"CHECKREQ"}</definedName>
    <definedName name="F1T_DNG_WY_PER1">#REF!</definedName>
    <definedName name="F1T_DNG_WY_PER10">#REF!</definedName>
    <definedName name="F1T_DNG_WY_PER11">#REF!</definedName>
    <definedName name="F1T_DNG_WY_PER12">#REF!</definedName>
    <definedName name="F1T_DNG_WY_PER2">#REF!</definedName>
    <definedName name="F1T_DNG_WY_PER3">#REF!</definedName>
    <definedName name="F1T_DNG_WY_PER4">#REF!</definedName>
    <definedName name="F1T_DNG_WY_PER5">#REF!</definedName>
    <definedName name="F1T_DNG_WY_PER6">#REF!</definedName>
    <definedName name="F1T_DNG_WY_PER7">#REF!</definedName>
    <definedName name="F1T_DNG_WY_PER8">#REF!</definedName>
    <definedName name="F1T_DNG_WY_PER9">#REF!</definedName>
    <definedName name="F3_COM_UT_PER7">#REF!</definedName>
    <definedName name="F3_DNG_UT_PER7">#REF!</definedName>
    <definedName name="F3_SNG_UT_PER7">#REF!</definedName>
    <definedName name="F4_COM_UT_PER7">#REF!</definedName>
    <definedName name="F4_DNG_UT_PER7">#REF!</definedName>
    <definedName name="F4_SNG_UT_PER7">#REF!</definedName>
    <definedName name="F4_WNA_UT_PER7">#REF!</definedName>
    <definedName name="Factor" localSheetId="0">#REF!</definedName>
    <definedName name="Factor">#REF!</definedName>
    <definedName name="FactorMethod">#REF!</definedName>
    <definedName name="FactorsCopy1">#REF!</definedName>
    <definedName name="FactorType">#REF!</definedName>
    <definedName name="fdf" localSheetId="0" hidden="1">{#N/A,#N/A,FALSE,"CHECKREQ"}</definedName>
    <definedName name="fdf" hidden="1">{#N/A,#N/A,FALSE,"CHECKREQ"}</definedName>
    <definedName name="FEB">#REF!</definedName>
    <definedName name="Fed_Funds___Bloomberg">#REF!</definedName>
    <definedName name="FedTax">#REF!</definedName>
    <definedName name="fhfjhke" hidden="1">{0,#N/A,TRUE,0;0,#N/A,TRUE,0;0,#N/A,TRUE,0;0,#N/A,TRUE,0;0,#N/A,TRUE,0;0,#N/A,TRUE,0;0,#N/A,TRUE,0;0,#N/A,TRUE,0}</definedName>
    <definedName name="finance1" localSheetId="0">#REF!</definedName>
    <definedName name="finance1">#REF!</definedName>
    <definedName name="finance2" localSheetId="0">#REF!</definedName>
    <definedName name="finance2">#REF!</definedName>
    <definedName name="Firm_Demand_Charge">#REF!</definedName>
    <definedName name="FIT" localSheetId="0">#REF!</definedName>
    <definedName name="FIT">#REF!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rISRangeDesc">#REF!,#REF!,#REF!,#REF!,#REF!,#REF!,#REF!,#REF!,#REF!,#REF!,#REF!,#REF!,#REF!</definedName>
    <definedName name="Form_3800" localSheetId="0">#REF!</definedName>
    <definedName name="Form_3800">#REF!</definedName>
    <definedName name="ForRPDesc">#REF!,#REF!</definedName>
    <definedName name="ForRPRange">#REF!,#REF!</definedName>
    <definedName name="ForTCLink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ForTCSum">#REF!,#REF!</definedName>
    <definedName name="ForTRRangeLink">#REF!,#REF!</definedName>
    <definedName name="FPC_Date" localSheetId="0">#REF!</definedName>
    <definedName name="FPC_Date">#REF!</definedName>
    <definedName name="FPC_OffPeak" localSheetId="0">#REF!</definedName>
    <definedName name="FPC_OffPeak">#REF!</definedName>
    <definedName name="FPC_OnPeak" localSheetId="0">#REF!</definedName>
    <definedName name="FPC_OnPeak">#REF!</definedName>
    <definedName name="FranchiseTax" localSheetId="0">#REF!</definedName>
    <definedName name="FranchiseTax">#REF!</definedName>
    <definedName name="FRED" localSheetId="0">#REF!</definedName>
    <definedName name="FRED">#REF!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_FL_UT_PER1">#REF!</definedName>
    <definedName name="FS_FL_UT_PER10">#REF!</definedName>
    <definedName name="FS_FL_UT_PER11">#REF!</definedName>
    <definedName name="FS_FL_UT_PER12">#REF!</definedName>
    <definedName name="FS_FL_UT_PER2">#REF!</definedName>
    <definedName name="FS_FL_UT_PER3">#REF!</definedName>
    <definedName name="FS_FL_UT_PER4">#REF!</definedName>
    <definedName name="FS_FL_UT_PER5">#REF!</definedName>
    <definedName name="FS_FL_UT_PER6">#REF!</definedName>
    <definedName name="FS_FL_UT_PER7">#REF!</definedName>
    <definedName name="FS_FL_UT_PER8">#REF!</definedName>
    <definedName name="FS_FL_UT_PER9">#REF!</definedName>
    <definedName name="FT_FL_UT_PER1">#REF!</definedName>
    <definedName name="FT_FL_UT_PER10">#REF!</definedName>
    <definedName name="FT_FL_UT_PER11">#REF!</definedName>
    <definedName name="FT_FL_UT_PER12">#REF!</definedName>
    <definedName name="FT_FL_UT_PER2">#REF!</definedName>
    <definedName name="FT_FL_UT_PER3">#REF!</definedName>
    <definedName name="FT_FL_UT_PER4">#REF!</definedName>
    <definedName name="FT_FL_UT_PER5">#REF!</definedName>
    <definedName name="FT_FL_UT_PER6">#REF!</definedName>
    <definedName name="FT_FL_UT_PER7">#REF!</definedName>
    <definedName name="FT_FL_UT_PER8">#REF!</definedName>
    <definedName name="FT_FL_UT_PER9">#REF!</definedName>
    <definedName name="FT2_COMM_UT_PER1">#REF!</definedName>
    <definedName name="FT2_COMM_UT_PER10">#REF!</definedName>
    <definedName name="FT2_COMM_UT_PER11">#REF!</definedName>
    <definedName name="FT2_COMM_UT_PER12">#REF!</definedName>
    <definedName name="FT2_COMM_UT_PER2">#REF!</definedName>
    <definedName name="FT2_COMM_UT_PER3">#REF!</definedName>
    <definedName name="FT2_COMM_UT_PER4">#REF!</definedName>
    <definedName name="FT2_COMM_UT_PER5">#REF!</definedName>
    <definedName name="FT2_COMM_UT_PER6">#REF!</definedName>
    <definedName name="FT2_COMM_UT_PER7">#REF!</definedName>
    <definedName name="FT2_COMM_UT_PER8">#REF!</definedName>
    <definedName name="FT2_COMM_UT_PER9">#REF!</definedName>
    <definedName name="FT2C_PER1">#REF!</definedName>
    <definedName name="FT2C_PER10">#REF!</definedName>
    <definedName name="FT2C_PER11">#REF!</definedName>
    <definedName name="FT2C_PER12">#REF!</definedName>
    <definedName name="FT2C_PER2">#REF!</definedName>
    <definedName name="FT2C_PER3">#REF!</definedName>
    <definedName name="FT2C_PER4">#REF!</definedName>
    <definedName name="FT2C_PER5">#REF!</definedName>
    <definedName name="FT2C_PER6">#REF!</definedName>
    <definedName name="FT2C_PER7">#REF!</definedName>
    <definedName name="FT2C_PER8">#REF!</definedName>
    <definedName name="FT2C_PER9">#REF!</definedName>
    <definedName name="FT2RB1">#REF!</definedName>
    <definedName name="FT2RB2">#REF!</definedName>
    <definedName name="FT2RB3">#REF!</definedName>
    <definedName name="FT2RB4">#REF!</definedName>
    <definedName name="FUEL_CONS_P2" localSheetId="0">#REF!</definedName>
    <definedName name="FUEL_CONS_P2">#REF!</definedName>
    <definedName name="FUEL_CONSUMED" localSheetId="0">#REF!</definedName>
    <definedName name="FUEL_CONSUMED">#REF!</definedName>
    <definedName name="g" localSheetId="0" hidden="1">{#N/A,#N/A,FALSE,"Summary EPS";#N/A,#N/A,FALSE,"1st Qtr Electric";#N/A,#N/A,FALSE,"1st Qtr Australia";#N/A,#N/A,FALSE,"1st Qtr Telecom";#N/A,#N/A,FALSE,"1st QTR Other"}</definedName>
    <definedName name="g" hidden="1">{#N/A,#N/A,FALSE,"Summary EPS";#N/A,#N/A,FALSE,"1st Qtr Electric";#N/A,#N/A,FALSE,"1st Qtr Australia";#N/A,#N/A,FALSE,"1st Qtr Telecom";#N/A,#N/A,FALSE,"1st QTR Other"}</definedName>
    <definedName name="Gadsby_1">#REF!</definedName>
    <definedName name="Gadsby_2">#REF!</definedName>
    <definedName name="Gadsby_3">#REF!</definedName>
    <definedName name="Gadsby_4">#REF!</definedName>
    <definedName name="Gadsby_5">#REF!</definedName>
    <definedName name="Gadsby_6">#REF!</definedName>
    <definedName name="GADSBY_GAS" localSheetId="0">#REF!</definedName>
    <definedName name="GADSBY_GAS">#REF!</definedName>
    <definedName name="Gas_Forward_Price_Curve_copy_Instructions_List" localSheetId="0">#REF!</definedName>
    <definedName name="Gas_Forward_Price_Curve_copy_Instructions_List">#REF!</definedName>
    <definedName name="GBC_limitation" localSheetId="0">#REF!</definedName>
    <definedName name="GBC_limitation">#REF!</definedName>
    <definedName name="GoToRange">#REF!</definedName>
    <definedName name="GS_FL_UT_PER1">#REF!</definedName>
    <definedName name="GS_FL_UT_PER10">#REF!</definedName>
    <definedName name="GS_FL_UT_PER11">#REF!</definedName>
    <definedName name="GS_FL_UT_PER12">#REF!</definedName>
    <definedName name="GS_FL_UT_PER2">#REF!</definedName>
    <definedName name="GS_FL_UT_PER3">#REF!</definedName>
    <definedName name="GS_FL_UT_PER4">#REF!</definedName>
    <definedName name="GS_FL_UT_PER5">#REF!</definedName>
    <definedName name="GS_FL_UT_PER6">#REF!</definedName>
    <definedName name="GS_FL_UT_PER7">#REF!</definedName>
    <definedName name="GS_FL_UT_PER8">#REF!</definedName>
    <definedName name="GS_FL_UT_PER9">#REF!</definedName>
    <definedName name="GSS_COM_UT_PER7">#REF!</definedName>
    <definedName name="GSS_COM_WY_PER7">#REF!</definedName>
    <definedName name="GSS_DNG_UT_PER7">#REF!</definedName>
    <definedName name="GSS_DNG_WY_PER7">#REF!</definedName>
    <definedName name="GSS_SNG_UT_PER7">#REF!</definedName>
    <definedName name="GSS_WNA_UT_PER7">#REF!</definedName>
    <definedName name="GSW_WNA_PER1">#REF!</definedName>
    <definedName name="GSW_WNA_PER10">#REF!</definedName>
    <definedName name="GSW_WNA_PER11">#REF!</definedName>
    <definedName name="GSW_WNA_PER12">#REF!</definedName>
    <definedName name="GSW_WNA_PER2">#REF!</definedName>
    <definedName name="GSW_WNA_PER3">#REF!</definedName>
    <definedName name="GSW_WNA_PER4">#REF!</definedName>
    <definedName name="GSW_WNA_PER5">#REF!</definedName>
    <definedName name="GSW_WNA_PER6">#REF!</definedName>
    <definedName name="GSW_WNA_PER7">#REF!</definedName>
    <definedName name="GSW_WNA_PER8">#REF!</definedName>
    <definedName name="GSW_WNA_PER9">#REF!</definedName>
    <definedName name="GWI_Annualized" localSheetId="0">#REF!</definedName>
    <definedName name="GWI_Annualized">#REF!</definedName>
    <definedName name="GWI_Proforma" localSheetId="0">#REF!</definedName>
    <definedName name="GWI_Proforma">#REF!</definedName>
    <definedName name="h" localSheetId="0" hidden="1">{#N/A,#N/A,FALSE,"Summary 1";#N/A,#N/A,FALSE,"Domestic";#N/A,#N/A,FALSE,"Australia";#N/A,#N/A,FALSE,"Other"}</definedName>
    <definedName name="h" hidden="1">{#N/A,#N/A,FALSE,"Summary 1";#N/A,#N/A,FALSE,"Domestic";#N/A,#N/A,FALSE,"Australia";#N/A,#N/A,FALSE,"Other"}</definedName>
    <definedName name="HALE_COAL" localSheetId="0">#REF!</definedName>
    <definedName name="HALE_COAL">#REF!</definedName>
    <definedName name="HALE_GAS" localSheetId="0">#REF!</definedName>
    <definedName name="HALE_GAS">#REF!</definedName>
    <definedName name="Hayden_1">#REF!</definedName>
    <definedName name="Hayden_2">#REF!</definedName>
    <definedName name="HenryHub___Nymex">#REF!</definedName>
    <definedName name="Herm_Date" localSheetId="0">#REF!</definedName>
    <definedName name="Herm_Date">#REF!</definedName>
    <definedName name="Herm_Var_OM" localSheetId="0">#REF!</definedName>
    <definedName name="Herm_Var_OM">#REF!</definedName>
    <definedName name="Hermiston_1">#REF!</definedName>
    <definedName name="Hermiston_2">#REF!</definedName>
    <definedName name="hi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High_Plan" localSheetId="0">#REF!</definedName>
    <definedName name="High_Plan">#REF!</definedName>
    <definedName name="HIST_403_GEN">#REF!</definedName>
    <definedName name="HIST_403_PROD">#REF!</definedName>
    <definedName name="HIST_403_UT">#REF!</definedName>
    <definedName name="HIST_403_WY">#REF!</definedName>
    <definedName name="holdings1" localSheetId="0">#REF!</definedName>
    <definedName name="holdings1">#REF!</definedName>
    <definedName name="HolidayObserved">#REF!</definedName>
    <definedName name="Holidays">#REF!</definedName>
    <definedName name="Hours5by16">#REF!</definedName>
    <definedName name="HoursHoliday">#REF!</definedName>
    <definedName name="HoursNoHoliday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Hunter_1">#REF!</definedName>
    <definedName name="Hunter_2">#REF!</definedName>
    <definedName name="Hunter_3">#REF!</definedName>
    <definedName name="HUNTER_COAL" localSheetId="0">#REF!</definedName>
    <definedName name="HUNTER_COAL">#REF!</definedName>
    <definedName name="Huntington_1">#REF!</definedName>
    <definedName name="Huntington_2">#REF!</definedName>
    <definedName name="HUNTINGTON_COAL" localSheetId="0">#REF!</definedName>
    <definedName name="HUNTINGTON_COAL">#REF!</definedName>
    <definedName name="Hydro_Gen" localSheetId="0">#REF!</definedName>
    <definedName name="Hydro_Gen">#REF!</definedName>
    <definedName name="Hydro_Gen_Date" localSheetId="0">#REF!</definedName>
    <definedName name="Hydro_Gen_Date">#REF!</definedName>
    <definedName name="Hydro_Gen_Date_LLH" localSheetId="0">#REF!</definedName>
    <definedName name="Hydro_Gen_Date_LLH">#REF!</definedName>
    <definedName name="Hydro_Gen_LLH" localSheetId="0">#REF!</definedName>
    <definedName name="Hydro_Gen_LLH">#REF!</definedName>
    <definedName name="Hydro_Gen_Name" localSheetId="0">#REF!</definedName>
    <definedName name="Hydro_Gen_Name">#REF!</definedName>
    <definedName name="Hydro_Gen_Name_LLH" localSheetId="0">#REF!</definedName>
    <definedName name="Hydro_Gen_Name_LLH">#REF!</definedName>
    <definedName name="Hydro_Unit_Gen" localSheetId="0">#REF!</definedName>
    <definedName name="Hydro_Unit_Gen">#REF!</definedName>
    <definedName name="Hydro_Unit_Gen_LLH" localSheetId="0">#REF!</definedName>
    <definedName name="Hydro_Unit_Gen_LLH">#REF!</definedName>
    <definedName name="Hydro_Unit_Gen_Name" localSheetId="0">#REF!</definedName>
    <definedName name="Hydro_Unit_Gen_Name">#REF!</definedName>
    <definedName name="Hydro_Unit_Gen_Name_LLH" localSheetId="0">#REF!</definedName>
    <definedName name="Hydro_Unit_Gen_Name_LLH">#REF!</definedName>
    <definedName name="hypTop">#REF!</definedName>
    <definedName name="I2_COM_UT_PER7">#REF!</definedName>
    <definedName name="I2_DNG_UT_PER7">#REF!</definedName>
    <definedName name="I2_SNG_UT_PER7">#REF!</definedName>
    <definedName name="ID_sorted" localSheetId="0">#REF!</definedName>
    <definedName name="ID_sorted">#REF!</definedName>
    <definedName name="IDAHOSHR" localSheetId="0">#REF!</definedName>
    <definedName name="IDAHOSHR">#REF!</definedName>
    <definedName name="IDAllocMethod" localSheetId="0">#REF!</definedName>
    <definedName name="IDAllocMethod">#REF!</definedName>
    <definedName name="IDGSDNG">#REF!</definedName>
    <definedName name="IDGSDTH">#REF!</definedName>
    <definedName name="IDGSGAS">#REF!</definedName>
    <definedName name="IDGSSNG">#REF!</definedName>
    <definedName name="IDIS2DNG">#REF!</definedName>
    <definedName name="IDIS2DTH">#REF!</definedName>
    <definedName name="IDIS2GAS">#REF!</definedName>
    <definedName name="IDIS2SNG">#REF!</definedName>
    <definedName name="IDRateBase" localSheetId="0">#REF!</definedName>
    <definedName name="IDRateBase">#REF!</definedName>
    <definedName name="INSERTPOINT">#REF!</definedName>
    <definedName name="INSERTPOINT2">#REF!</definedName>
    <definedName name="Interest_Rates___Bloomberg">#REF!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41088.2720949074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PUpdate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S_FL_UT_PER1">#REF!</definedName>
    <definedName name="IS_FL_UT_PER10">#REF!</definedName>
    <definedName name="IS_FL_UT_PER11">#REF!</definedName>
    <definedName name="IS_FL_UT_PER12">#REF!</definedName>
    <definedName name="IS_FL_UT_PER2">#REF!</definedName>
    <definedName name="IS_FL_UT_PER3">#REF!</definedName>
    <definedName name="IS_FL_UT_PER4">#REF!</definedName>
    <definedName name="IS_FL_UT_PER5">#REF!</definedName>
    <definedName name="IS_FL_UT_PER6">#REF!</definedName>
    <definedName name="IS_FL_UT_PER7">#REF!</definedName>
    <definedName name="IS_FL_UT_PER8">#REF!</definedName>
    <definedName name="IS_FL_UT_PER9">#REF!</definedName>
    <definedName name="IS4_COM_UT_PER7">#REF!</definedName>
    <definedName name="IS4_DNG_UT_PER7">#REF!</definedName>
    <definedName name="IS4_SNG_UT_PER7">#REF!</definedName>
    <definedName name="IS4_WNA_UT_PER7">#REF!</definedName>
    <definedName name="ISBerkSubDebt">#REF!</definedName>
    <definedName name="ISCapInt">#REF!</definedName>
    <definedName name="ISCorpAdmin">#REF!</definedName>
    <definedName name="ISCostSales">#REF!</definedName>
    <definedName name="ISDeprAmort">#REF!</definedName>
    <definedName name="ISDiscOps">#REF!</definedName>
    <definedName name="ISEqMetInv">#REF!</definedName>
    <definedName name="ISIncTax">#REF!</definedName>
    <definedName name="ISIntExp">#REF!</definedName>
    <definedName name="ISIntInc">#REF!</definedName>
    <definedName name="ISMinInt">#REF!</definedName>
    <definedName name="ISNonRec">#REF!</definedName>
    <definedName name="ISOpExp">#REF!</definedName>
    <definedName name="ISOpRev">#REF!</definedName>
    <definedName name="ISOthExp">#REF!</definedName>
    <definedName name="ISOthInc">#REF!</definedName>
    <definedName name="ISOthSubDebt">#REF!</definedName>
    <definedName name="ISPrefDiv">#REF!</definedName>
    <definedName name="IT_COMM_UT_PER1">#REF!</definedName>
    <definedName name="IT_COMM_UT_PER10">#REF!</definedName>
    <definedName name="IT_COMM_UT_PER11">#REF!</definedName>
    <definedName name="IT_COMM_UT_PER12">#REF!</definedName>
    <definedName name="IT_COMM_UT_PER2">#REF!</definedName>
    <definedName name="IT_COMM_UT_PER3">#REF!</definedName>
    <definedName name="IT_COMM_UT_PER4">#REF!</definedName>
    <definedName name="IT_COMM_UT_PER5">#REF!</definedName>
    <definedName name="IT_COMM_UT_PER6">#REF!</definedName>
    <definedName name="IT_COMM_UT_PER7">#REF!</definedName>
    <definedName name="IT_COMM_UT_PER8">#REF!</definedName>
    <definedName name="IT_COMM_UT_PER9">#REF!</definedName>
    <definedName name="Item_Number">"GP Detail"</definedName>
    <definedName name="J" hidden="1">#REF!</definedName>
    <definedName name="J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B_1">#REF!</definedName>
    <definedName name="JB_2">#REF!</definedName>
    <definedName name="JB_3">#REF!</definedName>
    <definedName name="JB_4">#REF!</definedName>
    <definedName name="JB_5">#REF!</definedName>
    <definedName name="JE" localSheetId="0">#REF!</definedName>
    <definedName name="JE">#REF!</definedName>
    <definedName name="JETSET" localSheetId="0">#REF!</definedName>
    <definedName name="JETSET">#REF!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JIONJI">#REF!</definedName>
    <definedName name="JUL" localSheetId="0">#REF!</definedName>
    <definedName name="JUL">#REF!</definedName>
    <definedName name="JUN" localSheetId="0">#REF!</definedName>
    <definedName name="JUN">#REF!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risdiction">#REF!</definedName>
    <definedName name="JurisNumber">#REF!</definedName>
    <definedName name="JurisRORNumber">#REF!</definedName>
    <definedName name="JurisTitle" localSheetId="0">#REF!</definedName>
    <definedName name="JurisTitle">#REF!</definedName>
    <definedName name="JVENTRY" localSheetId="0">#REF!</definedName>
    <definedName name="JVENTRY">#REF!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koala" localSheetId="0">#REF!</definedName>
    <definedName name="koala">#REF!</definedName>
    <definedName name="l" hidden="1">#REF!</definedName>
    <definedName name="Lakeside">#REF!</definedName>
    <definedName name="Last_Actual_Year">#REF!</definedName>
    <definedName name="LastCell" localSheetId="0">#REF!</definedName>
    <definedName name="LastCell">#REF!</definedName>
    <definedName name="LeadLag" localSheetId="0">#REF!</definedName>
    <definedName name="LeadLag">#REF!</definedName>
    <definedName name="Leblon" localSheetId="0">#REF!</definedName>
    <definedName name="Leblon">#REF!</definedName>
    <definedName name="limcount" hidden="1">1</definedName>
    <definedName name="ListOffset" hidden="1">1</definedName>
    <definedName name="Little_Mtn">#REF!</definedName>
    <definedName name="LITTLE_MTN_COMB" localSheetId="0">#REF!</definedName>
    <definedName name="LITTLE_MTN_COMB">#REF!</definedName>
    <definedName name="LITTLE_MTN_GAS" localSheetId="0">#REF!</definedName>
    <definedName name="LITTLE_MTN_GAS">#REF!</definedName>
    <definedName name="LOAD" localSheetId="0">#REF!</definedName>
    <definedName name="LOAD">#REF!</definedName>
    <definedName name="Low_Plan" localSheetId="0">#REF!</definedName>
    <definedName name="Low_Plan">#REF!</definedName>
    <definedName name="LTC_Dollars" localSheetId="0">#REF!</definedName>
    <definedName name="LTC_Dollars">#REF!</definedName>
    <definedName name="LTC_Dollars_Date" localSheetId="0">#REF!</definedName>
    <definedName name="LTC_Dollars_Date">#REF!</definedName>
    <definedName name="LTC_Dollars_Name" localSheetId="0">#REF!</definedName>
    <definedName name="LTC_Dollars_Name">#REF!</definedName>
    <definedName name="LTC_MWh" localSheetId="0">#REF!</definedName>
    <definedName name="LTC_MWh">#REF!</definedName>
    <definedName name="LTC_MWH_Date" localSheetId="0">#REF!</definedName>
    <definedName name="LTC_MWH_Date">#REF!</definedName>
    <definedName name="LTC_MWH_Date_LLH" localSheetId="0">#REF!</definedName>
    <definedName name="LTC_MWH_Date_LLH">#REF!</definedName>
    <definedName name="LTC_MWh_LLH" localSheetId="0">#REF!</definedName>
    <definedName name="LTC_MWh_LLH">#REF!</definedName>
    <definedName name="LTC_MWH_Name" localSheetId="0">#REF!</definedName>
    <definedName name="LTC_MWH_Name">#REF!</definedName>
    <definedName name="LTC_MWH_Name_LLH" localSheetId="0">#REF!</definedName>
    <definedName name="LTC_MWH_Name_LLH">#REF!</definedName>
    <definedName name="m1amt24" localSheetId="0">#REF!</definedName>
    <definedName name="m1amt24">#REF!</definedName>
    <definedName name="m1amt5">#REF!</definedName>
    <definedName name="m1code24" localSheetId="0">#REF!</definedName>
    <definedName name="m1code24">#REF!</definedName>
    <definedName name="m1code5">#REF!</definedName>
    <definedName name="m1desc">#REF!</definedName>
    <definedName name="Macro2" localSheetId="0">#REF!</definedName>
    <definedName name="Macro2">#REF!</definedName>
    <definedName name="MAR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stub" localSheetId="0" hidden="1">{#N/A,#N/A,FALSE,"Actual";#N/A,#N/A,FALSE,"Normalized";#N/A,#N/A,FALSE,"Electric Actual";#N/A,#N/A,FALSE,"Electric Normalized"}</definedName>
    <definedName name="Masterstub" hidden="1">{#N/A,#N/A,FALSE,"Actual";#N/A,#N/A,FALSE,"Normalized";#N/A,#N/A,FALSE,"Electric Actual";#N/A,#N/A,FALSE,"Electric Normalized"}</definedName>
    <definedName name="Max_Trapped">#REF!</definedName>
    <definedName name="MAY">#REF!</definedName>
    <definedName name="MC" localSheetId="0">#REF!</definedName>
    <definedName name="MC">#REF!</definedName>
    <definedName name="MD_High1">#REF!</definedName>
    <definedName name="MD_Low1">#REF!</definedName>
    <definedName name="MEN">#REF!</definedName>
    <definedName name="MENU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1" localSheetId="0">#REF!</definedName>
    <definedName name="MENU1">#REF!</definedName>
    <definedName name="MENU2" localSheetId="0">#REF!</definedName>
    <definedName name="MENU2">#REF!</definedName>
    <definedName name="Mill" localSheetId="0">#REF!</definedName>
    <definedName name="Mill">#REF!</definedName>
    <definedName name="Miller" hidden="1">{#N/A,#N/A,FALSE,"Expenditures";#N/A,#N/A,FALSE,"Property Placed In-Service";#N/A,#N/A,FALSE,"CWIP Balances"}</definedName>
    <definedName name="Misc1AcctCheck" localSheetId="0">#REF!</definedName>
    <definedName name="Misc1AcctCheck">#REF!</definedName>
    <definedName name="Misc1Adjcheck" localSheetId="0">#REF!</definedName>
    <definedName name="Misc1Adjcheck">#REF!</definedName>
    <definedName name="MISC1AdjNumber" localSheetId="0">#REF!</definedName>
    <definedName name="MISC1AdjNumber">#REF!</definedName>
    <definedName name="MISC1AdjNumberPaste" localSheetId="0">#REF!</definedName>
    <definedName name="MISC1AdjNumberPaste">#REF!</definedName>
    <definedName name="MISC1AdjSortData" localSheetId="0">#REF!</definedName>
    <definedName name="MISC1AdjSortData">#REF!</definedName>
    <definedName name="MISC1AdjSortOrder" localSheetId="0">#REF!</definedName>
    <definedName name="MISC1AdjSortOrder">#REF!</definedName>
    <definedName name="Misc1FactorCheck" localSheetId="0">#REF!</definedName>
    <definedName name="Misc1FactorCheck">#REF!</definedName>
    <definedName name="MISC1NumberSort" localSheetId="0">#REF!</definedName>
    <definedName name="MISC1NumberSort">#REF!</definedName>
    <definedName name="Misc1TypeCheck" localSheetId="0">#REF!</definedName>
    <definedName name="Misc1TypeCheck">#REF!</definedName>
    <definedName name="Misc2AcctCheck" localSheetId="0">#REF!</definedName>
    <definedName name="Misc2AcctCheck">#REF!</definedName>
    <definedName name="Misc2AdjCheck" localSheetId="0">#REF!</definedName>
    <definedName name="Misc2AdjCheck">#REF!</definedName>
    <definedName name="MISC2AdjNumber" localSheetId="0">#REF!</definedName>
    <definedName name="MISC2AdjNumber">#REF!</definedName>
    <definedName name="MISC2AdjNumberPaste" localSheetId="0">#REF!</definedName>
    <definedName name="MISC2AdjNumberPaste">#REF!</definedName>
    <definedName name="MISC2AdjSortData" localSheetId="0">#REF!</definedName>
    <definedName name="MISC2AdjSortData">#REF!</definedName>
    <definedName name="MISC2AdjSortOrder" localSheetId="0">#REF!</definedName>
    <definedName name="MISC2AdjSortOrder">#REF!</definedName>
    <definedName name="Misc2FactorCheck" localSheetId="0">#REF!</definedName>
    <definedName name="Misc2FactorCheck">#REF!</definedName>
    <definedName name="MISC2NumberSort" localSheetId="0">#REF!</definedName>
    <definedName name="MISC2NumberSort">#REF!</definedName>
    <definedName name="Misc2TypeCheck" localSheetId="0">#REF!</definedName>
    <definedName name="Misc2TypeCheck">#REF!</definedName>
    <definedName name="MMBtu" localSheetId="0">#REF!</definedName>
    <definedName name="MMBtu">#REF!</definedName>
    <definedName name="MMBtu_Date">#REF!</definedName>
    <definedName name="MMBtu_Name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">#REF!</definedName>
    <definedName name="Month" localSheetId="0">#REF!</definedName>
    <definedName name="Month">#REF!</definedName>
    <definedName name="monthlist">#REF!</definedName>
    <definedName name="Months" localSheetId="0">#REF!</definedName>
    <definedName name="Months">#REF!</definedName>
    <definedName name="monthtotals">#REF!</definedName>
    <definedName name="MOS" localSheetId="0">#REF!</definedName>
    <definedName name="MOS">#REF!</definedName>
    <definedName name="MSPAverageInput" localSheetId="0">#REF!</definedName>
    <definedName name="MSPAverageInput">#REF!</definedName>
    <definedName name="MSPYearEndInput" localSheetId="0">#REF!</definedName>
    <definedName name="MSPYearEndInput">#REF!</definedName>
    <definedName name="MT_FL_UT_PER1">#REF!</definedName>
    <definedName name="MT_FL_UT_PER10">#REF!</definedName>
    <definedName name="MT_FL_UT_PER11">#REF!</definedName>
    <definedName name="MT_FL_UT_PER12">#REF!</definedName>
    <definedName name="MT_FL_UT_PER2">#REF!</definedName>
    <definedName name="MT_FL_UT_PER3">#REF!</definedName>
    <definedName name="MT_FL_UT_PER4">#REF!</definedName>
    <definedName name="MT_FL_UT_PER5">#REF!</definedName>
    <definedName name="MT_FL_UT_PER6">#REF!</definedName>
    <definedName name="MT_FL_UT_PER7">#REF!</definedName>
    <definedName name="MT_FL_UT_PER8">#REF!</definedName>
    <definedName name="MT_FL_UT_PER9">#REF!</definedName>
    <definedName name="MT_SNG_UT_PER1">#REF!</definedName>
    <definedName name="MT_SNG_UT_PER10">#REF!</definedName>
    <definedName name="MT_SNG_UT_PER11">#REF!</definedName>
    <definedName name="MT_SNG_UT_PER12">#REF!</definedName>
    <definedName name="MT_SNG_UT_PER2">#REF!</definedName>
    <definedName name="MT_SNG_UT_PER3">#REF!</definedName>
    <definedName name="MT_SNG_UT_PER4">#REF!</definedName>
    <definedName name="MT_SNG_UT_PER5">#REF!</definedName>
    <definedName name="MT_SNG_UT_PER6">#REF!</definedName>
    <definedName name="MT_SNG_UT_PER7">#REF!</definedName>
    <definedName name="MT_SNG_UT_PER8">#REF!</definedName>
    <definedName name="MT_SNG_UT_PER9">#REF!</definedName>
    <definedName name="MTAllocMethod" localSheetId="0">#REF!</definedName>
    <definedName name="MTAllocMethod">#REF!</definedName>
    <definedName name="MTRateBase" localSheetId="0">#REF!</definedName>
    <definedName name="MTRateBase">#REF!</definedName>
    <definedName name="MWh" localSheetId="0">#REF!</definedName>
    <definedName name="MWh">#REF!</definedName>
    <definedName name="MWhNameA">#REF!</definedName>
    <definedName name="MWhNameB">#REF!</definedName>
    <definedName name="MWhNameC">#REF!</definedName>
    <definedName name="n" localSheetId="0" hidden="1">#REF!</definedName>
    <definedName name="n" hidden="1">#REF!</definedName>
    <definedName name="NameAverageFuelCost" localSheetId="0">#REF!</definedName>
    <definedName name="NameAverageFuelCost">#REF!</definedName>
    <definedName name="NameBurn" localSheetId="0">#REF!</definedName>
    <definedName name="NameBurn">#REF!</definedName>
    <definedName name="NameCost" localSheetId="0">#REF!</definedName>
    <definedName name="NameCost">#REF!</definedName>
    <definedName name="NameFactor" localSheetId="0">#REF!</definedName>
    <definedName name="NameFactor">#REF!</definedName>
    <definedName name="NameMill" localSheetId="0">#REF!</definedName>
    <definedName name="NameMill">#REF!</definedName>
    <definedName name="NameMMBtu" localSheetId="0">#REF!</definedName>
    <definedName name="NameMMBtu">#REF!</definedName>
    <definedName name="NameMWh" localSheetId="0">#REF!</definedName>
    <definedName name="NameMWh">#REF!</definedName>
    <definedName name="NamePeak" localSheetId="0">#REF!</definedName>
    <definedName name="NamePeak">#REF!</definedName>
    <definedName name="Nameplate_HLH" localSheetId="0">#REF!</definedName>
    <definedName name="Nameplate_HLH">#REF!</definedName>
    <definedName name="Nameplate_HLH_Date" localSheetId="0">#REF!</definedName>
    <definedName name="Nameplate_HLH_Date">#REF!</definedName>
    <definedName name="Nameplate_HLH_Name" localSheetId="0">#REF!</definedName>
    <definedName name="Nameplate_HLH_Name">#REF!</definedName>
    <definedName name="Nameplate_LLH" localSheetId="0">#REF!</definedName>
    <definedName name="Nameplate_LLH">#REF!</definedName>
    <definedName name="Nameplate_LLH_Date" localSheetId="0">#REF!</definedName>
    <definedName name="Nameplate_LLH_Date">#REF!</definedName>
    <definedName name="Nameplate_LLH_Name" localSheetId="0">#REF!</definedName>
    <definedName name="Nameplate_LLH_Name">#REF!</definedName>
    <definedName name="NAMES" localSheetId="0">#REF!</definedName>
    <definedName name="NAMES">#REF!</definedName>
    <definedName name="Naughton_1">#REF!</definedName>
    <definedName name="Naughton_2">#REF!</definedName>
    <definedName name="Naughton_3">#REF!</definedName>
    <definedName name="NAUGHTON_COAL" localSheetId="0">#REF!</definedName>
    <definedName name="NAUGHTON_COAL">#REF!</definedName>
    <definedName name="NAUGHTON_OIL" localSheetId="0">#REF!</definedName>
    <definedName name="NAUGHTON_OIL">#REF!</definedName>
    <definedName name="NEBRASKA">#REF!</definedName>
    <definedName name="nerco1" localSheetId="0">#REF!</definedName>
    <definedName name="nerco1">#REF!</definedName>
    <definedName name="nerco2" localSheetId="0">#REF!</definedName>
    <definedName name="nerco2">#REF!</definedName>
    <definedName name="nerco3" localSheetId="0">#REF!</definedName>
    <definedName name="nerco3">#REF!</definedName>
    <definedName name="NetIncome">#REF!</definedName>
    <definedName name="NetToGross" localSheetId="0">#REF!</definedName>
    <definedName name="NetToGross">#REF!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MO1">#REF!</definedName>
    <definedName name="NEWMO2">#REF!</definedName>
    <definedName name="NEWMONTH">#REF!</definedName>
    <definedName name="NextUp">!A1048576</definedName>
    <definedName name="NGV_DATA">#REF!</definedName>
    <definedName name="NGV_DSM">#REF!</definedName>
    <definedName name="NGV_per1">#REF!</definedName>
    <definedName name="NGV_PER10">#REF!</definedName>
    <definedName name="NGV_PER11">#REF!</definedName>
    <definedName name="NGV_PER12">#REF!</definedName>
    <definedName name="NGV_PER2">#REF!</definedName>
    <definedName name="NGV_PER3">#REF!</definedName>
    <definedName name="NGV_PER4">#REF!</definedName>
    <definedName name="NGV_PER5">#REF!</definedName>
    <definedName name="NGV_PER6">#REF!</definedName>
    <definedName name="NGV_PER7">#REF!</definedName>
    <definedName name="NGV_PER8">#REF!</definedName>
    <definedName name="NGV_PER9">#REF!</definedName>
    <definedName name="NGV_QUERY">#REF!</definedName>
    <definedName name="NGVWY_PER1">#REF!</definedName>
    <definedName name="NGVWY_PER10">#REF!</definedName>
    <definedName name="NGVWY_PER11">#REF!</definedName>
    <definedName name="NGVWY_PER12">#REF!</definedName>
    <definedName name="NGVWY_PER2">#REF!</definedName>
    <definedName name="NGVWY_PER3">#REF!</definedName>
    <definedName name="NGVWY_PER4">#REF!</definedName>
    <definedName name="NGVWY_PER5">#REF!</definedName>
    <definedName name="NGVWY_PER6">#REF!</definedName>
    <definedName name="NGVWY_PER7">#REF!</definedName>
    <definedName name="NGVWY_PER8">#REF!</definedName>
    <definedName name="NGVWY_PER9">#REF!</definedName>
    <definedName name="NOL" localSheetId="0">#REF!</definedName>
    <definedName name="NOL">#REF!</definedName>
    <definedName name="NONREGS" localSheetId="0">#REF!</definedName>
    <definedName name="NONREGS">#REF!</definedName>
    <definedName name="NONREGS2" localSheetId="0">#REF!</definedName>
    <definedName name="NONREGS2">#REF!</definedName>
    <definedName name="NormalizedFedTaxExp" localSheetId="0">#REF!</definedName>
    <definedName name="NormalizedFedTaxExp">#REF!</definedName>
    <definedName name="NormalizedOMExp" localSheetId="0">#REF!</definedName>
    <definedName name="NormalizedOMExp">#REF!</definedName>
    <definedName name="NormalizedState" localSheetId="0">#REF!</definedName>
    <definedName name="NormalizedState">#REF!</definedName>
    <definedName name="NormalizedStateTaxExp">#REF!</definedName>
    <definedName name="NormalizedTOIExp">#REF!</definedName>
    <definedName name="NOV">#REF!</definedName>
    <definedName name="NPCAcctCheck" localSheetId="0">#REF!</definedName>
    <definedName name="NPCAcctCheck">#REF!</definedName>
    <definedName name="NPCAdjcheck" localSheetId="0">#REF!</definedName>
    <definedName name="NPCAdjcheck">#REF!</definedName>
    <definedName name="NPCAdjNumber" localSheetId="0">#REF!</definedName>
    <definedName name="NPCAdjNumber">#REF!</definedName>
    <definedName name="NPCAdjNumberPaste" localSheetId="0">#REF!</definedName>
    <definedName name="NPCAdjNumberPaste">#REF!</definedName>
    <definedName name="NPCAdjSortData" localSheetId="0">#REF!</definedName>
    <definedName name="NPCAdjSortData">#REF!</definedName>
    <definedName name="NPCAdjSortOrder" localSheetId="0">#REF!</definedName>
    <definedName name="NPCAdjSortOrder">#REF!</definedName>
    <definedName name="NPCFactorCheck" localSheetId="0">#REF!</definedName>
    <definedName name="NPCFactorCheck">#REF!</definedName>
    <definedName name="NPCNumberSort" localSheetId="0">#REF!</definedName>
    <definedName name="NPCNumberSort">#REF!</definedName>
    <definedName name="NPCTypeCheck" localSheetId="0">#REF!</definedName>
    <definedName name="NPCTypeCheck">#REF!</definedName>
    <definedName name="NymexFutures">#REF!</definedName>
    <definedName name="NymexOptions">#REF!</definedName>
    <definedName name="O_MLIST" localSheetId="0">#REF!</definedName>
    <definedName name="O_MLIST">#REF!</definedName>
    <definedName name="OCT" localSheetId="0">#REF!</definedName>
    <definedName name="OCT">#REF!</definedName>
    <definedName name="OEA_Date">#REF!</definedName>
    <definedName name="OffPeak_Name" localSheetId="0">#REF!</definedName>
    <definedName name="OffPeak_Name">#REF!</definedName>
    <definedName name="OFPC_Date">#REF!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IL_RECEIVED" localSheetId="0">#REF!</definedName>
    <definedName name="OIL_RECEIVED">#REF!</definedName>
    <definedName name="Old_Report">#REF!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MAcctCheck" localSheetId="0">#REF!</definedName>
    <definedName name="OMAcctCheck">#REF!</definedName>
    <definedName name="OMAdjCheck" localSheetId="0">#REF!</definedName>
    <definedName name="OMAdjCheck">#REF!</definedName>
    <definedName name="OMAdjNumber" localSheetId="0">#REF!</definedName>
    <definedName name="OMAdjNumber">#REF!</definedName>
    <definedName name="OMAdjNumberPaste" localSheetId="0">#REF!</definedName>
    <definedName name="OMAdjNumberPaste">#REF!</definedName>
    <definedName name="OMAdjSortData" localSheetId="0">#REF!</definedName>
    <definedName name="OMAdjSortData">#REF!</definedName>
    <definedName name="OMAdjSortOrder" localSheetId="0">#REF!</definedName>
    <definedName name="OMAdjSortOrder">#REF!</definedName>
    <definedName name="OMEX_High1">#REF!</definedName>
    <definedName name="OMEX_Low1">#REF!</definedName>
    <definedName name="OMEX_Low2">#REF!</definedName>
    <definedName name="OMFactorCheck" localSheetId="0">#REF!</definedName>
    <definedName name="OMFactorCheck">#REF!</definedName>
    <definedName name="OMNumberSort" localSheetId="0">#REF!</definedName>
    <definedName name="OMNumberSort">#REF!</definedName>
    <definedName name="OMTypeCheck" localSheetId="0">#REF!</definedName>
    <definedName name="OMTypeCheck">#REF!</definedName>
    <definedName name="ONE" localSheetId="0">#REF!</definedName>
    <definedName name="ONE">#REF!</definedName>
    <definedName name="OnPeak_Name" localSheetId="0">#REF!</definedName>
    <definedName name="OnPeak_Name">#REF!</definedName>
    <definedName name="OpRevReturn" localSheetId="0">#REF!</definedName>
    <definedName name="OpRevReturn">#REF!</definedName>
    <definedName name="Option3" localSheetId="0" hidden="1">{#N/A,#N/A,FALSE,"Wld 2";#N/A,#N/A,FALSE,"MAFunding 2";#N/A,#N/A,FALSE,"MEC 2"}</definedName>
    <definedName name="Option3" hidden="1">{#N/A,#N/A,FALSE,"Wld 2";#N/A,#N/A,FALSE,"MAFunding 2";#N/A,#N/A,FALSE,"MEC 2"}</definedName>
    <definedName name="OptionsTable">#REF!</definedName>
    <definedName name="ORAllocMethod" localSheetId="0">#REF!</definedName>
    <definedName name="ORAllocMethod">#REF!</definedName>
    <definedName name="OREGON" localSheetId="0">#REF!</definedName>
    <definedName name="OREGON">#REF!</definedName>
    <definedName name="ORRateBase" localSheetId="0">#REF!</definedName>
    <definedName name="ORRateBase">#REF!</definedName>
    <definedName name="Other_Dollar">#REF!</definedName>
    <definedName name="Other_Dollar_Date">#REF!</definedName>
    <definedName name="Other_Dollar_Name">#REF!</definedName>
    <definedName name="OtherAcctCheck" localSheetId="0">#REF!</definedName>
    <definedName name="OtherAcctCheck">#REF!</definedName>
    <definedName name="OtherAdjcheck" localSheetId="0">#REF!</definedName>
    <definedName name="OtherAdjcheck">#REF!</definedName>
    <definedName name="OtherAdjNumber" localSheetId="0">#REF!</definedName>
    <definedName name="OtherAdjNumber">#REF!</definedName>
    <definedName name="OTHERAdjNumberPaste" localSheetId="0">#REF!</definedName>
    <definedName name="OTHERAdjNumberPaste">#REF!</definedName>
    <definedName name="OTHERAdjSortData" localSheetId="0">#REF!</definedName>
    <definedName name="OTHERAdjSortData">#REF!</definedName>
    <definedName name="OTHERAdjSortOrder" localSheetId="0">#REF!</definedName>
    <definedName name="OTHERAdjSortOrder">#REF!</definedName>
    <definedName name="OtherFactorCheck" localSheetId="0">#REF!</definedName>
    <definedName name="OtherFactorCheck">#REF!</definedName>
    <definedName name="OTHERNumberSort" localSheetId="0">#REF!</definedName>
    <definedName name="OTHERNumberSort">#REF!</definedName>
    <definedName name="otherperm" localSheetId="0">#REF!</definedName>
    <definedName name="otherperm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emp" localSheetId="0">#REF!</definedName>
    <definedName name="othertemp">#REF!</definedName>
    <definedName name="OtherTypeCheck" localSheetId="0">#REF!</definedName>
    <definedName name="OtherTypeCheck">#REF!</definedName>
    <definedName name="Output_Path">#REF!</definedName>
    <definedName name="PACENOLS" localSheetId="0">#REF!</definedName>
    <definedName name="PACENOLS">#REF!</definedName>
    <definedName name="PACIFICORP" localSheetId="0">#REF!</definedName>
    <definedName name="PACIFICORP">#REF!</definedName>
    <definedName name="PACIFICORP2">#REF!</definedName>
    <definedName name="PAGE1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7" localSheetId="0">#REF!</definedName>
    <definedName name="PAGE7">#REF!</definedName>
    <definedName name="Pal_Workbook_GUID" hidden="1">"VX3CWJGNQX2CCGI81U4N2V76"</definedName>
    <definedName name="PasteCAData" localSheetId="0">#REF!</definedName>
    <definedName name="PasteCAData">#REF!</definedName>
    <definedName name="PasteContractAdj" localSheetId="0">#REF!</definedName>
    <definedName name="PasteContractAdj">#REF!</definedName>
    <definedName name="PasteDeprAdj" localSheetId="0">#REF!</definedName>
    <definedName name="PasteDeprAdj">#REF!</definedName>
    <definedName name="PasteIDData" localSheetId="0">#REF!</definedName>
    <definedName name="PasteIDData">#REF!</definedName>
    <definedName name="PasteMisc1Adj" localSheetId="0">#REF!</definedName>
    <definedName name="PasteMisc1Adj">#REF!</definedName>
    <definedName name="PasteMisc2Adj" localSheetId="0">#REF!</definedName>
    <definedName name="PasteMisc2Adj">#REF!</definedName>
    <definedName name="PasteMTData" localSheetId="0">#REF!</definedName>
    <definedName name="PasteMTData">#REF!</definedName>
    <definedName name="PasteNPCAdj" localSheetId="0">#REF!</definedName>
    <definedName name="PasteNPCAdj">#REF!</definedName>
    <definedName name="PasteOMAdj" localSheetId="0">#REF!</definedName>
    <definedName name="PasteOMAdj">#REF!</definedName>
    <definedName name="PasteORData" localSheetId="0">#REF!</definedName>
    <definedName name="PasteORData">#REF!</definedName>
    <definedName name="PasteOtherAdj" localSheetId="0">#REF!</definedName>
    <definedName name="PasteOtherAdj">#REF!</definedName>
    <definedName name="PasteRBAdj" localSheetId="0">#REF!</definedName>
    <definedName name="PasteRBAdj">#REF!</definedName>
    <definedName name="PasteRevAdj" localSheetId="0">#REF!</definedName>
    <definedName name="PasteRevAdj">#REF!</definedName>
    <definedName name="PasteTaxAdj" localSheetId="0">#REF!</definedName>
    <definedName name="PasteTaxAdj">#REF!</definedName>
    <definedName name="PasteUTData" localSheetId="0">#REF!</definedName>
    <definedName name="PasteUTData">#REF!</definedName>
    <definedName name="PasteWAData" localSheetId="0">#REF!</definedName>
    <definedName name="PasteWAData">#REF!</definedName>
    <definedName name="PasteWYEData" localSheetId="0">#REF!</definedName>
    <definedName name="PasteWYEData">#REF!</definedName>
    <definedName name="PasteWYWData" localSheetId="0">#REF!</definedName>
    <definedName name="PasteWYWData">#REF!</definedName>
    <definedName name="PCINFO" localSheetId="0">#REF!</definedName>
    <definedName name="PCINFO">#REF!</definedName>
    <definedName name="PDINOLS" localSheetId="0">#REF!</definedName>
    <definedName name="PDINOLS">#REF!</definedName>
    <definedName name="PE_Lookup" localSheetId="0">#REF!</definedName>
    <definedName name="PE_Lookup">#REF!</definedName>
    <definedName name="Peak" localSheetId="0">#REF!</definedName>
    <definedName name="Peak">#REF!</definedName>
    <definedName name="Period" localSheetId="0">#REF!</definedName>
    <definedName name="Period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FS">#REF!</definedName>
    <definedName name="PFSADJ" localSheetId="0">#REF!</definedName>
    <definedName name="PFSADJ">#REF!</definedName>
    <definedName name="PFSPDI" localSheetId="0">#REF!</definedName>
    <definedName name="PFSPDI">#REF!</definedName>
    <definedName name="Phantom_5">#REF!</definedName>
    <definedName name="PHIGROUP" localSheetId="0">#REF!</definedName>
    <definedName name="PHIGROUP">#REF!</definedName>
    <definedName name="PHIGROUP2" localSheetId="0">#REF!</definedName>
    <definedName name="PHIGROUP2">#REF!</definedName>
    <definedName name="PIPELINEINTEGRITY">#REF!</definedName>
    <definedName name="PivotData" localSheetId="0">#REF!</definedName>
    <definedName name="PivotData">#REF!</definedName>
    <definedName name="PMI">#REF!</definedName>
    <definedName name="PostDE">#REF!</definedName>
    <definedName name="PostDG">#REF!</definedName>
    <definedName name="PreDG">#REF!</definedName>
    <definedName name="pref">#REF!</definedName>
    <definedName name="pref_cost">#REF!</definedName>
    <definedName name="PrefCost" localSheetId="0">#REF!</definedName>
    <definedName name="PrefCost">#REF!</definedName>
    <definedName name="Pretax_ror" localSheetId="0">#REF!</definedName>
    <definedName name="Pretax_ror">#REF!</definedName>
    <definedName name="PricingInfo" localSheetId="0" hidden="1">#REF!</definedName>
    <definedName name="PricingInfo" hidden="1">#REF!</definedName>
    <definedName name="_xlnm.Print_Area" localSheetId="0">'p.1 PSC WFM Adj. Topsheet'!$A$1:$H$39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1" localSheetId="0">#REF!</definedName>
    <definedName name="print1">#REF!</definedName>
    <definedName name="PrintAdjVariable" localSheetId="0">#REF!</definedName>
    <definedName name="PrintAdjVariable">#REF!</definedName>
    <definedName name="PrintContractChange" localSheetId="0">#REF!</definedName>
    <definedName name="PrintContractChange">#REF!</definedName>
    <definedName name="PrintDepr" localSheetId="0">#REF!</definedName>
    <definedName name="PrintDepr">#REF!</definedName>
    <definedName name="PrintDetail" localSheetId="0">#REF!</definedName>
    <definedName name="PrintDetail">#REF!</definedName>
    <definedName name="PrintMisc1" localSheetId="0">#REF!</definedName>
    <definedName name="PrintMisc1">#REF!</definedName>
    <definedName name="PrintMisc2" localSheetId="0">#REF!</definedName>
    <definedName name="PrintMisc2">#REF!</definedName>
    <definedName name="PrintNPC" localSheetId="0">#REF!</definedName>
    <definedName name="PrintNPC">#REF!</definedName>
    <definedName name="PrintOM" localSheetId="0">#REF!</definedName>
    <definedName name="PrintOM">#REF!</definedName>
    <definedName name="PrintOther" localSheetId="0">#REF!</definedName>
    <definedName name="PrintOther">#REF!</definedName>
    <definedName name="PrintRB" localSheetId="0">#REF!</definedName>
    <definedName name="PrintRB">#REF!</definedName>
    <definedName name="PrintRev" localSheetId="0">#REF!</definedName>
    <definedName name="PrintRev">#REF!</definedName>
    <definedName name="PrintStateReport" localSheetId="0">#REF!</definedName>
    <definedName name="PrintStateReport">#REF!</definedName>
    <definedName name="PrintSumContract" localSheetId="0">#REF!</definedName>
    <definedName name="PrintSumContract">#REF!</definedName>
    <definedName name="PrintSumDep" localSheetId="0">#REF!</definedName>
    <definedName name="PrintSumDep">#REF!</definedName>
    <definedName name="PrintSummaryVariable" localSheetId="0">#REF!</definedName>
    <definedName name="PrintSummaryVariable">#REF!</definedName>
    <definedName name="PrintSumMisc1" localSheetId="0">#REF!</definedName>
    <definedName name="PrintSumMisc1">#REF!</definedName>
    <definedName name="PrintSumMisc2" localSheetId="0">#REF!</definedName>
    <definedName name="PrintSumMisc2">#REF!</definedName>
    <definedName name="PrintSumNPC" localSheetId="0">#REF!</definedName>
    <definedName name="PrintSumNPC">#REF!</definedName>
    <definedName name="PrintSumOM" localSheetId="0">#REF!</definedName>
    <definedName name="PrintSumOM">#REF!</definedName>
    <definedName name="PrintSumOther" localSheetId="0">#REF!</definedName>
    <definedName name="PrintSumOther">#REF!</definedName>
    <definedName name="PrintSumRB" localSheetId="0">#REF!</definedName>
    <definedName name="PrintSumRB">#REF!</definedName>
    <definedName name="PrintSumRev" localSheetId="0">#REF!</definedName>
    <definedName name="PrintSumRev">#REF!</definedName>
    <definedName name="PrintSumTax" localSheetId="0">#REF!</definedName>
    <definedName name="PrintSumTax">#REF!</definedName>
    <definedName name="PrintTax" localSheetId="0">#REF!</definedName>
    <definedName name="PrintTax">#REF!</definedName>
    <definedName name="ProfitBeforeTax">#REF!</definedName>
    <definedName name="ProjectsByTime_TotalByProjAFUDC">#REF!</definedName>
    <definedName name="Proposed_Admin_Primary">#REF!</definedName>
    <definedName name="Proposed_Admin_Secondary">#REF!</definedName>
    <definedName name="Proposed_BSF">#REF!</definedName>
    <definedName name="Proposed_TS_FirmDemandCharge">#REF!</definedName>
    <definedName name="ProRate1" localSheetId="0">#REF!</definedName>
    <definedName name="ProRate1">#REF!</definedName>
    <definedName name="PSATable" localSheetId="0">#REF!</definedName>
    <definedName name="PSATable">#REF!</definedName>
    <definedName name="PSI1.5" localSheetId="0">#REF!</definedName>
    <definedName name="PSI1.5">#REF!</definedName>
    <definedName name="PSI91.1" localSheetId="0">#REF!</definedName>
    <definedName name="PSI91.1">#REF!</definedName>
    <definedName name="PSI91.2" localSheetId="0">#REF!</definedName>
    <definedName name="PSI91.2">#REF!</definedName>
    <definedName name="PSI91.3" localSheetId="0">#REF!</definedName>
    <definedName name="PSI91.3">#REF!</definedName>
    <definedName name="PSI91.4" localSheetId="0">#REF!</definedName>
    <definedName name="PSI91.4">#REF!</definedName>
    <definedName name="PTICAPLOSS" localSheetId="0">#REF!</definedName>
    <definedName name="PTICAPLOSS">#REF!</definedName>
    <definedName name="PYA">#REF!</definedName>
    <definedName name="q" hidden="1">#REF!</definedName>
    <definedName name="qqq" hidden="1">{#N/A,#N/A,FALSE,"schA"}</definedName>
    <definedName name="QVOutput_Path">#REF!</definedName>
    <definedName name="RANGE" localSheetId="0">#REF!</definedName>
    <definedName name="RANGE">#REF!</definedName>
    <definedName name="RANGE_NAMES" localSheetId="0">#REF!</definedName>
    <definedName name="RANGE_NAMES">#REF!</definedName>
    <definedName name="RANGE1" localSheetId="0">#REF!</definedName>
    <definedName name="RANGE1">#REF!</definedName>
    <definedName name="RANGE2" localSheetId="0">#REF!</definedName>
    <definedName name="RANGE2">#REF!</definedName>
    <definedName name="RANGE3" localSheetId="0">#REF!</definedName>
    <definedName name="RANGE3">#REF!</definedName>
    <definedName name="RANGE4" localSheetId="0">#REF!</definedName>
    <definedName name="RANGE4">#REF!</definedName>
    <definedName name="Rate_Amounts">#REF!</definedName>
    <definedName name="RateBase" localSheetId="0">#REF!</definedName>
    <definedName name="RateBase">#REF!</definedName>
    <definedName name="RateBaseScenarios">#REF!</definedName>
    <definedName name="RateBaseType" localSheetId="0">#REF!</definedName>
    <definedName name="RateBaseType">#REF!</definedName>
    <definedName name="RBAcctCheck" localSheetId="0">#REF!</definedName>
    <definedName name="RBAcctCheck">#REF!</definedName>
    <definedName name="RBAdjCheck" localSheetId="0">#REF!</definedName>
    <definedName name="RBAdjCheck">#REF!</definedName>
    <definedName name="RBAdjNumber" localSheetId="0">#REF!</definedName>
    <definedName name="RBAdjNumber">#REF!</definedName>
    <definedName name="RBAdjNumberPaste" localSheetId="0">#REF!</definedName>
    <definedName name="RBAdjNumberPaste">#REF!</definedName>
    <definedName name="RBAdjSortData" localSheetId="0">#REF!</definedName>
    <definedName name="RBAdjSortData">#REF!</definedName>
    <definedName name="RBAdjSortOrder" localSheetId="0">#REF!</definedName>
    <definedName name="RBAdjSortOrder">#REF!</definedName>
    <definedName name="RBFactorCheck" localSheetId="0">#REF!</definedName>
    <definedName name="RBFactorCheck">#REF!</definedName>
    <definedName name="RBNumberSort" localSheetId="0">#REF!</definedName>
    <definedName name="RBNumberSort">#REF!</definedName>
    <definedName name="RBTypeCheck" localSheetId="0">#REF!</definedName>
    <definedName name="RBTypeCheck">#REF!</definedName>
    <definedName name="Recap_of_Taxable_Income_Changes_by_Year" localSheetId="0">#REF!</definedName>
    <definedName name="Recap_of_Taxable_Income_Changes_by_Year">#REF!</definedName>
    <definedName name="_xlnm.Recorder" localSheetId="0">#REF!</definedName>
    <definedName name="_xlnm.Recorder">#REF!</definedName>
    <definedName name="Reg_ROR" localSheetId="0">#REF!</definedName>
    <definedName name="Reg_ROR">#REF!</definedName>
    <definedName name="REGNONREG" localSheetId="0">#REF!</definedName>
    <definedName name="REGNONREG">#REF!</definedName>
    <definedName name="Relic" localSheetId="0">#REF!</definedName>
    <definedName name="Relic">#REF!</definedName>
    <definedName name="ReportAdjData" localSheetId="0">#REF!</definedName>
    <definedName name="ReportAdjData">#REF!</definedName>
    <definedName name="Repower_Info">#REF!</definedName>
    <definedName name="Requirement_HLH">#REF!</definedName>
    <definedName name="Requirement_HLH_Date">#REF!</definedName>
    <definedName name="Requirement_HLH_Name">#REF!</definedName>
    <definedName name="Requirement_LLH">#REF!</definedName>
    <definedName name="Requirement_LLH_Date">#REF!</definedName>
    <definedName name="Requirement_LLH_Name">#REF!</definedName>
    <definedName name="RESERVEACCRUALSCENARIO">#REF!</definedName>
    <definedName name="ResourceSupplier" localSheetId="0">#REF!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l_CC1stub" localSheetId="0" hidden="1">{#N/A,#N/A,FALSE,"Loans";#N/A,#N/A,FALSE,"Program Costs";#N/A,#N/A,FALSE,"Measures";#N/A,#N/A,FALSE,"Net Lost Rev";#N/A,#N/A,FALSE,"Incentive"}</definedName>
    <definedName name="retail_CC1stub" hidden="1">{#N/A,#N/A,FALSE,"Loans";#N/A,#N/A,FALSE,"Program Costs";#N/A,#N/A,FALSE,"Measures";#N/A,#N/A,FALSE,"Net Lost Rev";#N/A,#N/A,FALSE,"Incentive"}</definedName>
    <definedName name="retail_CCstub" localSheetId="0" hidden="1">{#N/A,#N/A,FALSE,"Loans";#N/A,#N/A,FALSE,"Program Costs";#N/A,#N/A,FALSE,"Measures";#N/A,#N/A,FALSE,"Net Lost Rev";#N/A,#N/A,FALSE,"Incentive"}</definedName>
    <definedName name="retail_CCstub" hidden="1">{#N/A,#N/A,FALSE,"Loans";#N/A,#N/A,FALSE,"Program Costs";#N/A,#N/A,FALSE,"Measures";#N/A,#N/A,FALSE,"Net Lost Rev";#N/A,#N/A,FALSE,"Incentive"}</definedName>
    <definedName name="retailstub" localSheetId="0" hidden="1">{#N/A,#N/A,FALSE,"Loans";#N/A,#N/A,FALSE,"Program Costs";#N/A,#N/A,FALSE,"Measures";#N/A,#N/A,FALSE,"Net Lost Rev";#N/A,#N/A,FALSE,"Incentive"}</definedName>
    <definedName name="retailstub" hidden="1">{#N/A,#N/A,FALSE,"Loans";#N/A,#N/A,FALSE,"Program Costs";#N/A,#N/A,FALSE,"Measures";#N/A,#N/A,FALSE,"Net Lost Rev";#N/A,#N/A,FALSE,"Incentive"}</definedName>
    <definedName name="RETTOEXT" localSheetId="0">#REF!</definedName>
    <definedName name="RETTOEXT">#REF!</definedName>
    <definedName name="Return_107" localSheetId="0">#REF!</definedName>
    <definedName name="Return_107">#REF!</definedName>
    <definedName name="Return_115" localSheetId="0">#REF!</definedName>
    <definedName name="Return_115">#REF!</definedName>
    <definedName name="RevAcctCheck" localSheetId="0">#REF!</definedName>
    <definedName name="RevAcctCheck">#REF!</definedName>
    <definedName name="RevAdjCheck" localSheetId="0">#REF!</definedName>
    <definedName name="RevAdjCheck">#REF!</definedName>
    <definedName name="RevAdjNumber" localSheetId="0">#REF!</definedName>
    <definedName name="RevAdjNumber">#REF!</definedName>
    <definedName name="RevAdjNumberPaste" localSheetId="0">#REF!</definedName>
    <definedName name="RevAdjNumberPaste">#REF!</definedName>
    <definedName name="RevAdjSortData" localSheetId="0">#REF!</definedName>
    <definedName name="RevAdjSortData">#REF!</definedName>
    <definedName name="RevAdjSortOrder" localSheetId="0">#REF!</definedName>
    <definedName name="RevAdjSortOrder">#REF!</definedName>
    <definedName name="RevenueScenarios">#REF!</definedName>
    <definedName name="RevenueSum">"GRID Thermal Revenue!R2C1:R4C2"</definedName>
    <definedName name="RevFactorCheck" localSheetId="0">#REF!</definedName>
    <definedName name="RevFactorCheck">#REF!</definedName>
    <definedName name="RevNumberSort" localSheetId="0">#REF!</definedName>
    <definedName name="RevNumberSort">#REF!</definedName>
    <definedName name="RevTypeCheck" localSheetId="0">#REF!</definedName>
    <definedName name="RevTypeCheck">#REF!</definedName>
    <definedName name="RFMData" localSheetId="0">#REF!</definedName>
    <definedName name="RFMData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" localSheetId="0">#REF!</definedName>
    <definedName name="ROE">#REF!</definedName>
    <definedName name="rollpage1" localSheetId="0">#REF!</definedName>
    <definedName name="rollpage1">#REF!</definedName>
    <definedName name="rollpage2" localSheetId="0">#REF!</definedName>
    <definedName name="rollpage2">#REF!</definedName>
    <definedName name="RPBegBalNotePay">#REF!</definedName>
    <definedName name="RPBegBalNoteRec">#REF!</definedName>
    <definedName name="RPIntExpAccInt">#REF!</definedName>
    <definedName name="RPIntExpActPay">#REF!</definedName>
    <definedName name="RPIntIncAR">#REF!</definedName>
    <definedName name="RPIntPmtAccInt">#REF!</definedName>
    <definedName name="RPIntPmtActPay">#REF!</definedName>
    <definedName name="RPIntPmtAR">#REF!</definedName>
    <definedName name="RPPayables">#REF!</definedName>
    <definedName name="RPPrincNotePay">#REF!</definedName>
    <definedName name="RPPrincNoteRec">#REF!</definedName>
    <definedName name="RPReceivables">#REF!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un_ID">#REF!</definedName>
    <definedName name="S_TEMPLE_GAS" localSheetId="0">#REF!</definedName>
    <definedName name="S_TEMPLE_GAS">#REF!</definedName>
    <definedName name="S_TEMPLE_OIL" localSheetId="0">#REF!</definedName>
    <definedName name="S_TEMPLE_OIL">#REF!</definedName>
    <definedName name="SALES" localSheetId="0">#REF!</definedName>
    <definedName name="SALES">#REF!</definedName>
    <definedName name="SameStateCheck" localSheetId="0">#REF!</definedName>
    <definedName name="SameStateCheck">#REF!</definedName>
    <definedName name="SameStateCheckError" localSheetId="0">#REF!</definedName>
    <definedName name="SameStateCheckError">#REF!</definedName>
    <definedName name="SAPBEXrevision" hidden="1">1</definedName>
    <definedName name="SAPBEXsysID" hidden="1">"BWP"</definedName>
    <definedName name="SAPBEXwbID" localSheetId="0" hidden="1">"3YJQSC8Y0GI9RK3LY9DCN6EQ3"</definedName>
    <definedName name="SAPBEXwbID" hidden="1">"45E0HSXTFNPZNJBTUASVO6FBF"</definedName>
    <definedName name="Saturdays">#REF!</definedName>
    <definedName name="Scenarios">#REF!</definedName>
    <definedName name="ScheduleName" localSheetId="0">#REF!</definedName>
    <definedName name="ScheduleName">#REF!</definedName>
    <definedName name="schedulename24" localSheetId="0">#REF!</definedName>
    <definedName name="schedulename24">#REF!</definedName>
    <definedName name="schedulename5">#REF!</definedName>
    <definedName name="ScheduleNumber" localSheetId="0">#REF!</definedName>
    <definedName name="ScheduleNumber">#REF!</definedName>
    <definedName name="se5ry">#REF!</definedName>
    <definedName name="SECOND" localSheetId="0">#REF!</definedName>
    <definedName name="SECOND">#REF!</definedName>
    <definedName name="SEP" localSheetId="0">#REF!</definedName>
    <definedName name="SEP">#REF!</definedName>
    <definedName name="SettingAlloc" localSheetId="0">#REF!</definedName>
    <definedName name="SettingAlloc">#REF!</definedName>
    <definedName name="SettingRB" localSheetId="0">#REF!</definedName>
    <definedName name="SettingRB">#REF!</definedName>
    <definedName name="shapefactortable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 localSheetId="0">#REF!</definedName>
    <definedName name="SIT">#REF!</definedName>
    <definedName name="situs" localSheetId="0">#REF!</definedName>
    <definedName name="situs">#REF!</definedName>
    <definedName name="skedname24" localSheetId="0">#REF!</definedName>
    <definedName name="skedname24">#REF!</definedName>
    <definedName name="skedname5">#REF!</definedName>
    <definedName name="SortContract" localSheetId="0">#REF!</definedName>
    <definedName name="SortContract">#REF!</definedName>
    <definedName name="SortDepr" localSheetId="0">#REF!</definedName>
    <definedName name="SortDepr">#REF!</definedName>
    <definedName name="SortMisc1" localSheetId="0">#REF!</definedName>
    <definedName name="SortMisc1">#REF!</definedName>
    <definedName name="SortMisc2" localSheetId="0">#REF!</definedName>
    <definedName name="SortMisc2">#REF!</definedName>
    <definedName name="SortNPC" localSheetId="0">#REF!</definedName>
    <definedName name="SortNPC">#REF!</definedName>
    <definedName name="SortOM" localSheetId="0">#REF!</definedName>
    <definedName name="SortOM">#REF!</definedName>
    <definedName name="SortOther" localSheetId="0">#REF!</definedName>
    <definedName name="SortOther">#REF!</definedName>
    <definedName name="SortRB" localSheetId="0">#REF!</definedName>
    <definedName name="SortRB">#REF!</definedName>
    <definedName name="SortRev" localSheetId="0">#REF!</definedName>
    <definedName name="SortRev">#REF!</definedName>
    <definedName name="SortTax" localSheetId="0">#REF!</definedName>
    <definedName name="SortTax">#REF!</definedName>
    <definedName name="SP_LABOR___BENEFITS_P76640_ACCRUAL_JAN00" localSheetId="0">#REF!</definedName>
    <definedName name="SP_LABOR___BENEFITS_P76640_ACCRUAL_JAN00">#REF!</definedName>
    <definedName name="SPECIAL_PAGE" localSheetId="0">#REF!</definedName>
    <definedName name="SPECIAL_PAGE">#REF!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ippw1" hidden="1">{#N/A,#N/A,FALSE,"Actual";#N/A,#N/A,FALSE,"Normalized";#N/A,#N/A,FALSE,"Electric Actual";#N/A,#N/A,FALSE,"Electric Normalized"}</definedName>
    <definedName name="spippwstub" localSheetId="0" hidden="1">{#N/A,#N/A,FALSE,"Actual";#N/A,#N/A,FALSE,"Normalized";#N/A,#N/A,FALSE,"Electric Actual";#N/A,#N/A,FALSE,"Electric Normalized"}</definedName>
    <definedName name="spippwstub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 localSheetId="0">#REF!</definedName>
    <definedName name="ST_Bottom1">#REF!</definedName>
    <definedName name="ST_Top1" localSheetId="0">#REF!</definedName>
    <definedName name="ST_Top1">#REF!</definedName>
    <definedName name="ST_Top2" localSheetId="0">#REF!</definedName>
    <definedName name="ST_Top2">#REF!</definedName>
    <definedName name="ST_Top3" localSheetId="0">#REF!</definedName>
    <definedName name="ST_Top3">#REF!</definedName>
    <definedName name="standard1" localSheetId="0" hidden="1">{"YTD-Total",#N/A,FALSE,"Provision"}</definedName>
    <definedName name="standard1" hidden="1">{"YTD-Total",#N/A,FALSE,"Provision"}</definedName>
    <definedName name="standard1stub" localSheetId="0" hidden="1">{"YTD-Total",#N/A,FALSE,"Provision"}</definedName>
    <definedName name="standard1stub" hidden="1">{"YTD-Total",#N/A,FALSE,"Provision"}</definedName>
    <definedName name="START">#REF!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Tax">#REF!</definedName>
    <definedName name="Station_Service">#REF!</definedName>
    <definedName name="STF_Pur_Dol" localSheetId="0">#REF!</definedName>
    <definedName name="STF_Pur_Dol">#REF!</definedName>
    <definedName name="STF_Pur_Dol_Date" localSheetId="0">#REF!</definedName>
    <definedName name="STF_Pur_Dol_Date">#REF!</definedName>
    <definedName name="STF_Pur_Dol_Date_LLH" localSheetId="0">#REF!</definedName>
    <definedName name="STF_Pur_Dol_Date_LLH">#REF!</definedName>
    <definedName name="STF_Pur_Dol_LLH" localSheetId="0">#REF!</definedName>
    <definedName name="STF_Pur_Dol_LLH">#REF!</definedName>
    <definedName name="STF_Pur_Dol_Name" localSheetId="0">#REF!</definedName>
    <definedName name="STF_Pur_Dol_Name">#REF!</definedName>
    <definedName name="STF_Pur_Dol_Name_LLH" localSheetId="0">#REF!</definedName>
    <definedName name="STF_Pur_Dol_Name_LLH">#REF!</definedName>
    <definedName name="STF_Pur_MWh" localSheetId="0">#REF!</definedName>
    <definedName name="STF_Pur_MWh">#REF!</definedName>
    <definedName name="STF_Pur_MWh_Date" localSheetId="0">#REF!</definedName>
    <definedName name="STF_Pur_MWh_Date">#REF!</definedName>
    <definedName name="STF_Pur_MWh_Date_LLH" localSheetId="0">#REF!</definedName>
    <definedName name="STF_Pur_MWh_Date_LLH">#REF!</definedName>
    <definedName name="STF_Pur_MWh_LLH" localSheetId="0">#REF!</definedName>
    <definedName name="STF_Pur_MWh_LLH">#REF!</definedName>
    <definedName name="STF_Pur_MWh_Name" localSheetId="0">#REF!</definedName>
    <definedName name="STF_Pur_MWh_Name">#REF!</definedName>
    <definedName name="STF_Pur_MWh_Name_LLH" localSheetId="0">#REF!</definedName>
    <definedName name="STF_Pur_MWh_Name_LLH">#REF!</definedName>
    <definedName name="STF_Sal_Dol" localSheetId="0">#REF!</definedName>
    <definedName name="STF_Sal_Dol">#REF!</definedName>
    <definedName name="STF_Sal_Dol_Date" localSheetId="0">#REF!</definedName>
    <definedName name="STF_Sal_Dol_Date">#REF!</definedName>
    <definedName name="STF_Sal_Dol_Date_LLH" localSheetId="0">#REF!</definedName>
    <definedName name="STF_Sal_Dol_Date_LLH">#REF!</definedName>
    <definedName name="STF_Sal_Dol_LLH" localSheetId="0">#REF!</definedName>
    <definedName name="STF_Sal_Dol_LLH">#REF!</definedName>
    <definedName name="STF_Sal_Dol_Name" localSheetId="0">#REF!</definedName>
    <definedName name="STF_Sal_Dol_Name">#REF!</definedName>
    <definedName name="STF_Sal_Dol_Name_LLH" localSheetId="0">#REF!</definedName>
    <definedName name="STF_Sal_Dol_Name_LLH">#REF!</definedName>
    <definedName name="STF_Sal_MWh" localSheetId="0">#REF!</definedName>
    <definedName name="STF_Sal_MWh">#REF!</definedName>
    <definedName name="STF_Sal_MWh_Date" localSheetId="0">#REF!</definedName>
    <definedName name="STF_Sal_MWh_Date">#REF!</definedName>
    <definedName name="STF_Sal_MWh_Date_LLH" localSheetId="0">#REF!</definedName>
    <definedName name="STF_Sal_MWh_Date_LLH">#REF!</definedName>
    <definedName name="STF_Sal_MWh_LLH" localSheetId="0">#REF!</definedName>
    <definedName name="STF_Sal_MWh_LLH">#REF!</definedName>
    <definedName name="STF_Sal_MWh_Name" localSheetId="0">#REF!</definedName>
    <definedName name="STF_Sal_MWh_Name">#REF!</definedName>
    <definedName name="STF_Sal_MWh_Name_LLH" localSheetId="0">#REF!</definedName>
    <definedName name="STF_Sal_MWh_Name_LLH">#REF!</definedName>
    <definedName name="SumAdjContract" localSheetId="0">#REF!</definedName>
    <definedName name="SumAdjContract">#REF!</definedName>
    <definedName name="SumAdjDepr" localSheetId="0">#REF!</definedName>
    <definedName name="SumAdjDepr">#REF!</definedName>
    <definedName name="SumAdjMisc1" localSheetId="0">#REF!</definedName>
    <definedName name="SumAdjMisc1">#REF!</definedName>
    <definedName name="SumAdjMisc2" localSheetId="0">#REF!</definedName>
    <definedName name="SumAdjMisc2">#REF!</definedName>
    <definedName name="SumAdjNPC">#REF!</definedName>
    <definedName name="SumAdjOM">#REF!</definedName>
    <definedName name="SumAdjOther">#REF!</definedName>
    <definedName name="SumAdjRB">#REF!</definedName>
    <definedName name="SumAdjRev">#REF!</definedName>
    <definedName name="SumAdjTax">#REF!</definedName>
    <definedName name="SUMMARY" localSheetId="0">#REF!</definedName>
    <definedName name="SUMMARY">#REF!</definedName>
    <definedName name="SUMMARY23" localSheetId="0">#REF!</definedName>
    <definedName name="SUMMARY23">#REF!</definedName>
    <definedName name="SUMMARY3" localSheetId="0">#REF!</definedName>
    <definedName name="SUMMARY3">#REF!</definedName>
    <definedName name="SumSortAdjContract" localSheetId="0">#REF!</definedName>
    <definedName name="SumSortAdjContract">#REF!</definedName>
    <definedName name="SumSortAdjDepr" localSheetId="0">#REF!</definedName>
    <definedName name="SumSortAdjDepr">#REF!</definedName>
    <definedName name="SumSortAdjMisc1" localSheetId="0">#REF!</definedName>
    <definedName name="SumSortAdjMisc1">#REF!</definedName>
    <definedName name="SumSortAdjMisc2" localSheetId="0">#REF!</definedName>
    <definedName name="SumSortAdjMisc2">#REF!</definedName>
    <definedName name="SumSortAdjNPC" localSheetId="0">#REF!</definedName>
    <definedName name="SumSortAdjNPC">#REF!</definedName>
    <definedName name="SumSortAdjOM" localSheetId="0">#REF!</definedName>
    <definedName name="SumSortAdjOM">#REF!</definedName>
    <definedName name="SumSortAdjOther" localSheetId="0">#REF!</definedName>
    <definedName name="SumSortAdjOther">#REF!</definedName>
    <definedName name="SumSortAdjRB" localSheetId="0">#REF!</definedName>
    <definedName name="SumSortAdjRB">#REF!</definedName>
    <definedName name="SumSortAdjRev" localSheetId="0">#REF!</definedName>
    <definedName name="SumSortAdjRev">#REF!</definedName>
    <definedName name="SumSortAdjTax" localSheetId="0">#REF!</definedName>
    <definedName name="SumSortAdjTax">#REF!</definedName>
    <definedName name="SumSortVariable" localSheetId="0">#REF!</definedName>
    <definedName name="SumSortVariable">#REF!</definedName>
    <definedName name="SumTitle" localSheetId="0">#REF!</definedName>
    <definedName name="SumTitle">#REF!</definedName>
    <definedName name="Sundays">#REF!</definedName>
    <definedName name="SysBal_Pur_Dol" localSheetId="0">#REF!</definedName>
    <definedName name="SysBal_Pur_Dol">#REF!</definedName>
    <definedName name="SysBal_Pur_Dol_Date" localSheetId="0">#REF!</definedName>
    <definedName name="SysBal_Pur_Dol_Date">#REF!</definedName>
    <definedName name="SysBal_Pur_Dol_Date_LLH" localSheetId="0">#REF!</definedName>
    <definedName name="SysBal_Pur_Dol_Date_LLH">#REF!</definedName>
    <definedName name="SysBal_Pur_Dol_LLH" localSheetId="0">#REF!</definedName>
    <definedName name="SysBal_Pur_Dol_LLH">#REF!</definedName>
    <definedName name="SysBal_Pur_Dol_Name" localSheetId="0">#REF!</definedName>
    <definedName name="SysBal_Pur_Dol_Name">#REF!</definedName>
    <definedName name="SysBal_Pur_Dol_Name_LLH" localSheetId="0">#REF!</definedName>
    <definedName name="SysBal_Pur_Dol_Name_LLH">#REF!</definedName>
    <definedName name="SysBal_Pur_MWh" localSheetId="0">#REF!</definedName>
    <definedName name="SysBal_Pur_MWh">#REF!</definedName>
    <definedName name="SysBal_Pur_MWh_Date" localSheetId="0">#REF!</definedName>
    <definedName name="SysBal_Pur_MWh_Date">#REF!</definedName>
    <definedName name="SysBal_Pur_MWh_Date_LLH" localSheetId="0">#REF!</definedName>
    <definedName name="SysBal_Pur_MWh_Date_LLH">#REF!</definedName>
    <definedName name="SysBal_Pur_MWh_LLH" localSheetId="0">#REF!</definedName>
    <definedName name="SysBal_Pur_MWh_LLH">#REF!</definedName>
    <definedName name="SysBal_Pur_MWh_Name" localSheetId="0">#REF!</definedName>
    <definedName name="SysBal_Pur_MWh_Name">#REF!</definedName>
    <definedName name="SysBal_Pur_MWh_Name_LLH" localSheetId="0">#REF!</definedName>
    <definedName name="SysBal_Pur_MWh_Name_LLH">#REF!</definedName>
    <definedName name="SysBal_Sal_Dol" localSheetId="0">#REF!</definedName>
    <definedName name="SysBal_Sal_Dol">#REF!</definedName>
    <definedName name="SysBal_Sal_Dol_Date" localSheetId="0">#REF!</definedName>
    <definedName name="SysBal_Sal_Dol_Date">#REF!</definedName>
    <definedName name="SysBal_Sal_Dol_Date_LLH" localSheetId="0">#REF!</definedName>
    <definedName name="SysBal_Sal_Dol_Date_LLH">#REF!</definedName>
    <definedName name="SysBal_Sal_Dol_LLH" localSheetId="0">#REF!</definedName>
    <definedName name="SysBal_Sal_Dol_LLH">#REF!</definedName>
    <definedName name="SysBal_Sal_Dol_Name" localSheetId="0">#REF!</definedName>
    <definedName name="SysBal_Sal_Dol_Name">#REF!</definedName>
    <definedName name="SysBal_Sal_Dol_Name_LLH" localSheetId="0">#REF!</definedName>
    <definedName name="SysBal_Sal_Dol_Name_LLH">#REF!</definedName>
    <definedName name="SysBal_Sal_MWh" localSheetId="0">#REF!</definedName>
    <definedName name="SysBal_Sal_MWh">#REF!</definedName>
    <definedName name="SysBal_Sal_MWh_Date" localSheetId="0">#REF!</definedName>
    <definedName name="SysBal_Sal_MWh_Date">#REF!</definedName>
    <definedName name="SysBal_Sal_MWh_Date_LLH" localSheetId="0">#REF!</definedName>
    <definedName name="SysBal_Sal_MWh_Date_LLH">#REF!</definedName>
    <definedName name="SysBal_Sal_MWh_LLH" localSheetId="0">#REF!</definedName>
    <definedName name="SysBal_Sal_MWh_LLH">#REF!</definedName>
    <definedName name="SysBal_Sal_MWh_Name" localSheetId="0">#REF!</definedName>
    <definedName name="SysBal_Sal_MWh_Name">#REF!</definedName>
    <definedName name="SysBal_Sal_MWh_Name_LLH" localSheetId="0">#REF!</definedName>
    <definedName name="SysBal_Sal_MWh_Name_LLH">#REF!</definedName>
    <definedName name="T" localSheetId="0">#REF!</definedName>
    <definedName name="T">#REF!</definedName>
    <definedName name="T1_Print" localSheetId="0">#REF!</definedName>
    <definedName name="T1_Print">#REF!</definedName>
    <definedName name="T1MAAVGRBCA" localSheetId="0">#REF!</definedName>
    <definedName name="T1MAAVGRBCA">#REF!</definedName>
    <definedName name="T1MAAVGRBWA" localSheetId="0">#REF!</definedName>
    <definedName name="T1MAAVGRBWA">#REF!</definedName>
    <definedName name="T1MAYERBCA" localSheetId="0">#REF!</definedName>
    <definedName name="T1MAYERBCA">#REF!</definedName>
    <definedName name="T1MAYERBOR" localSheetId="0">#REF!</definedName>
    <definedName name="T1MAYERBOR">#REF!</definedName>
    <definedName name="T1MAYERBWA" localSheetId="0">#REF!</definedName>
    <definedName name="T1MAYERBWA">#REF!</definedName>
    <definedName name="T1RIAVGRBCA" localSheetId="0">#REF!</definedName>
    <definedName name="T1RIAVGRBCA">#REF!</definedName>
    <definedName name="T1RIAVGRBOR" localSheetId="0">#REF!</definedName>
    <definedName name="T1RIAVGRBOR">#REF!</definedName>
    <definedName name="T1RIAVGRBWA" localSheetId="0">#REF!</definedName>
    <definedName name="T1RIAVGRBWA">#REF!</definedName>
    <definedName name="T1RIYERBCA" localSheetId="0">#REF!</definedName>
    <definedName name="T1RIYERBCA">#REF!</definedName>
    <definedName name="T1RIYERBOR" localSheetId="0">#REF!</definedName>
    <definedName name="T1RIYERBOR">#REF!</definedName>
    <definedName name="T1RIYERBWA" localSheetId="0">#REF!</definedName>
    <definedName name="T1RIYERBWA">#REF!</definedName>
    <definedName name="T2_Print" localSheetId="0">#REF!</definedName>
    <definedName name="T2_Print">#REF!</definedName>
    <definedName name="T2MAAVGRBCA" localSheetId="0">#REF!</definedName>
    <definedName name="T2MAAVGRBCA">#REF!</definedName>
    <definedName name="T2MAAVGRBOR" localSheetId="0">#REF!</definedName>
    <definedName name="T2MAAVGRBOR">#REF!</definedName>
    <definedName name="T2MAAVGRBWA" localSheetId="0">#REF!</definedName>
    <definedName name="T2MAAVGRBWA">#REF!</definedName>
    <definedName name="T2MAYERBCA" localSheetId="0">#REF!</definedName>
    <definedName name="T2MAYERBCA">#REF!</definedName>
    <definedName name="T2MAYERBOR" localSheetId="0">#REF!</definedName>
    <definedName name="T2MAYERBOR">#REF!</definedName>
    <definedName name="T2MAYERBWA" localSheetId="0">#REF!</definedName>
    <definedName name="T2MAYERBWA">#REF!</definedName>
    <definedName name="T2RateBase" localSheetId="0">#REF!</definedName>
    <definedName name="T2RateBase">#REF!</definedName>
    <definedName name="T2RIAVGRBCA" localSheetId="0">#REF!</definedName>
    <definedName name="T2RIAVGRBCA">#REF!</definedName>
    <definedName name="T2RIAVGRBOR" localSheetId="0">#REF!</definedName>
    <definedName name="T2RIAVGRBOR">#REF!</definedName>
    <definedName name="T2RIAVGRBWA" localSheetId="0">#REF!</definedName>
    <definedName name="T2RIAVGRBWA">#REF!</definedName>
    <definedName name="T2RIYERBCA" localSheetId="0">#REF!</definedName>
    <definedName name="T2RIYERBCA">#REF!</definedName>
    <definedName name="T2RIYERBOR" localSheetId="0">#REF!</definedName>
    <definedName name="T2RIYERBOR">#REF!</definedName>
    <definedName name="T2RIYERBWA" localSheetId="0">#REF!</definedName>
    <definedName name="T2RIYERBWA">#REF!</definedName>
    <definedName name="T3_Print" localSheetId="0">#REF!</definedName>
    <definedName name="T3_Print">#REF!</definedName>
    <definedName name="T3MAAVGRBCA" localSheetId="0">#REF!</definedName>
    <definedName name="T3MAAVGRBCA">#REF!</definedName>
    <definedName name="T3MAAVGRBOR" localSheetId="0">#REF!</definedName>
    <definedName name="T3MAAVGRBOR">#REF!</definedName>
    <definedName name="T3MAAVGRBWA" localSheetId="0">#REF!</definedName>
    <definedName name="T3MAAVGRBWA">#REF!</definedName>
    <definedName name="T3MAYERBCA" localSheetId="0">#REF!</definedName>
    <definedName name="T3MAYERBCA">#REF!</definedName>
    <definedName name="T3MAYERBOR" localSheetId="0">#REF!</definedName>
    <definedName name="T3MAYERBOR">#REF!</definedName>
    <definedName name="T3MAYERBWA" localSheetId="0">#REF!</definedName>
    <definedName name="T3MAYERBWA">#REF!</definedName>
    <definedName name="T3RateBase" localSheetId="0">#REF!</definedName>
    <definedName name="T3RateBase">#REF!</definedName>
    <definedName name="T3RIAVGRBCA" localSheetId="0">#REF!</definedName>
    <definedName name="T3RIAVGRBCA">#REF!</definedName>
    <definedName name="T3RIAVGRBOR" localSheetId="0">#REF!</definedName>
    <definedName name="T3RIAVGRBOR">#REF!</definedName>
    <definedName name="T3RIAVGRBWA" localSheetId="0">#REF!</definedName>
    <definedName name="T3RIAVGRBWA">#REF!</definedName>
    <definedName name="T3RIYERBCA" localSheetId="0">#REF!</definedName>
    <definedName name="T3RIYERBCA">#REF!</definedName>
    <definedName name="T3RIYERBOR" localSheetId="0">#REF!</definedName>
    <definedName name="T3RIYERBOR">#REF!</definedName>
    <definedName name="T3RIYERBWA" localSheetId="0">#REF!</definedName>
    <definedName name="T3RIYERBWA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3" localSheetId="0">#REF!</definedName>
    <definedName name="table3">#REF!</definedName>
    <definedName name="table4" localSheetId="0">#REF!</definedName>
    <definedName name="table4">#REF!</definedName>
    <definedName name="tableb" localSheetId="0">#REF!</definedName>
    <definedName name="tableb">#REF!</definedName>
    <definedName name="tablec" localSheetId="0">#REF!</definedName>
    <definedName name="tablec">#REF!</definedName>
    <definedName name="tablex" localSheetId="0">#REF!</definedName>
    <definedName name="tablex">#REF!</definedName>
    <definedName name="tabley" localSheetId="0">#REF!</definedName>
    <definedName name="tabley">#REF!</definedName>
    <definedName name="TaxAcctCheck" localSheetId="0">#REF!</definedName>
    <definedName name="TaxAcctCheck">#REF!</definedName>
    <definedName name="TaxAdjCheck" localSheetId="0">#REF!</definedName>
    <definedName name="TaxAdjCheck">#REF!</definedName>
    <definedName name="TaxAdjNumber" localSheetId="0">#REF!</definedName>
    <definedName name="TaxAdjNumber">#REF!</definedName>
    <definedName name="TaxAdjNumberPaste" localSheetId="0">#REF!</definedName>
    <definedName name="TaxAdjNumberPaste">#REF!</definedName>
    <definedName name="TaxAdjSortData" localSheetId="0">#REF!</definedName>
    <definedName name="TaxAdjSortData">#REF!</definedName>
    <definedName name="TaxAdjSortOrder" localSheetId="0">#REF!</definedName>
    <definedName name="TaxAdjSortOrder">#REF!</definedName>
    <definedName name="TaxEnd" localSheetId="0">#REF!</definedName>
    <definedName name="TaxEnd">#REF!</definedName>
    <definedName name="taxes">#REF!</definedName>
    <definedName name="TaxFactorCheck" localSheetId="0">#REF!</definedName>
    <definedName name="TaxFactorCheck">#REF!</definedName>
    <definedName name="Taxincbefcc" localSheetId="0">#REF!</definedName>
    <definedName name="Taxincbefcc">#REF!</definedName>
    <definedName name="TaxNumberSort" localSheetId="0">#REF!</definedName>
    <definedName name="TaxNumberSort">#REF!</definedName>
    <definedName name="TaxRate" localSheetId="0">#REF!</definedName>
    <definedName name="TaxRate">#REF!</definedName>
    <definedName name="TaxTypeCheck" localSheetId="0">#REF!</definedName>
    <definedName name="TaxTypeCheck">#REF!</definedName>
    <definedName name="tb_area" localSheetId="0">#REF!</definedName>
    <definedName name="tb_area">#REF!</definedName>
    <definedName name="TC_BAG" hidden="1">#REF!</definedName>
    <definedName name="TC_CADefTx">#REF!</definedName>
    <definedName name="TC_CLDefTx">#REF!</definedName>
    <definedName name="TC_IC_MEHC_FedEst">#REF!</definedName>
    <definedName name="TC_IC_MEHC_FedExt">#REF!</definedName>
    <definedName name="TC_IC_MEHC_PPAdj">#REF!</definedName>
    <definedName name="TC_IC_MEHC_StateEst">#REF!</definedName>
    <definedName name="TC_IC_MEHC_StateExt">#REF!</definedName>
    <definedName name="TC_IC_MEHC_TaxRefund">#REF!</definedName>
    <definedName name="TC_LTADefTx">#REF!</definedName>
    <definedName name="TC_LTLDefTx">#REF!</definedName>
    <definedName name="TC_LTLOth">#REF!</definedName>
    <definedName name="TC_RStockOptionsPay">#REF!</definedName>
    <definedName name="TC_RStockOptionsRec">#REF!</definedName>
    <definedName name="TCAccrued_LTLOth">#REF!</definedName>
    <definedName name="TCAccruedTaxPay">#REF!</definedName>
    <definedName name="TCAccruedTaxPayLT">#REF!</definedName>
    <definedName name="TCAccruedTaxRec">#REF!</definedName>
    <definedName name="TCAccruedTaxRecLT">#REF!</definedName>
    <definedName name="tcccode24" localSheetId="0">#REF!</definedName>
    <definedName name="tcccode24">#REF!</definedName>
    <definedName name="tcccode5">#REF!</definedName>
    <definedName name="TCDoNotTotalFRg">#REF!,#REF!</definedName>
    <definedName name="TCMEHCTaxPay">#REF!</definedName>
    <definedName name="TCMEHCTaxPayPP">#REF!</definedName>
    <definedName name="TCMEHCTaxRec">#REF!</definedName>
    <definedName name="TCMEHCTaxRecPP">#REF!</definedName>
    <definedName name="TELPG1" localSheetId="0">#REF!</definedName>
    <definedName name="TELPG1">#REF!</definedName>
    <definedName name="TELPG2" localSheetId="0">#REF!</definedName>
    <definedName name="TELPG2">#REF!</definedName>
    <definedName name="test" localSheetId="0" hidden="1">#REF!</definedName>
    <definedName name="test" hidden="1">{#N/A,#N/A,FALSE,"Summary EPS";#N/A,#N/A,FALSE,"1st Qtr Electric";#N/A,#N/A,FALSE,"1st Qtr Australia";#N/A,#N/A,FALSE,"1st Qtr Telecom";#N/A,#N/A,FALSE,"1st QTR Other"}</definedName>
    <definedName name="TEST0" localSheetId="0">#REF!</definedName>
    <definedName name="TEST0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row" localSheetId="0">#REF!</definedName>
    <definedName name="testrow">#REF!</definedName>
    <definedName name="TESTVKEY" localSheetId="0">#REF!</definedName>
    <definedName name="TESTVKEY">#REF!</definedName>
    <definedName name="Thermal_Gen" localSheetId="0">#REF!</definedName>
    <definedName name="Thermal_Gen">#REF!</definedName>
    <definedName name="Thermal_Gen_Date" localSheetId="0">#REF!</definedName>
    <definedName name="Thermal_Gen_Date">#REF!</definedName>
    <definedName name="Thermal_Gen_Date_LLH" localSheetId="0">#REF!</definedName>
    <definedName name="Thermal_Gen_Date_LLH">#REF!</definedName>
    <definedName name="Thermal_Gen_LLH" localSheetId="0">#REF!</definedName>
    <definedName name="Thermal_Gen_LLH">#REF!</definedName>
    <definedName name="Thermal_Gen_Name" localSheetId="0">#REF!</definedName>
    <definedName name="Thermal_Gen_Name">#REF!</definedName>
    <definedName name="Thermal_Gen_Name_LLH" localSheetId="0">#REF!</definedName>
    <definedName name="Thermal_Gen_Name_LLH">#REF!</definedName>
    <definedName name="ThreeFactorElectric" localSheetId="0">#REF!</definedName>
    <definedName name="ThreeFactorElectric">#REF!</definedName>
    <definedName name="TIMAAVGRBOR" localSheetId="0">#REF!</definedName>
    <definedName name="TIMAAVGRBOR">#REF!</definedName>
    <definedName name="Timing_Diff_Totals_by_Year" localSheetId="0">#REF!</definedName>
    <definedName name="Timing_Diff_Totals_by_Year">#REF!</definedName>
    <definedName name="TITLE" localSheetId="0">#REF!</definedName>
    <definedName name="TITLE">#REF!</definedName>
    <definedName name="Top" localSheetId="0">#REF!</definedName>
    <definedName name="Top">#REF!</definedName>
    <definedName name="TP_Footer_User" hidden="1">"Dylan Moser"</definedName>
    <definedName name="TP_Footer_Version" hidden="1">"v4.00"</definedName>
    <definedName name="Tran_Costs" localSheetId="0">#REF!</definedName>
    <definedName name="Tran_Costs">#REF!</definedName>
    <definedName name="Tran_Date" localSheetId="0">#REF!</definedName>
    <definedName name="Tran_Date">#REF!</definedName>
    <definedName name="TRANSM_2">#REF!:#REF!</definedName>
    <definedName name="TRANSNOL" localSheetId="0">#REF!</definedName>
    <definedName name="TRANSNOL">#REF!</definedName>
    <definedName name="trccode24" localSheetId="0">#REF!</definedName>
    <definedName name="trccode24">#REF!</definedName>
    <definedName name="trccode5">#REF!</definedName>
    <definedName name="TS_COMM_UT_PER1">#REF!</definedName>
    <definedName name="TS_COMM_UT_PER10">#REF!</definedName>
    <definedName name="TS_COMM_UT_PER11">#REF!</definedName>
    <definedName name="TS_COMM_UT_PER12">#REF!</definedName>
    <definedName name="TS_COMM_UT_PER2">#REF!</definedName>
    <definedName name="TS_COMM_UT_PER3">#REF!</definedName>
    <definedName name="TS_COMM_UT_PER4">#REF!</definedName>
    <definedName name="TS_COMM_UT_PER5">#REF!</definedName>
    <definedName name="TS_COMM_UT_PER6">#REF!</definedName>
    <definedName name="TS_COMM_UT_PER7">#REF!</definedName>
    <definedName name="TS_COMM_UT_PER8">#REF!</definedName>
    <definedName name="TS_COMM_UT_PER9">#REF!</definedName>
    <definedName name="TS_DNG_UT_PER1">#REF!</definedName>
    <definedName name="TS_DNG_UT_PER10">#REF!</definedName>
    <definedName name="TS_DNG_UT_PER11">#REF!</definedName>
    <definedName name="TS_DNG_UT_PER12">#REF!</definedName>
    <definedName name="TS_DNG_UT_PER2">#REF!</definedName>
    <definedName name="TS_DNG_UT_PER3">#REF!</definedName>
    <definedName name="TS_DNG_UT_PER4">#REF!</definedName>
    <definedName name="TS_DNG_UT_PER5">#REF!</definedName>
    <definedName name="TS_DNG_UT_PER6">#REF!</definedName>
    <definedName name="TS_DNG_UT_PER7">#REF!</definedName>
    <definedName name="TS_DNG_UT_PER8">#REF!</definedName>
    <definedName name="TS_DNG_UT_PER9">#REF!</definedName>
    <definedName name="TS_FL_UT_PER1">#REF!</definedName>
    <definedName name="TS_FL_UT_PER10">#REF!</definedName>
    <definedName name="TS_FL_UT_PER11">#REF!</definedName>
    <definedName name="TS_FL_UT_PER12">#REF!</definedName>
    <definedName name="TS_FL_UT_PER2">#REF!</definedName>
    <definedName name="TS_FL_UT_PER3">#REF!</definedName>
    <definedName name="TS_FL_UT_PER4">#REF!</definedName>
    <definedName name="TS_FL_UT_PER5">#REF!</definedName>
    <definedName name="TS_FL_UT_PER6">#REF!</definedName>
    <definedName name="TS_FL_UT_PER7">#REF!</definedName>
    <definedName name="TS_FL_UT_PER8">#REF!</definedName>
    <definedName name="TS_FL_UT_PER9">#REF!</definedName>
    <definedName name="TXSUMMARY" localSheetId="0">#REF!</definedName>
    <definedName name="TXSUMMARY">#REF!</definedName>
    <definedName name="Type1Adj" localSheetId="0">#REF!</definedName>
    <definedName name="Type1Adj">#REF!</definedName>
    <definedName name="Type1AdjTax" localSheetId="0">#REF!</definedName>
    <definedName name="Type1AdjTax">#REF!</definedName>
    <definedName name="Type2Adj" localSheetId="0">#REF!</definedName>
    <definedName name="Type2Adj">#REF!</definedName>
    <definedName name="Type2AdjTax" localSheetId="0">#REF!</definedName>
    <definedName name="Type2AdjTax">#REF!</definedName>
    <definedName name="Type3Adj">#REF!</definedName>
    <definedName name="Type3AdjTax">#REF!</definedName>
    <definedName name="UnadjBegEnd" localSheetId="0">#REF!</definedName>
    <definedName name="UnadjBegEnd">#REF!</definedName>
    <definedName name="UnadjYE" localSheetId="0">#REF!</definedName>
    <definedName name="UnadjYE">#REF!</definedName>
    <definedName name="UncollectibleAccounts" localSheetId="0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Fuel_Name" localSheetId="0">#REF!</definedName>
    <definedName name="Unit_Fuel_Name">#REF!</definedName>
    <definedName name="Unit_Fuel_Price" localSheetId="0">#REF!</definedName>
    <definedName name="Unit_Fuel_Price">#REF!</definedName>
    <definedName name="USYieldCurves">#REF!</definedName>
    <definedName name="UT_CIS_PER1">#REF!</definedName>
    <definedName name="UT_CIS_PER10">#REF!</definedName>
    <definedName name="UT_CIS_PER11">#REF!</definedName>
    <definedName name="UT_CIS_PER12">#REF!</definedName>
    <definedName name="UT_CIS_PER2">#REF!</definedName>
    <definedName name="UT_CIS_PER3">#REF!</definedName>
    <definedName name="UT_CIS_PER4">#REF!</definedName>
    <definedName name="UT_CIS_PER5">#REF!</definedName>
    <definedName name="UT_CIS_PER6">#REF!</definedName>
    <definedName name="UT_CIS_PER7">#REF!</definedName>
    <definedName name="UT_CIS_PER8">#REF!</definedName>
    <definedName name="UT_CIS_PER9">#REF!</definedName>
    <definedName name="UT_F1_SUMMER">#REF!</definedName>
    <definedName name="UT_F1_WINTER">#REF!</definedName>
    <definedName name="UT_F1E_SUMMER">#REF!</definedName>
    <definedName name="UT_F1E_WINTER">#REF!</definedName>
    <definedName name="UT_GS_SUMMER">#REF!</definedName>
    <definedName name="UT_GS_WINTER">#REF!</definedName>
    <definedName name="UT_GSC_SUMMER">#REF!</definedName>
    <definedName name="UT_GSC_WINTER">#REF!</definedName>
    <definedName name="UT_GSR_SUMMER">#REF!</definedName>
    <definedName name="UT_GSR_WINTER">#REF!</definedName>
    <definedName name="UT_GSS_SUMMER">#REF!</definedName>
    <definedName name="UT_GSS_WINTER">#REF!</definedName>
    <definedName name="UT_I2">#REF!</definedName>
    <definedName name="UT_I4">#REF!</definedName>
    <definedName name="UT_IS2">#REF!</definedName>
    <definedName name="UT_IS4">#REF!</definedName>
    <definedName name="UT_IT2">#REF!</definedName>
    <definedName name="Utah_Rates">#REF!</definedName>
    <definedName name="UTAllocMethod" localSheetId="0">#REF!</definedName>
    <definedName name="UTAllocMethod">#REF!</definedName>
    <definedName name="UTCUSTOMERS">#REF!</definedName>
    <definedName name="UTE1CUSTOMERS">#REF!</definedName>
    <definedName name="UTE1DNG">#REF!</definedName>
    <definedName name="UTE1DTH">#REF!</definedName>
    <definedName name="UTE1GAS">#REF!</definedName>
    <definedName name="UTE1SNG">#REF!</definedName>
    <definedName name="UTF1CUSTOMERS">#REF!</definedName>
    <definedName name="UTF1DNG">#REF!</definedName>
    <definedName name="UTF1DTH">#REF!</definedName>
    <definedName name="UTF1EDNG">#REF!</definedName>
    <definedName name="UTF1EDTH">#REF!</definedName>
    <definedName name="UTF1EGAS">#REF!</definedName>
    <definedName name="UTF1ESNG">#REF!</definedName>
    <definedName name="UTF1GAS">#REF!</definedName>
    <definedName name="UTF1SNG">#REF!</definedName>
    <definedName name="UTF3CUSTOMERS">#REF!</definedName>
    <definedName name="UTF3DNG">#REF!</definedName>
    <definedName name="UTF3DTH">#REF!</definedName>
    <definedName name="UTF3GAS">#REF!</definedName>
    <definedName name="UTF3SNG">#REF!</definedName>
    <definedName name="UTF4CUSTOMERS">#REF!</definedName>
    <definedName name="UTF4DNG">#REF!</definedName>
    <definedName name="UTF4DTH">#REF!</definedName>
    <definedName name="UTF4GAS">#REF!</definedName>
    <definedName name="UTF4SNG">#REF!</definedName>
    <definedName name="UTFS">#REF!</definedName>
    <definedName name="UTFS_Winter1">#REF!</definedName>
    <definedName name="UTFS_Winter11">#REF!</definedName>
    <definedName name="UTFS_Winter12">#REF!</definedName>
    <definedName name="UTFS_Winter2">#REF!</definedName>
    <definedName name="UTFS_Winter3">#REF!</definedName>
    <definedName name="UTFT1">#REF!</definedName>
    <definedName name="UTFT1CUSTOMERS">#REF!</definedName>
    <definedName name="UTFT1DNG">#REF!</definedName>
    <definedName name="UTFT1DTH">#REF!</definedName>
    <definedName name="UTFT1GAS">#REF!</definedName>
    <definedName name="UTFT1L">#REF!</definedName>
    <definedName name="UTFT1LDNG">#REF!</definedName>
    <definedName name="UTFT1LDTH">#REF!</definedName>
    <definedName name="UTFT1LGAS">#REF!</definedName>
    <definedName name="UTFT1LSNG">#REF!</definedName>
    <definedName name="UTFT1SNG">#REF!</definedName>
    <definedName name="UTFT2CCUSTOMERS">#REF!</definedName>
    <definedName name="UTFT2CDNG">#REF!</definedName>
    <definedName name="UTFT2CDTH">#REF!</definedName>
    <definedName name="UTFT2CGAS">#REF!</definedName>
    <definedName name="UTFT2CSNG">#REF!</definedName>
    <definedName name="UTFT2CUSTOMERS">#REF!</definedName>
    <definedName name="UTFT2DNG">#REF!</definedName>
    <definedName name="UTFT2DTH">#REF!</definedName>
    <definedName name="UTFT2GAS">#REF!</definedName>
    <definedName name="UTFT2SNG">#REF!</definedName>
    <definedName name="UTFTECUSTOMERS">#REF!</definedName>
    <definedName name="UTFTEDNG">#REF!</definedName>
    <definedName name="UTFTEDTH">#REF!</definedName>
    <definedName name="UTFTEGAS">#REF!</definedName>
    <definedName name="UTFTESNG">#REF!</definedName>
    <definedName name="UTGrossReceipts" localSheetId="0">#REF!</definedName>
    <definedName name="UTGrossReceipts">#REF!</definedName>
    <definedName name="UTGS">#REF!</definedName>
    <definedName name="UTGS_Winter1">#REF!</definedName>
    <definedName name="UTGS_Winter11">#REF!</definedName>
    <definedName name="UTGS_Winter12">#REF!</definedName>
    <definedName name="UTGS_Winter2">#REF!</definedName>
    <definedName name="utgs_winter3">#REF!</definedName>
    <definedName name="UTGSCDNG">#REF!</definedName>
    <definedName name="UTGSCDTH">#REF!</definedName>
    <definedName name="UTGSCGAS">#REF!</definedName>
    <definedName name="UTGSCSNG">#REF!</definedName>
    <definedName name="UTGSCST">#REF!</definedName>
    <definedName name="UTGSCUSTOMERS">#REF!</definedName>
    <definedName name="UTGSDNG">#REF!</definedName>
    <definedName name="UTGSDTH">#REF!</definedName>
    <definedName name="UTGSECST">#REF!</definedName>
    <definedName name="UTGSEDNG">#REF!</definedName>
    <definedName name="UTGSEDTH">#REF!</definedName>
    <definedName name="UTGSEGAS">#REF!</definedName>
    <definedName name="UTGSESIF">#REF!</definedName>
    <definedName name="UTGSESNG">#REF!</definedName>
    <definedName name="UTGSGAS">#REF!</definedName>
    <definedName name="UTGSRDNG">#REF!</definedName>
    <definedName name="UTGSRDTH">#REF!</definedName>
    <definedName name="UTGSRGAS">#REF!</definedName>
    <definedName name="UTGSRSNG">#REF!</definedName>
    <definedName name="UTGSSCST">#REF!</definedName>
    <definedName name="UTGSSCUSTOMERS">#REF!</definedName>
    <definedName name="UTGSSDNG">#REF!</definedName>
    <definedName name="UTGSSDTH">#REF!</definedName>
    <definedName name="UTGSSGAS">#REF!</definedName>
    <definedName name="UTGSSIF">#REF!</definedName>
    <definedName name="UTGSSNG">#REF!</definedName>
    <definedName name="UTGSSSIF">#REF!</definedName>
    <definedName name="UTGSSSNG">#REF!</definedName>
    <definedName name="UTI2CUSTOMERS">#REF!</definedName>
    <definedName name="UTI2DNG">#REF!</definedName>
    <definedName name="UTI2DTH">#REF!</definedName>
    <definedName name="UTI2GAS">#REF!</definedName>
    <definedName name="UTI2SNG">#REF!</definedName>
    <definedName name="UTI4CUSTOMERS">#REF!</definedName>
    <definedName name="UTI4DNG">#REF!</definedName>
    <definedName name="UTI4DTH">#REF!</definedName>
    <definedName name="UTI4GAS">#REF!</definedName>
    <definedName name="UTI4SNG">#REF!</definedName>
    <definedName name="UTIS">#REF!</definedName>
    <definedName name="UTIS2CUSTOMERS">#REF!</definedName>
    <definedName name="UTIS2DNG">#REF!</definedName>
    <definedName name="UTIS2DTH">#REF!</definedName>
    <definedName name="UTIS2GAS">#REF!</definedName>
    <definedName name="UTIS2SNG">#REF!</definedName>
    <definedName name="UTIS4CUSTOMERS">#REF!</definedName>
    <definedName name="UTIS4DNG">#REF!</definedName>
    <definedName name="UTIS4DTH">#REF!</definedName>
    <definedName name="UTIS4GAS">#REF!</definedName>
    <definedName name="UTIS4SNG">#REF!</definedName>
    <definedName name="UTITCUSTOMERS">#REF!</definedName>
    <definedName name="UTITDNG">#REF!</definedName>
    <definedName name="UTITDTH">#REF!</definedName>
    <definedName name="UTITGAS">#REF!</definedName>
    <definedName name="UTITSCUSTOMERS">#REF!</definedName>
    <definedName name="UTITSDNG">#REF!</definedName>
    <definedName name="UTITSDTH">#REF!</definedName>
    <definedName name="UTITSGAS">#REF!</definedName>
    <definedName name="UTITSNG">#REF!</definedName>
    <definedName name="UTITSSNG">#REF!</definedName>
    <definedName name="UTMT">#REF!</definedName>
    <definedName name="UTMTCUSTOMERS">#REF!</definedName>
    <definedName name="UTMTDNG">#REF!</definedName>
    <definedName name="UTMTDTH">#REF!</definedName>
    <definedName name="UTMTGAS">#REF!</definedName>
    <definedName name="UTMTSNG">#REF!</definedName>
    <definedName name="UTNGV">#REF!</definedName>
    <definedName name="UTNGVCUSTOMERS">#REF!</definedName>
    <definedName name="UTNGVDNG">#REF!</definedName>
    <definedName name="UTNGVDTH">#REF!</definedName>
    <definedName name="UTNGVGAS">#REF!</definedName>
    <definedName name="UTNGVSNG">#REF!</definedName>
    <definedName name="UTP1CUSTOMERS">#REF!</definedName>
    <definedName name="UTP1DNG">#REF!</definedName>
    <definedName name="UTP1DTH">#REF!</definedName>
    <definedName name="UTP1GAS">#REF!</definedName>
    <definedName name="UTP1SNG">#REF!</definedName>
    <definedName name="UTRateBase" localSheetId="0">#REF!</definedName>
    <definedName name="UTRateBase">#REF!</definedName>
    <definedName name="UTTS">#REF!</definedName>
    <definedName name="UTTSP">#REF!</definedName>
    <definedName name="ValidAccount">#REF!</definedName>
    <definedName name="ValidFactor" localSheetId="0">#REF!</definedName>
    <definedName name="ValidFactor">#REF!</definedName>
    <definedName name="vcdv" hidden="1">#REF!</definedName>
    <definedName name="w" localSheetId="0" hidden="1">#REF!</definedName>
    <definedName name="w" hidden="1">#REF!</definedName>
    <definedName name="WAAllocMethod" localSheetId="0">#REF!</definedName>
    <definedName name="WAAllocMethod">#REF!</definedName>
    <definedName name="WARateBase" localSheetId="0">#REF!</definedName>
    <definedName name="WARateBase">#REF!</definedName>
    <definedName name="WARevenueTax" localSheetId="0">#REF!</definedName>
    <definedName name="WARevenueTax">#REF!</definedName>
    <definedName name="WCCNumber">#REF!</definedName>
    <definedName name="wefohSAFDLKSAJHFDLKSAJDH" hidden="1">{#N/A,#N/A,FALSE,"PHI"}</definedName>
    <definedName name="WestMainCCCT">#REF!</definedName>
    <definedName name="WEX_ADJ_108_PROD">#REF!</definedName>
    <definedName name="WEX_ADJ_111_PROD">#REF!</definedName>
    <definedName name="WITHWO">#REF!</definedName>
    <definedName name="WOPFS" localSheetId="0">#REF!</definedName>
    <definedName name="WOPFS">#REF!</definedName>
    <definedName name="WOPFS2" localSheetId="0">#REF!</definedName>
    <definedName name="WOPFS2">#REF!</definedName>
    <definedName name="Workbook_Name">#REF!</definedName>
    <definedName name="Workforce_Data">OFFSET(#REF!,0,0,COUNTA(#REF!),COUNTA(#REF!))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{#N/A,#N/A,FALSE,"Summary 1";#N/A,#N/A,FALSE,"Domestic";#N/A,#N/A,FALSE,"Australia";#N/A,#N/A,FALSE,"Other"}</definedName>
    <definedName name="wrn.all._.pages.1" hidden="1">{#N/A,#N/A,FALSE,"Summary 1";#N/A,#N/A,FALSE,"Domestic";#N/A,#N/A,FALSE,"Australia";#N/A,#N/A,FALSE,"Other"}</definedName>
    <definedName name="wrn.All._.pages.stub" localSheetId="0" hidden="1">{#N/A,#N/A,FALSE,"Summary 1";#N/A,#N/A,FALSE,"Domestic";#N/A,#N/A,FALSE,"Australia";#N/A,#N/A,FALSE,"Other"}</definedName>
    <definedName name="wrn.All._.pages.stub" hidden="1">{#N/A,#N/A,FALSE,"Summary 1";#N/A,#N/A,FALSE,"Domestic";#N/A,#N/A,FALSE,"Australia";#N/A,#N/A,FALSE,"Other"}</definedName>
    <definedName name="wrn.All._.Sheets." hidden="1">{"IncSt",#N/A,FALSE,"IS";"BalSht",#N/A,FALSE,"BS";"IntCash",#N/A,FALSE,"Int. Cash";"Stats",#N/A,FALSE,"Stats"}</definedName>
    <definedName name="wrn.all.1" hidden="1">{#N/A,#N/A,FALSE,"Summary EPS";#N/A,#N/A,FALSE,"1st Qtr Electric";#N/A,#N/A,FALSE,"1st Qtr Australia";#N/A,#N/A,FALSE,"1st Qtr Telecom";#N/A,#N/A,FALSE,"1st QTR Other"}</definedName>
    <definedName name="wrn.Allocation._.factor." localSheetId="0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LLstub" localSheetId="0" hidden="1">{#N/A,#N/A,FALSE,"Summary EPS";#N/A,#N/A,FALSE,"1st Qtr Electric";#N/A,#N/A,FALSE,"1st Qtr Australia";#N/A,#N/A,FALSE,"1st Qtr Telecom";#N/A,#N/A,FALSE,"1st QTR Other"}</definedName>
    <definedName name="wrn.ALLstub" hidden="1">{#N/A,#N/A,FALSE,"Summary EPS";#N/A,#N/A,FALSE,"1st Qtr Electric";#N/A,#N/A,FALSE,"1st Qtr Australia";#N/A,#N/A,FALSE,"1st Qtr Telecom";#N/A,#N/A,FALSE,"1st QTR Other"}</definedName>
    <definedName name="wrn.BidCo." hidden="1">{#N/A,#N/A,FALSE,"BidCo Assumptions";#N/A,#N/A,FALSE,"Credit Stats";#N/A,#N/A,FALSE,"Bidco Summary";#N/A,#N/A,FALSE,"BIDCO Consolidated"}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stub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0" hidden="1">{#N/A,#N/A,FALSE,"CHECKREQ"}</definedName>
    <definedName name="wrn.CHECK." hidden="1">{#N/A,#N/A,FALSE,"CHECKREQ"}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bined._.YTD.stub" localSheetId="0" hidden="1">{"YTD-Total",#N/A,TRUE,"Provision";"YTD-Utility",#N/A,TRUE,"Prov Utility";"YTD-NonUtility",#N/A,TRUE,"Prov NonUtility"}</definedName>
    <definedName name="wrn.Combined._.YTD.stub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nsolGrossGrp.stub" localSheetId="0" hidden="1">{"Conol gross povision grouped",#N/A,FALSE,"Consol Gross";"Consol Gross Grouped",#N/A,FALSE,"Consol Gross"}</definedName>
    <definedName name="wrn.ConsolGrossGrp.stub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DCF._.Valuation." hidden="1">{"value box",#N/A,TRUE,"DPL Inc. Fin Statements";"unlevered free cash flows",#N/A,TRUE,"DPL Inc. Fin Statements"}</definedName>
    <definedName name="wrn.ECR." hidden="1">{#N/A,#N/A,FALSE,"schA"}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Exec._.Summary.1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ll._.View.stub" localSheetId="0" hidden="1">{"FullView",#N/A,FALSE,"Consltd-For contngcy"}</definedName>
    <definedName name="wrn.Full._.View.stub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pen._.Issues._.Only.stub" localSheetId="0" hidden="1">{"Open issues Only",#N/A,FALSE,"TIMELINE"}</definedName>
    <definedName name="wrn.Open._.Issues._.Only.stub" hidden="1">{"Open issues Only",#N/A,FALSE,"TIMELINE"}</definedName>
    <definedName name="wrn.OR._.Carring._.Charge._.JV.1stub" localSheetId="0" hidden="1">{#N/A,#N/A,FALSE,"Loans";#N/A,#N/A,FALSE,"Program Costs";#N/A,#N/A,FALSE,"Measures";#N/A,#N/A,FALSE,"Net Lost Rev";#N/A,#N/A,FALSE,"Incentive"}</definedName>
    <definedName name="wrn.OR._.Carring._.Charge._.JV.1stub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._.Carrying._.Charge._.JV.stub" localSheetId="0" hidden="1">{#N/A,#N/A,FALSE,"Loans";#N/A,#N/A,FALSE,"Program Costs";#N/A,#N/A,FALSE,"Measures";#N/A,#N/A,FALSE,"Net Lost Rev";#N/A,#N/A,FALSE,"Incentive"}</definedName>
    <definedName name="wrn.OR._.Carrying._.Charge._.JV.stub" hidden="1">{#N/A,#N/A,FALSE,"Loans";#N/A,#N/A,FALSE,"Program Costs";#N/A,#N/A,FALSE,"Measures";#N/A,#N/A,FALSE,"Net Lost Rev";#N/A,#N/A,FALSE,"Incentive"}</definedName>
    <definedName name="wrn.Oregon._.Rate._.case." localSheetId="0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stu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ayments._.View.stub" localSheetId="0" hidden="1">{#N/A,#N/A,FALSE,"Consltd-For contngcy";"PaymentView",#N/A,FALSE,"Consltd-For contngcy"}</definedName>
    <definedName name="wrn.Payments._.View.stub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FSreconview.stub" localSheetId="0" hidden="1">{"PFS recon view",#N/A,FALSE,"Hyperion Proof"}</definedName>
    <definedName name="wrn.PFSreconview.stub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GHCreconview.stub" localSheetId="0" hidden="1">{"PGHC recon view",#N/A,FALSE,"Hyperion Proof"}</definedName>
    <definedName name="wrn.PGHCreconview.stub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CoCodeView.stub" localSheetId="0" hidden="1">{"PPM Co Code View",#N/A,FALSE,"Comp Codes"}</definedName>
    <definedName name="wrn.PPMCoCodeView.stub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PMreconview.stub" localSheetId="0" hidden="1">{"PPM Recon View",#N/A,FALSE,"Hyperion Proof"}</definedName>
    <definedName name="wrn.PPMreconview.stub" hidden="1">{"PPM Recon View",#N/A,FALSE,"Hyperion Proof"}</definedName>
    <definedName name="wrn.Print." localSheetId="0" hidden="1">{"FC",#N/A,FALSE,"CALENDAR";"P",#N/A,FALSE,"CALENDAR"}</definedName>
    <definedName name="wrn.Print." hidden="1">{"FC",#N/A,FALSE,"CALENDAR";"P",#N/A,FALSE,"CALENDAR"}</definedName>
    <definedName name="wrn.Print._.Option._.1." localSheetId="0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0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All." hidden="1">{"PA1",#N/A,TRUE,"BORDMW";"pa2",#N/A,TRUE,"BORDMW";"PA3",#N/A,TRUE,"BORDMW";"PA4",#N/A,TRUE,"BORDMW"}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ElectricOnly.stub" localSheetId="0" hidden="1">{"Electric Only",#N/A,FALSE,"Hyperion Proof"}</definedName>
    <definedName name="wrn.ProofElectricOnly.stub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ProofTotal.stub" localSheetId="0" hidden="1">{"Proof Total",#N/A,FALSE,"Hyperion Proof"}</definedName>
    <definedName name="wrn.ProofTotal.stub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Reformat._.only.1" hidden="1">{#N/A,#N/A,FALSE,"Dec 1999 mapping"}</definedName>
    <definedName name="wrn.Reformat._.only.stub" localSheetId="0" hidden="1">{#N/A,#N/A,FALSE,"Dec 1999 mapping"}</definedName>
    <definedName name="wrn.Reformat._.only.stub" hidden="1">{#N/A,#N/A,FALSE,"Dec 1999 mapping"}</definedName>
    <definedName name="wrn.sales." hidden="1">{"sales",#N/A,FALSE,"Sales";"sales existing",#N/A,FALSE,"Sales";"sales rd1",#N/A,FALSE,"Sales";"sales rd2",#N/A,FALSE,"Sales"}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_ALONE_BOTH." hidden="1">{"FCB_ALL",#N/A,FALSE,"FCB";"GREY_ALL",#N/A,FALSE,"GREY"}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NonUtility._.Only.stub" localSheetId="0" hidden="1">{"YTD-NonUtility",#N/A,FALSE,"Prov NonUtility"}</definedName>
    <definedName name="wrn.Standard._.NonUtility._.Only.stub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tandard._.Utility._.Only.stub" localSheetId="0" hidden="1">{"YTD-Utility",#N/A,FALSE,"Prov Utility"}</definedName>
    <definedName name="wrn.Standard._.Utility._.Only.stub" hidden="1">{"YTD-Utility",#N/A,FALSE,"Prov Utility"}</definedName>
    <definedName name="wrn.Standard.stub" localSheetId="0" hidden="1">{"YTD-Total",#N/A,FALSE,"Provision"}</definedName>
    <definedName name="wrn.Standard.stub" hidden="1">{"YTD-Total",#N/A,FALSE,"Provision"}</definedName>
    <definedName name="wrn.Summary." localSheetId="0" hidden="1">{"Table A",#N/A,FALSE,"Summary";"Table D",#N/A,FALSE,"Summary";"Table E",#N/A,FALSE,"Summary"}</definedName>
    <definedName name="wrn.Summary." hidden="1">{"Table A",#N/A,FALSE,"Summary";"Table D",#N/A,FALSE,"Summary";"Table E",#N/A,FALSE,"Summary"}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Summary._.View.stub" localSheetId="0" hidden="1">{#N/A,#N/A,FALSE,"Consltd-For contngcy"}</definedName>
    <definedName name="wrn.Summary._.View.stub" hidden="1">{#N/A,#N/A,FALSE,"Consltd-For contngcy"}</definedName>
    <definedName name="wrn.Summary.1" hidden="1">{#N/A,#N/A,FALSE,"Sum Qtr";#N/A,#N/A,FALSE,"Oper Sum";#N/A,#N/A,FALSE,"Land Sales";#N/A,#N/A,FALSE,"Finance";#N/A,#N/A,FALSE,"Oper Ass"}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test." localSheetId="0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UK._.Conversion._.Only.stub" localSheetId="0" hidden="1">{#N/A,#N/A,FALSE,"Dec 1999 UK Continuing Ops"}</definedName>
    <definedName name="wrn.UK._.Conversion._.Only.stub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Wacc." hidden="1">{"Area1",#N/A,FALSE,"OREWACC";"Area2",#N/A,FALSE,"OREWACC"}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V_1">#REF!</definedName>
    <definedName name="WV_2">#REF!</definedName>
    <definedName name="WV_3">#REF!</definedName>
    <definedName name="WV_4">#REF!</definedName>
    <definedName name="WV_5">#REF!</definedName>
    <definedName name="www" hidden="1">{#N/A,#N/A,FALSE,"schA"}</definedName>
    <definedName name="WY_CET_PER1">#REF!</definedName>
    <definedName name="WY_CET_PER10">#REF!</definedName>
    <definedName name="WY_CET_PER11">#REF!</definedName>
    <definedName name="WY_CET_PER12">#REF!</definedName>
    <definedName name="WY_CET_PER2">#REF!</definedName>
    <definedName name="WY_CET_PER3">#REF!</definedName>
    <definedName name="WY_CET_PER4">#REF!</definedName>
    <definedName name="WY_CET_PER5">#REF!</definedName>
    <definedName name="WY_CET_PER6">#REF!</definedName>
    <definedName name="WY_CET_PER7">#REF!</definedName>
    <definedName name="WY_CET_PER8">#REF!</definedName>
    <definedName name="WY_CET_PER9">#REF!</definedName>
    <definedName name="WY_CIS_PER1">#REF!</definedName>
    <definedName name="WY_CIS_PER10">#REF!</definedName>
    <definedName name="WY_CIS_PER11">#REF!</definedName>
    <definedName name="WY_CIS_PER12">#REF!</definedName>
    <definedName name="WY_CIS_PER2">#REF!</definedName>
    <definedName name="WY_CIS_PER3">#REF!</definedName>
    <definedName name="WY_CIS_PER4">#REF!</definedName>
    <definedName name="WY_CIS_PER5">#REF!</definedName>
    <definedName name="WY_CIS_PER6">#REF!</definedName>
    <definedName name="WY_CIS_PER7">#REF!</definedName>
    <definedName name="WY_CIS_PER8">#REF!</definedName>
    <definedName name="WY_CIS_PER9">#REF!</definedName>
    <definedName name="WY_DSM_PER1">#REF!</definedName>
    <definedName name="WY_DSM_PER10">#REF!</definedName>
    <definedName name="WY_DSM_PER11">#REF!</definedName>
    <definedName name="WY_DSM_PER12">#REF!</definedName>
    <definedName name="WY_DSM_PER2">#REF!</definedName>
    <definedName name="WY_DSM_PER3">#REF!</definedName>
    <definedName name="WY_DSM_PER4">#REF!</definedName>
    <definedName name="WY_DSM_PER5">#REF!</definedName>
    <definedName name="WY_DSM_PER6">#REF!</definedName>
    <definedName name="WY_DSM_PER7">#REF!</definedName>
    <definedName name="WY_DSM_PER8">#REF!</definedName>
    <definedName name="WY_DSM_PER9">#REF!</definedName>
    <definedName name="WY_F1">#REF!</definedName>
    <definedName name="WY_GS">#REF!</definedName>
    <definedName name="WY_GSW">#REF!</definedName>
    <definedName name="WY_I2">#REF!</definedName>
    <definedName name="WY_I4">#REF!</definedName>
    <definedName name="WY_IC">#REF!</definedName>
    <definedName name="WY_IC1">#REF!</definedName>
    <definedName name="WY_IC2">#REF!</definedName>
    <definedName name="WY_IC3">#REF!</definedName>
    <definedName name="WY_IC8">#REF!</definedName>
    <definedName name="WY_IT">#REF!</definedName>
    <definedName name="WY_NGV">#REF!</definedName>
    <definedName name="WYCUSTOMERS">#REF!</definedName>
    <definedName name="WYEAllocMethod" localSheetId="0">#REF!</definedName>
    <definedName name="WYEAllocMethod">#REF!</definedName>
    <definedName name="WYERateBase" localSheetId="0">#REF!</definedName>
    <definedName name="WYERateBase">#REF!</definedName>
    <definedName name="WYF1CUSTOMERS">#REF!</definedName>
    <definedName name="WYF1DNG">#REF!</definedName>
    <definedName name="WYF1DTH">#REF!</definedName>
    <definedName name="WYF1GAS">#REF!</definedName>
    <definedName name="WYGSCUSTOMERS">#REF!</definedName>
    <definedName name="WYGSDNG">#REF!</definedName>
    <definedName name="WYGSDTH">#REF!</definedName>
    <definedName name="WYGSGAS">#REF!</definedName>
    <definedName name="WYGSSIF">#REF!</definedName>
    <definedName name="WYGSWCUSTOMERS">#REF!</definedName>
    <definedName name="WYGSWDNG">#REF!</definedName>
    <definedName name="WYGSWDTH">#REF!</definedName>
    <definedName name="WYGSWGAS">#REF!</definedName>
    <definedName name="WYI2CUSTOMERS">#REF!</definedName>
    <definedName name="WYI2DNG">#REF!</definedName>
    <definedName name="WYI2DTH">#REF!</definedName>
    <definedName name="WYI2GAS">#REF!</definedName>
    <definedName name="WYI2SNG">#REF!</definedName>
    <definedName name="WYI4CUSTOMERS">#REF!</definedName>
    <definedName name="WYI4DNG">#REF!</definedName>
    <definedName name="WYI4DTH">#REF!</definedName>
    <definedName name="WYI4GAS">#REF!</definedName>
    <definedName name="WYI4SNG">#REF!</definedName>
    <definedName name="WYICCUSTOMERS">#REF!</definedName>
    <definedName name="WYICDNG">#REF!</definedName>
    <definedName name="WYICDTH">#REF!</definedName>
    <definedName name="WYICGAS">#REF!</definedName>
    <definedName name="WYICSDNG">#REF!</definedName>
    <definedName name="WYICSDTH">#REF!</definedName>
    <definedName name="WYICSGAS">#REF!</definedName>
    <definedName name="WYITCUSTOMERS">#REF!</definedName>
    <definedName name="WYITDNG">#REF!</definedName>
    <definedName name="WYITDTH">#REF!</definedName>
    <definedName name="WYITGAS">#REF!</definedName>
    <definedName name="Wym_Rates">#REF!</definedName>
    <definedName name="WYNGVCUSTOMERS">#REF!</definedName>
    <definedName name="WYNGVDNG">#REF!</definedName>
    <definedName name="WYNGVDTH">#REF!</definedName>
    <definedName name="WYNGVGAS">#REF!</definedName>
    <definedName name="WYO_IND_GAS" localSheetId="0">#REF!</definedName>
    <definedName name="WYO_IND_GAS">#REF!</definedName>
    <definedName name="WyoCCCT">#REF!</definedName>
    <definedName name="WyoCCCT_G">#REF!</definedName>
    <definedName name="Wyodak">#REF!</definedName>
    <definedName name="WYWAllocMethod" localSheetId="0">#REF!</definedName>
    <definedName name="WYWAllocMethod">#REF!</definedName>
    <definedName name="WYWRateBase" localSheetId="0">#REF!</definedName>
    <definedName name="WYWRateBase">#REF!</definedName>
    <definedName name="x" localSheetId="0" hidden="1">{"YTD-Total",#N/A,TRUE,"Provision";"YTD-Utility",#N/A,TRUE,"Prov Utility";"YTD-NonUtility",#N/A,TRUE,"Prov NonUtility"}</definedName>
    <definedName name="x" hidden="1">{"YTD-Total",#N/A,TRUE,"Provision";"YTD-Utility",#N/A,TRUE,"Prov Utility";"YTD-NonUtility",#N/A,TRUE,"Prov NonUtility"}</definedName>
    <definedName name="xxx" localSheetId="0" hidden="1">{"YTD-Utility",#N/A,FALSE,"Prov Utility"}</definedName>
    <definedName name="xxx" hidden="1">{"YTD-Utility",#N/A,FALSE,"Prov Utility"}</definedName>
    <definedName name="y" localSheetId="0" hidden="1">#REF!</definedName>
    <definedName name="y" hidden="1">#REF!</definedName>
    <definedName name="YearEndInput">#REF!</definedName>
    <definedName name="YEFactorCopy" localSheetId="0">#REF!</definedName>
    <definedName name="YEFactorCopy">#REF!</definedName>
    <definedName name="YEFactors">#REF!</definedName>
    <definedName name="yesterdayscurves">#REF!</definedName>
    <definedName name="yrmatrix" localSheetId="0">#REF!</definedName>
    <definedName name="yrmatrix">#REF!</definedName>
    <definedName name="YTD" localSheetId="0">#REF!</definedName>
    <definedName name="YTD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  <definedName name="Z_0812E158_60AF_4748_9D60_BA152A363DB4_.wvu.FilterData" hidden="1">#REF!</definedName>
    <definedName name="Z_1391A18D_EA4F_4636_B998_2633FD3B2094_.wvu.Cols" hidden="1">#REF!</definedName>
    <definedName name="Z_1391A18D_EA4F_4636_B998_2633FD3B2094_.wvu.PrintTitles" hidden="1">#REF!</definedName>
    <definedName name="Z_16D5E97F_8C9B_487E_BF16_975792C15482_.wvu.FilterData" hidden="1">#REF!</definedName>
    <definedName name="Z_19CC6C2C_A028_4AC4_AE84_DBD820044B98_.wvu.FilterData" hidden="1">#REF!</definedName>
    <definedName name="Z_1ADFA915_E517_44CA_AE12_B3FCA710D98D_.wvu.FilterData" hidden="1">#REF!</definedName>
    <definedName name="Z_233462A6_B1D7_4155_85D9_7E2A95D78004_.wvu.FilterData" hidden="1">#REF!</definedName>
    <definedName name="Z_233462A6_B1D7_4155_85D9_7E2A95D78004_.wvu.PrintArea" hidden="1">#REF!</definedName>
    <definedName name="Z_4F0AB477_042A_4B6F_AB97_4706B152AB31_.wvu.FilterData" hidden="1">#REF!</definedName>
    <definedName name="Z_581AFC92_5FB7_4950_93A7_F010275D5C1A_.wvu.Rows" hidden="1">#REF!,#REF!,#REF!</definedName>
    <definedName name="Z_598DCEB6_772F_4B9C_903A_2EDBEEB33CF4_.wvu.FilterData" hidden="1">#REF!</definedName>
    <definedName name="Z_5E979AE2_0492_4168_B562_C1FAA5DFFE07_.wvu.FilterData" hidden="1">#REF!</definedName>
    <definedName name="Z_5FB4782B_7B0D_4E01_AC8B_69DBE0A52BEC_.wvu.FilterData" hidden="1">#REF!</definedName>
    <definedName name="Z_6D0E5842_E50D_423C_AB06_3367F9C4A2D8_.wvu.PrintArea" hidden="1">#REF!</definedName>
    <definedName name="Z_6D0E5842_E50D_423C_AB06_3367F9C4A2D8_.wvu.PrintTitles" hidden="1">#REF!</definedName>
    <definedName name="Z_8134085D_C2A5_4927_AA1A_7FC7CF5BC66B_.wvu.FilterData" hidden="1">#REF!</definedName>
    <definedName name="Z_8D231058_2525_481C_9D5C_44C05AC41C4A_.wvu.FilterData" hidden="1">#REF!</definedName>
    <definedName name="Z_8DEE9286_69B5_447F_9CA7_1E503CCF77AB_.wvu.Cols" hidden="1">#REF!</definedName>
    <definedName name="Z_8DEE9286_69B5_447F_9CA7_1E503CCF77AB_.wvu.PrintTitles" hidden="1">#REF!</definedName>
    <definedName name="Z_933CED9D_0EC4_445D_8384_0CF8DA995EDF_.wvu.FilterData" hidden="1">#REF!</definedName>
    <definedName name="Z_9CFFCCF6_95A1_11D6_8DB9_00105A0C4F46_.wvu.Cols" hidden="1">#REF!</definedName>
    <definedName name="Z_9CFFCCF6_95A1_11D6_8DB9_00105A0C4F46_.wvu.Rows" hidden="1">#REF!</definedName>
    <definedName name="Z_A521AD5C_6A6C_48B7_95FC_73371C2B1D6C_.wvu.FilterData" hidden="1">#REF!</definedName>
    <definedName name="Z_AACC722C_7223_4A60_9EDA_0E100C6000E7_.wvu.PrintArea" hidden="1">#REF!</definedName>
    <definedName name="Z_AACC722C_7223_4A60_9EDA_0E100C6000E7_.wvu.PrintTitles" hidden="1">#REF!</definedName>
    <definedName name="Z_B5949F76_D4A6_408D_B4D9_E074BEB7FBBC_.wvu.FilterData" hidden="1">#REF!</definedName>
    <definedName name="Z_BF75FF89_03D8_4DB8_AE0E_0E2B86BFB998_.wvu.PrintTitles" hidden="1">#REF!</definedName>
    <definedName name="Z_BF75FF89_03D8_4DB8_AE0E_0E2B86BFB998_.wvu.Rows" hidden="1">#REF!</definedName>
    <definedName name="Z_C9973EFB_CE14_44BB_BC9B_98FD9E1841AA_.wvu.FilterData" hidden="1">#REF!</definedName>
    <definedName name="Z_DA1DE6F9_80DB_4FE8_B495_733E4DF8BE60_.wvu.Cols" hidden="1">#REF!</definedName>
    <definedName name="Z_DA1DE6F9_80DB_4FE8_B495_733E4DF8BE60_.wvu.PrintTitles" hidden="1">#REF!</definedName>
    <definedName name="Z_DE0117F4_0A48_47D9_9D64_C85E2A23A245_.wvu.PrintTitles" hidden="1">#REF!</definedName>
    <definedName name="Z_DE0117F4_0A48_47D9_9D64_C85E2A23A245_.wvu.Rows" hidden="1">#REF!</definedName>
    <definedName name="Z_F3B54C8A_1D3B_492A_9994_77E5201A636C_.wvu.Cols" hidden="1">#REF!</definedName>
    <definedName name="Z_F3B54C8A_1D3B_492A_9994_77E5201A636C_.wvu.Rows" hidden="1">#REF!,#REF!</definedName>
    <definedName name="Z_F6530864_A582_11D6_AAF2_0004755110B4_.wvu.Rows" hidden="1">#REF!,#REF!,#REF!</definedName>
    <definedName name="ZA" localSheetId="0">#REF!</definedName>
    <definedName name="ZA">#REF!</definedName>
    <definedName name="zz" localSheetId="0" hidden="1">#REF!</definedName>
    <definedName name="zz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2" l="1"/>
  <c r="H21" i="4"/>
  <c r="H20" i="4"/>
  <c r="E22" i="4"/>
  <c r="E13" i="4"/>
  <c r="E11" i="4"/>
  <c r="H11" i="4" s="1"/>
  <c r="E12" i="4"/>
  <c r="H12" i="4" s="1"/>
  <c r="E20" i="4"/>
  <c r="E21" i="4"/>
  <c r="E18" i="4"/>
  <c r="H18" i="4" s="1"/>
  <c r="E19" i="4"/>
  <c r="H19" i="4" s="1"/>
  <c r="E14" i="4" l="1"/>
  <c r="H13" i="4"/>
  <c r="H22" i="4" l="1"/>
  <c r="H14" i="4" l="1"/>
  <c r="BX14" i="1"/>
  <c r="S61" i="2"/>
  <c r="T61" i="2"/>
  <c r="T63" i="2" s="1"/>
  <c r="S63" i="2"/>
  <c r="T60" i="2" l="1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0" i="2"/>
  <c r="S10" i="2"/>
  <c r="T9" i="2"/>
  <c r="S9" i="2"/>
  <c r="T8" i="2"/>
  <c r="S8" i="2"/>
  <c r="T7" i="2"/>
  <c r="S7" i="2"/>
  <c r="S11" i="2" s="1"/>
  <c r="T6" i="2"/>
  <c r="S6" i="2"/>
  <c r="S51" i="2" l="1"/>
  <c r="S25" i="2"/>
  <c r="S35" i="2" s="1"/>
  <c r="S37" i="2" s="1"/>
  <c r="T51" i="2"/>
  <c r="T25" i="2"/>
  <c r="T35" i="2" s="1"/>
  <c r="T11" i="2"/>
  <c r="T37" i="2" l="1"/>
  <c r="F47" i="2"/>
  <c r="F46" i="2"/>
  <c r="BX69" i="1"/>
  <c r="BX70" i="1"/>
  <c r="C26" i="2" s="1"/>
  <c r="AX31" i="1"/>
  <c r="BX91" i="1" l="1"/>
  <c r="BX89" i="1"/>
  <c r="BX87" i="1"/>
  <c r="BX88" i="1"/>
  <c r="BX16" i="1"/>
  <c r="C46" i="2" l="1"/>
  <c r="I46" i="2" s="1"/>
  <c r="C47" i="2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9" i="1"/>
  <c r="C88" i="1"/>
  <c r="C87" i="1"/>
  <c r="C86" i="1"/>
  <c r="BV21" i="1" l="1"/>
  <c r="Z3" i="1"/>
  <c r="AL3" i="1" s="1"/>
  <c r="AX3" i="1" s="1"/>
  <c r="BJ3" i="1" s="1"/>
  <c r="BV3" i="1" s="1"/>
  <c r="N3" i="1"/>
  <c r="N21" i="1" s="1"/>
  <c r="O29" i="1"/>
  <c r="O28" i="1"/>
  <c r="O27" i="1"/>
  <c r="O26" i="1"/>
  <c r="O25" i="1"/>
  <c r="O24" i="1"/>
  <c r="AL21" i="1" l="1"/>
  <c r="AX21" i="1"/>
  <c r="Z21" i="1"/>
  <c r="V82" i="1" l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A79" i="1"/>
  <c r="Z79" i="1"/>
  <c r="Y79" i="1"/>
  <c r="X79" i="1"/>
  <c r="W79" i="1"/>
  <c r="AA78" i="1"/>
  <c r="Z78" i="1"/>
  <c r="Y78" i="1"/>
  <c r="X78" i="1"/>
  <c r="W78" i="1"/>
  <c r="AK79" i="1"/>
  <c r="AJ79" i="1"/>
  <c r="AI79" i="1"/>
  <c r="AH79" i="1"/>
  <c r="AG79" i="1"/>
  <c r="AF79" i="1"/>
  <c r="AE79" i="1"/>
  <c r="AD79" i="1"/>
  <c r="AC79" i="1"/>
  <c r="AB79" i="1"/>
  <c r="AK78" i="1"/>
  <c r="AJ78" i="1"/>
  <c r="AI78" i="1"/>
  <c r="AH78" i="1"/>
  <c r="AG78" i="1"/>
  <c r="AF78" i="1"/>
  <c r="AE78" i="1"/>
  <c r="AD78" i="1"/>
  <c r="AC78" i="1"/>
  <c r="AB78" i="1"/>
  <c r="AL79" i="1"/>
  <c r="AL78" i="1"/>
  <c r="AX80" i="1" l="1"/>
  <c r="AM59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L61" i="1"/>
  <c r="AL60" i="1"/>
  <c r="AW59" i="1"/>
  <c r="AV59" i="1"/>
  <c r="AU59" i="1"/>
  <c r="AT59" i="1"/>
  <c r="AS59" i="1"/>
  <c r="AR59" i="1"/>
  <c r="AQ59" i="1"/>
  <c r="AP59" i="1"/>
  <c r="AO59" i="1"/>
  <c r="AN59" i="1"/>
  <c r="AL59" i="1"/>
  <c r="AL65" i="1" l="1"/>
  <c r="G55" i="2" l="1"/>
  <c r="AB82" i="1"/>
  <c r="AA82" i="1"/>
  <c r="Z82" i="1"/>
  <c r="Y82" i="1"/>
  <c r="X82" i="1"/>
  <c r="W82" i="1"/>
  <c r="AB81" i="1"/>
  <c r="AA81" i="1"/>
  <c r="Z81" i="1"/>
  <c r="Y81" i="1"/>
  <c r="X81" i="1"/>
  <c r="W81" i="1"/>
  <c r="AB80" i="1"/>
  <c r="AA80" i="1"/>
  <c r="Z80" i="1"/>
  <c r="Y80" i="1"/>
  <c r="X80" i="1"/>
  <c r="W80" i="1"/>
  <c r="AB77" i="1"/>
  <c r="AA77" i="1"/>
  <c r="Z77" i="1"/>
  <c r="Y77" i="1"/>
  <c r="X77" i="1"/>
  <c r="W77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Y90" i="1"/>
  <c r="AZ90" i="1" s="1"/>
  <c r="BA90" i="1" s="1"/>
  <c r="BB90" i="1" s="1"/>
  <c r="BC90" i="1" s="1"/>
  <c r="BD90" i="1" s="1"/>
  <c r="BE90" i="1" s="1"/>
  <c r="BF90" i="1" s="1"/>
  <c r="BG90" i="1" s="1"/>
  <c r="BH90" i="1" s="1"/>
  <c r="BI90" i="1" s="1"/>
  <c r="BJ90" i="1" s="1"/>
  <c r="AY87" i="1"/>
  <c r="AY89" i="1"/>
  <c r="AZ89" i="1" s="1"/>
  <c r="BA89" i="1" s="1"/>
  <c r="BB89" i="1" s="1"/>
  <c r="BC89" i="1" s="1"/>
  <c r="BD89" i="1" s="1"/>
  <c r="BE89" i="1" s="1"/>
  <c r="BF89" i="1" s="1"/>
  <c r="BG89" i="1" s="1"/>
  <c r="BH89" i="1" s="1"/>
  <c r="BI89" i="1" s="1"/>
  <c r="BJ89" i="1" s="1"/>
  <c r="BK89" i="1" s="1"/>
  <c r="BL89" i="1" s="1"/>
  <c r="BM89" i="1" s="1"/>
  <c r="BN89" i="1" s="1"/>
  <c r="BO89" i="1" s="1"/>
  <c r="BP89" i="1" s="1"/>
  <c r="BQ89" i="1" s="1"/>
  <c r="BR89" i="1" s="1"/>
  <c r="BS89" i="1" s="1"/>
  <c r="BT89" i="1" s="1"/>
  <c r="BU89" i="1" s="1"/>
  <c r="BV89" i="1" s="1"/>
  <c r="D100" i="1"/>
  <c r="D99" i="1"/>
  <c r="D98" i="1"/>
  <c r="D97" i="1"/>
  <c r="D96" i="1"/>
  <c r="D95" i="1"/>
  <c r="C99" i="1"/>
  <c r="C100" i="1"/>
  <c r="C98" i="1"/>
  <c r="C97" i="1"/>
  <c r="C96" i="1"/>
  <c r="C95" i="1"/>
  <c r="C91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X73" i="1"/>
  <c r="C31" i="2" s="1"/>
  <c r="BX72" i="1"/>
  <c r="C30" i="2" s="1"/>
  <c r="BX71" i="1"/>
  <c r="C29" i="2" s="1"/>
  <c r="C27" i="2"/>
  <c r="BX68" i="1"/>
  <c r="C28" i="2" s="1"/>
  <c r="C90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J55" i="2"/>
  <c r="X98" i="1" l="1"/>
  <c r="AY88" i="1"/>
  <c r="AZ88" i="1" s="1"/>
  <c r="BA88" i="1" s="1"/>
  <c r="BB88" i="1" s="1"/>
  <c r="BC88" i="1" s="1"/>
  <c r="BD88" i="1" s="1"/>
  <c r="BE88" i="1" s="1"/>
  <c r="BF88" i="1" s="1"/>
  <c r="BG88" i="1" s="1"/>
  <c r="BH88" i="1" s="1"/>
  <c r="BI88" i="1" s="1"/>
  <c r="BJ88" i="1" s="1"/>
  <c r="BK88" i="1" s="1"/>
  <c r="BL88" i="1" s="1"/>
  <c r="BM88" i="1" s="1"/>
  <c r="BN88" i="1" s="1"/>
  <c r="BO88" i="1" s="1"/>
  <c r="BP88" i="1" s="1"/>
  <c r="BQ88" i="1" s="1"/>
  <c r="BR88" i="1" s="1"/>
  <c r="BS88" i="1" s="1"/>
  <c r="BT88" i="1" s="1"/>
  <c r="BU88" i="1" s="1"/>
  <c r="BV88" i="1" s="1"/>
  <c r="AE83" i="1"/>
  <c r="AA99" i="1"/>
  <c r="AG95" i="1"/>
  <c r="X100" i="1"/>
  <c r="BK90" i="1"/>
  <c r="BL90" i="1" s="1"/>
  <c r="BM90" i="1" s="1"/>
  <c r="BN90" i="1" s="1"/>
  <c r="BO90" i="1" s="1"/>
  <c r="BP90" i="1" s="1"/>
  <c r="BQ90" i="1" s="1"/>
  <c r="BR90" i="1" s="1"/>
  <c r="BS90" i="1" s="1"/>
  <c r="BT90" i="1" s="1"/>
  <c r="BU90" i="1" s="1"/>
  <c r="BV90" i="1" s="1"/>
  <c r="M101" i="1"/>
  <c r="C92" i="1"/>
  <c r="AH95" i="1"/>
  <c r="E101" i="1"/>
  <c r="U101" i="1"/>
  <c r="AU98" i="1"/>
  <c r="J101" i="1"/>
  <c r="R101" i="1"/>
  <c r="AC83" i="1"/>
  <c r="Z100" i="1"/>
  <c r="AM98" i="1"/>
  <c r="I92" i="1"/>
  <c r="Y92" i="1"/>
  <c r="AW92" i="1"/>
  <c r="E92" i="1"/>
  <c r="AK92" i="1"/>
  <c r="R92" i="1"/>
  <c r="AX92" i="1"/>
  <c r="F92" i="1"/>
  <c r="V92" i="1"/>
  <c r="AD92" i="1"/>
  <c r="AL92" i="1"/>
  <c r="AT92" i="1"/>
  <c r="W99" i="1"/>
  <c r="AK83" i="1"/>
  <c r="AK99" i="1"/>
  <c r="AS100" i="1"/>
  <c r="AF95" i="1"/>
  <c r="AA98" i="1"/>
  <c r="AW99" i="1"/>
  <c r="V101" i="1"/>
  <c r="AV95" i="1"/>
  <c r="Q92" i="1"/>
  <c r="AO92" i="1"/>
  <c r="U92" i="1"/>
  <c r="AS92" i="1"/>
  <c r="J92" i="1"/>
  <c r="AP92" i="1"/>
  <c r="K92" i="1"/>
  <c r="S92" i="1"/>
  <c r="AA92" i="1"/>
  <c r="AI92" i="1"/>
  <c r="AQ92" i="1"/>
  <c r="G92" i="1"/>
  <c r="O92" i="1"/>
  <c r="W92" i="1"/>
  <c r="AE92" i="1"/>
  <c r="AM92" i="1"/>
  <c r="AU92" i="1"/>
  <c r="G101" i="1"/>
  <c r="O101" i="1"/>
  <c r="X95" i="1"/>
  <c r="X99" i="1"/>
  <c r="AL83" i="1"/>
  <c r="AF83" i="1"/>
  <c r="X83" i="1"/>
  <c r="N101" i="1"/>
  <c r="AU95" i="1"/>
  <c r="AG92" i="1"/>
  <c r="M92" i="1"/>
  <c r="AC92" i="1"/>
  <c r="Z92" i="1"/>
  <c r="L92" i="1"/>
  <c r="T92" i="1"/>
  <c r="AB92" i="1"/>
  <c r="AJ92" i="1"/>
  <c r="AR92" i="1"/>
  <c r="H92" i="1"/>
  <c r="P92" i="1"/>
  <c r="X92" i="1"/>
  <c r="AF92" i="1"/>
  <c r="AN92" i="1"/>
  <c r="AV92" i="1"/>
  <c r="H101" i="1"/>
  <c r="P101" i="1"/>
  <c r="Y95" i="1"/>
  <c r="K101" i="1"/>
  <c r="S101" i="1"/>
  <c r="AB99" i="1"/>
  <c r="BX77" i="1"/>
  <c r="F28" i="2" s="1"/>
  <c r="I28" i="2" s="1"/>
  <c r="AG83" i="1"/>
  <c r="AX100" i="1"/>
  <c r="AA83" i="1"/>
  <c r="AQ100" i="1"/>
  <c r="F101" i="1"/>
  <c r="Y100" i="1"/>
  <c r="AH92" i="1"/>
  <c r="N92" i="1"/>
  <c r="I101" i="1"/>
  <c r="Q101" i="1"/>
  <c r="Z95" i="1"/>
  <c r="L101" i="1"/>
  <c r="T101" i="1"/>
  <c r="AH83" i="1"/>
  <c r="AB83" i="1"/>
  <c r="Y83" i="1"/>
  <c r="Z83" i="1"/>
  <c r="AB98" i="1"/>
  <c r="AC98" i="1"/>
  <c r="Y99" i="1"/>
  <c r="AC100" i="1"/>
  <c r="AH98" i="1"/>
  <c r="Y98" i="1"/>
  <c r="Z98" i="1"/>
  <c r="AE98" i="1"/>
  <c r="Z99" i="1"/>
  <c r="AI100" i="1"/>
  <c r="AT98" i="1"/>
  <c r="AC99" i="1"/>
  <c r="AG99" i="1"/>
  <c r="AO99" i="1"/>
  <c r="AA100" i="1"/>
  <c r="AB100" i="1"/>
  <c r="AV99" i="1"/>
  <c r="W98" i="1"/>
  <c r="W100" i="1"/>
  <c r="W83" i="1"/>
  <c r="AA95" i="1"/>
  <c r="AC95" i="1"/>
  <c r="AE95" i="1"/>
  <c r="AM95" i="1"/>
  <c r="AT95" i="1"/>
  <c r="AB95" i="1"/>
  <c r="W95" i="1"/>
  <c r="AH99" i="1"/>
  <c r="AR100" i="1"/>
  <c r="AO98" i="1"/>
  <c r="AJ99" i="1"/>
  <c r="AL100" i="1"/>
  <c r="AU100" i="1"/>
  <c r="AN98" i="1"/>
  <c r="AP99" i="1"/>
  <c r="AI99" i="1"/>
  <c r="AK100" i="1"/>
  <c r="AP98" i="1"/>
  <c r="AI98" i="1"/>
  <c r="AQ98" i="1"/>
  <c r="AS99" i="1"/>
  <c r="AE100" i="1"/>
  <c r="AM100" i="1"/>
  <c r="AJ98" i="1"/>
  <c r="AR98" i="1"/>
  <c r="AD99" i="1"/>
  <c r="AL99" i="1"/>
  <c r="AT99" i="1"/>
  <c r="AF100" i="1"/>
  <c r="AN100" i="1"/>
  <c r="AV100" i="1"/>
  <c r="AV98" i="1"/>
  <c r="AJ100" i="1"/>
  <c r="AG98" i="1"/>
  <c r="AX98" i="1"/>
  <c r="AY98" i="1" s="1"/>
  <c r="AZ98" i="1" s="1"/>
  <c r="BA98" i="1" s="1"/>
  <c r="BB98" i="1" s="1"/>
  <c r="BC98" i="1" s="1"/>
  <c r="BD98" i="1" s="1"/>
  <c r="BE98" i="1" s="1"/>
  <c r="BF98" i="1" s="1"/>
  <c r="BG98" i="1" s="1"/>
  <c r="BH98" i="1" s="1"/>
  <c r="BI98" i="1" s="1"/>
  <c r="BJ98" i="1" s="1"/>
  <c r="AK98" i="1"/>
  <c r="AS98" i="1"/>
  <c r="AE99" i="1"/>
  <c r="AM99" i="1"/>
  <c r="AU99" i="1"/>
  <c r="AG100" i="1"/>
  <c r="AO100" i="1"/>
  <c r="AW100" i="1"/>
  <c r="AF98" i="1"/>
  <c r="AX99" i="1"/>
  <c r="AY99" i="1" s="1"/>
  <c r="AZ99" i="1" s="1"/>
  <c r="BA99" i="1" s="1"/>
  <c r="BB99" i="1" s="1"/>
  <c r="BC99" i="1" s="1"/>
  <c r="BD99" i="1" s="1"/>
  <c r="BE99" i="1" s="1"/>
  <c r="BF99" i="1" s="1"/>
  <c r="BG99" i="1" s="1"/>
  <c r="BH99" i="1" s="1"/>
  <c r="BI99" i="1" s="1"/>
  <c r="BJ99" i="1" s="1"/>
  <c r="AW98" i="1"/>
  <c r="AQ99" i="1"/>
  <c r="AR99" i="1"/>
  <c r="AD100" i="1"/>
  <c r="AT100" i="1"/>
  <c r="AD98" i="1"/>
  <c r="AL98" i="1"/>
  <c r="AF99" i="1"/>
  <c r="AN99" i="1"/>
  <c r="AH100" i="1"/>
  <c r="AP100" i="1"/>
  <c r="AJ83" i="1"/>
  <c r="AP95" i="1"/>
  <c r="AO95" i="1"/>
  <c r="AX95" i="1"/>
  <c r="AI83" i="1"/>
  <c r="AJ95" i="1"/>
  <c r="AR95" i="1"/>
  <c r="AN95" i="1"/>
  <c r="AW95" i="1"/>
  <c r="AK95" i="1"/>
  <c r="AS95" i="1"/>
  <c r="AI95" i="1"/>
  <c r="AQ95" i="1"/>
  <c r="AD83" i="1"/>
  <c r="AD95" i="1"/>
  <c r="AL95" i="1"/>
  <c r="D92" i="1"/>
  <c r="BX74" i="1"/>
  <c r="D51" i="2"/>
  <c r="J51" i="2" s="1"/>
  <c r="D31" i="2"/>
  <c r="D50" i="2"/>
  <c r="J50" i="2" s="1"/>
  <c r="D48" i="2"/>
  <c r="J48" i="2" s="1"/>
  <c r="D46" i="2"/>
  <c r="D30" i="2"/>
  <c r="J30" i="2" s="1"/>
  <c r="D28" i="2"/>
  <c r="J28" i="2" s="1"/>
  <c r="D27" i="2"/>
  <c r="D23" i="2"/>
  <c r="J23" i="2" s="1"/>
  <c r="D22" i="2"/>
  <c r="J22" i="2" s="1"/>
  <c r="D21" i="2"/>
  <c r="J21" i="2" s="1"/>
  <c r="D20" i="2"/>
  <c r="J20" i="2" s="1"/>
  <c r="D19" i="2"/>
  <c r="J19" i="2" s="1"/>
  <c r="F55" i="2"/>
  <c r="I55" i="2"/>
  <c r="J43" i="2"/>
  <c r="J41" i="2"/>
  <c r="I51" i="2"/>
  <c r="I50" i="2"/>
  <c r="I49" i="2"/>
  <c r="I48" i="2"/>
  <c r="I23" i="2"/>
  <c r="I22" i="2"/>
  <c r="I21" i="2"/>
  <c r="I20" i="2"/>
  <c r="I19" i="2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G49" i="2"/>
  <c r="G24" i="2"/>
  <c r="F24" i="2"/>
  <c r="F17" i="2"/>
  <c r="G16" i="2"/>
  <c r="G15" i="2"/>
  <c r="G14" i="2"/>
  <c r="G13" i="2"/>
  <c r="G12" i="2"/>
  <c r="G11" i="2"/>
  <c r="G10" i="2"/>
  <c r="G9" i="2"/>
  <c r="G8" i="2"/>
  <c r="D49" i="2"/>
  <c r="C35" i="2"/>
  <c r="D34" i="2"/>
  <c r="D35" i="2" s="1"/>
  <c r="C32" i="2"/>
  <c r="D29" i="2"/>
  <c r="D26" i="2"/>
  <c r="C24" i="2"/>
  <c r="C17" i="2"/>
  <c r="D16" i="2"/>
  <c r="D15" i="2"/>
  <c r="D14" i="2"/>
  <c r="D13" i="2"/>
  <c r="D12" i="2"/>
  <c r="D11" i="2"/>
  <c r="D10" i="2"/>
  <c r="D9" i="2"/>
  <c r="D8" i="2"/>
  <c r="AX64" i="1"/>
  <c r="AX63" i="1"/>
  <c r="AX62" i="1"/>
  <c r="AX59" i="1"/>
  <c r="Z101" i="1" l="1"/>
  <c r="AY63" i="1"/>
  <c r="AZ63" i="1" s="1"/>
  <c r="BA63" i="1" s="1"/>
  <c r="BB63" i="1" s="1"/>
  <c r="BC63" i="1" s="1"/>
  <c r="BD63" i="1" s="1"/>
  <c r="BE63" i="1" s="1"/>
  <c r="BF63" i="1" s="1"/>
  <c r="BG63" i="1" s="1"/>
  <c r="BH63" i="1" s="1"/>
  <c r="BI63" i="1" s="1"/>
  <c r="BJ63" i="1" s="1"/>
  <c r="AY64" i="1"/>
  <c r="AZ64" i="1" s="1"/>
  <c r="BA64" i="1" s="1"/>
  <c r="BB64" i="1" s="1"/>
  <c r="BC64" i="1" s="1"/>
  <c r="BD64" i="1" s="1"/>
  <c r="BE64" i="1" s="1"/>
  <c r="BF64" i="1" s="1"/>
  <c r="BG64" i="1" s="1"/>
  <c r="BH64" i="1" s="1"/>
  <c r="BI64" i="1" s="1"/>
  <c r="BJ64" i="1" s="1"/>
  <c r="BK64" i="1" s="1"/>
  <c r="BL64" i="1" s="1"/>
  <c r="BM64" i="1" s="1"/>
  <c r="BN64" i="1" s="1"/>
  <c r="BO64" i="1" s="1"/>
  <c r="BP64" i="1" s="1"/>
  <c r="BQ64" i="1" s="1"/>
  <c r="BR64" i="1" s="1"/>
  <c r="BS64" i="1" s="1"/>
  <c r="BT64" i="1" s="1"/>
  <c r="BU64" i="1" s="1"/>
  <c r="BV64" i="1" s="1"/>
  <c r="AY59" i="1"/>
  <c r="AZ59" i="1" s="1"/>
  <c r="AY62" i="1"/>
  <c r="AZ62" i="1" s="1"/>
  <c r="BA62" i="1" s="1"/>
  <c r="BB62" i="1" s="1"/>
  <c r="BC62" i="1" s="1"/>
  <c r="BD62" i="1" s="1"/>
  <c r="BE62" i="1" s="1"/>
  <c r="BF62" i="1" s="1"/>
  <c r="BG62" i="1" s="1"/>
  <c r="BH62" i="1" s="1"/>
  <c r="BI62" i="1" s="1"/>
  <c r="BJ62" i="1" s="1"/>
  <c r="BK62" i="1" s="1"/>
  <c r="BL62" i="1" s="1"/>
  <c r="BM62" i="1" s="1"/>
  <c r="BN62" i="1" s="1"/>
  <c r="BO62" i="1" s="1"/>
  <c r="BP62" i="1" s="1"/>
  <c r="BQ62" i="1" s="1"/>
  <c r="BR62" i="1" s="1"/>
  <c r="BS62" i="1" s="1"/>
  <c r="BT62" i="1" s="1"/>
  <c r="BU62" i="1" s="1"/>
  <c r="BV62" i="1" s="1"/>
  <c r="BX90" i="1"/>
  <c r="AF101" i="1"/>
  <c r="Y101" i="1"/>
  <c r="X101" i="1"/>
  <c r="J49" i="2"/>
  <c r="D24" i="2"/>
  <c r="D17" i="2"/>
  <c r="W101" i="1"/>
  <c r="BK99" i="1"/>
  <c r="BL99" i="1" s="1"/>
  <c r="BM99" i="1" s="1"/>
  <c r="BN99" i="1" s="1"/>
  <c r="BO99" i="1" s="1"/>
  <c r="BP99" i="1" s="1"/>
  <c r="BQ99" i="1" s="1"/>
  <c r="BR99" i="1" s="1"/>
  <c r="BS99" i="1" s="1"/>
  <c r="BT99" i="1" s="1"/>
  <c r="BU99" i="1" s="1"/>
  <c r="BV99" i="1" s="1"/>
  <c r="AK101" i="1"/>
  <c r="AD101" i="1"/>
  <c r="BK98" i="1"/>
  <c r="BL98" i="1" s="1"/>
  <c r="BM98" i="1" s="1"/>
  <c r="BN98" i="1" s="1"/>
  <c r="BO98" i="1" s="1"/>
  <c r="BP98" i="1" s="1"/>
  <c r="BQ98" i="1" s="1"/>
  <c r="BR98" i="1" s="1"/>
  <c r="BS98" i="1" s="1"/>
  <c r="BT98" i="1" s="1"/>
  <c r="BU98" i="1" s="1"/>
  <c r="BV98" i="1" s="1"/>
  <c r="BX98" i="1" s="1"/>
  <c r="AG101" i="1"/>
  <c r="AA101" i="1"/>
  <c r="AB101" i="1"/>
  <c r="AC101" i="1"/>
  <c r="AH101" i="1"/>
  <c r="AL101" i="1"/>
  <c r="AE101" i="1"/>
  <c r="AJ101" i="1"/>
  <c r="AI101" i="1"/>
  <c r="C36" i="2"/>
  <c r="C101" i="1"/>
  <c r="D101" i="1"/>
  <c r="J24" i="2"/>
  <c r="G17" i="2"/>
  <c r="I24" i="2"/>
  <c r="I17" i="2"/>
  <c r="J17" i="2"/>
  <c r="BA59" i="1"/>
  <c r="BB59" i="1" s="1"/>
  <c r="BK63" i="1"/>
  <c r="BL63" i="1" s="1"/>
  <c r="BM63" i="1" s="1"/>
  <c r="BN63" i="1" s="1"/>
  <c r="BO63" i="1" s="1"/>
  <c r="BP63" i="1" s="1"/>
  <c r="BQ63" i="1" s="1"/>
  <c r="BR63" i="1" s="1"/>
  <c r="BS63" i="1" s="1"/>
  <c r="BT63" i="1" s="1"/>
  <c r="BU63" i="1" s="1"/>
  <c r="BV63" i="1" s="1"/>
  <c r="BX62" i="1" l="1"/>
  <c r="F42" i="2" s="1"/>
  <c r="BX99" i="1"/>
  <c r="BX64" i="1"/>
  <c r="F44" i="2" s="1"/>
  <c r="BC59" i="1"/>
  <c r="BX63" i="1"/>
  <c r="F43" i="2" s="1"/>
  <c r="BD59" i="1" l="1"/>
  <c r="BE59" i="1" l="1"/>
  <c r="BF59" i="1" l="1"/>
  <c r="BG59" i="1" l="1"/>
  <c r="BH59" i="1" l="1"/>
  <c r="BI59" i="1" l="1"/>
  <c r="BJ59" i="1" l="1"/>
  <c r="BK59" i="1" l="1"/>
  <c r="BL59" i="1" l="1"/>
  <c r="BM59" i="1" l="1"/>
  <c r="BN59" i="1" l="1"/>
  <c r="BO59" i="1" l="1"/>
  <c r="BP59" i="1" l="1"/>
  <c r="BX9" i="1"/>
  <c r="BX8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G19" i="1"/>
  <c r="F19" i="1"/>
  <c r="E19" i="1"/>
  <c r="D19" i="1"/>
  <c r="C19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6" i="1"/>
  <c r="AZ25" i="1"/>
  <c r="AY26" i="1"/>
  <c r="AY25" i="1"/>
  <c r="BQ59" i="1" l="1"/>
  <c r="AY15" i="1"/>
  <c r="AY14" i="1"/>
  <c r="AZ14" i="1" s="1"/>
  <c r="BA14" i="1" s="1"/>
  <c r="BB14" i="1" s="1"/>
  <c r="BC14" i="1" s="1"/>
  <c r="BD14" i="1" s="1"/>
  <c r="BE14" i="1" s="1"/>
  <c r="BF14" i="1" s="1"/>
  <c r="BG14" i="1" s="1"/>
  <c r="BH14" i="1" s="1"/>
  <c r="BI14" i="1" s="1"/>
  <c r="BJ14" i="1" s="1"/>
  <c r="BX10" i="1"/>
  <c r="L30" i="1"/>
  <c r="D30" i="1"/>
  <c r="N30" i="1"/>
  <c r="E30" i="1"/>
  <c r="M30" i="1"/>
  <c r="C30" i="1"/>
  <c r="G30" i="1"/>
  <c r="N36" i="1"/>
  <c r="I30" i="1"/>
  <c r="J30" i="1"/>
  <c r="N33" i="1"/>
  <c r="N35" i="1"/>
  <c r="N38" i="1"/>
  <c r="H30" i="1"/>
  <c r="K30" i="1"/>
  <c r="N37" i="1"/>
  <c r="F30" i="1"/>
  <c r="N34" i="1"/>
  <c r="BV35" i="1"/>
  <c r="CC18" i="1" s="1"/>
  <c r="BV34" i="1"/>
  <c r="BJ35" i="1"/>
  <c r="CC25" i="1" s="1"/>
  <c r="BJ34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9" i="1"/>
  <c r="P28" i="1"/>
  <c r="P27" i="1"/>
  <c r="P26" i="1"/>
  <c r="P24" i="1"/>
  <c r="AY18" i="1"/>
  <c r="AZ18" i="1" s="1"/>
  <c r="BA18" i="1" s="1"/>
  <c r="BB18" i="1" s="1"/>
  <c r="BC18" i="1" s="1"/>
  <c r="BD18" i="1" s="1"/>
  <c r="BE18" i="1" s="1"/>
  <c r="BF18" i="1" s="1"/>
  <c r="BG18" i="1" s="1"/>
  <c r="BH18" i="1" s="1"/>
  <c r="BI18" i="1" s="1"/>
  <c r="BJ18" i="1" s="1"/>
  <c r="AY17" i="1"/>
  <c r="AZ17" i="1" s="1"/>
  <c r="BA17" i="1" s="1"/>
  <c r="BB17" i="1" s="1"/>
  <c r="BC17" i="1" s="1"/>
  <c r="BD17" i="1" s="1"/>
  <c r="BE17" i="1" s="1"/>
  <c r="BF17" i="1" s="1"/>
  <c r="BG17" i="1" s="1"/>
  <c r="BH17" i="1" s="1"/>
  <c r="BI17" i="1" s="1"/>
  <c r="BJ17" i="1" s="1"/>
  <c r="AY16" i="1"/>
  <c r="AY13" i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P25" i="1"/>
  <c r="BV43" i="1" l="1"/>
  <c r="BV44" i="1" s="1"/>
  <c r="CC17" i="1"/>
  <c r="BJ43" i="1"/>
  <c r="BJ44" i="1" s="1"/>
  <c r="CC24" i="1"/>
  <c r="BK14" i="1"/>
  <c r="BL14" i="1" s="1"/>
  <c r="BM14" i="1" s="1"/>
  <c r="BN14" i="1" s="1"/>
  <c r="BO14" i="1" s="1"/>
  <c r="BP14" i="1" s="1"/>
  <c r="BQ14" i="1" s="1"/>
  <c r="BR14" i="1" s="1"/>
  <c r="BS14" i="1" s="1"/>
  <c r="BT14" i="1" s="1"/>
  <c r="BU14" i="1" s="1"/>
  <c r="BV14" i="1" s="1"/>
  <c r="AZ15" i="1"/>
  <c r="BR59" i="1"/>
  <c r="BX25" i="1"/>
  <c r="BX26" i="1"/>
  <c r="N39" i="1"/>
  <c r="BC28" i="1"/>
  <c r="S30" i="1"/>
  <c r="P30" i="1"/>
  <c r="AZ16" i="1"/>
  <c r="BA16" i="1" s="1"/>
  <c r="BB16" i="1" s="1"/>
  <c r="BC16" i="1" s="1"/>
  <c r="BD16" i="1" s="1"/>
  <c r="BE16" i="1" s="1"/>
  <c r="BF16" i="1" s="1"/>
  <c r="BG16" i="1" s="1"/>
  <c r="BH16" i="1" s="1"/>
  <c r="BI16" i="1" s="1"/>
  <c r="BJ16" i="1" s="1"/>
  <c r="AY27" i="1"/>
  <c r="Z36" i="1"/>
  <c r="BD24" i="1"/>
  <c r="Z37" i="1"/>
  <c r="AX34" i="1"/>
  <c r="CC31" i="1" s="1"/>
  <c r="BE24" i="1"/>
  <c r="Z38" i="1"/>
  <c r="BF24" i="1"/>
  <c r="BH24" i="1"/>
  <c r="AX35" i="1"/>
  <c r="CC32" i="1" s="1"/>
  <c r="AX36" i="1"/>
  <c r="AX37" i="1"/>
  <c r="AX38" i="1"/>
  <c r="BK17" i="1"/>
  <c r="AL38" i="1"/>
  <c r="AY24" i="1"/>
  <c r="BK13" i="1"/>
  <c r="AL33" i="1"/>
  <c r="AL35" i="1"/>
  <c r="BK18" i="1"/>
  <c r="AZ24" i="1"/>
  <c r="BC29" i="1"/>
  <c r="AL34" i="1"/>
  <c r="AL36" i="1"/>
  <c r="AL37" i="1"/>
  <c r="BG24" i="1"/>
  <c r="O30" i="1"/>
  <c r="BC24" i="1"/>
  <c r="BD29" i="1"/>
  <c r="BE28" i="1"/>
  <c r="BE29" i="1"/>
  <c r="Z33" i="1"/>
  <c r="BF28" i="1"/>
  <c r="BF29" i="1"/>
  <c r="W30" i="1"/>
  <c r="AE30" i="1"/>
  <c r="AM30" i="1"/>
  <c r="AU30" i="1"/>
  <c r="U30" i="1"/>
  <c r="AC30" i="1"/>
  <c r="AK30" i="1"/>
  <c r="AS30" i="1"/>
  <c r="AA30" i="1"/>
  <c r="AI30" i="1"/>
  <c r="AQ30" i="1"/>
  <c r="AY28" i="1"/>
  <c r="BG28" i="1"/>
  <c r="AY29" i="1"/>
  <c r="BG29" i="1"/>
  <c r="BD28" i="1"/>
  <c r="AJ30" i="1"/>
  <c r="X30" i="1"/>
  <c r="AN30" i="1"/>
  <c r="V30" i="1"/>
  <c r="AL30" i="1"/>
  <c r="AT30" i="1"/>
  <c r="AB30" i="1"/>
  <c r="AZ28" i="1"/>
  <c r="BH29" i="1"/>
  <c r="Q30" i="1"/>
  <c r="Y30" i="1"/>
  <c r="AG30" i="1"/>
  <c r="AO30" i="1"/>
  <c r="AW30" i="1"/>
  <c r="AX33" i="1"/>
  <c r="BA24" i="1"/>
  <c r="BI24" i="1"/>
  <c r="BA28" i="1"/>
  <c r="BI28" i="1"/>
  <c r="BA29" i="1"/>
  <c r="BI29" i="1"/>
  <c r="AF30" i="1"/>
  <c r="AV30" i="1"/>
  <c r="AD30" i="1"/>
  <c r="T30" i="1"/>
  <c r="AR30" i="1"/>
  <c r="BH28" i="1"/>
  <c r="AZ29" i="1"/>
  <c r="R30" i="1"/>
  <c r="Z30" i="1"/>
  <c r="AH30" i="1"/>
  <c r="AP30" i="1"/>
  <c r="AX30" i="1"/>
  <c r="BB24" i="1"/>
  <c r="BJ24" i="1"/>
  <c r="BB28" i="1"/>
  <c r="BJ28" i="1"/>
  <c r="BB29" i="1"/>
  <c r="BJ29" i="1"/>
  <c r="AY19" i="1"/>
  <c r="Z34" i="1"/>
  <c r="Z35" i="1"/>
  <c r="CC33" i="1" l="1"/>
  <c r="C40" i="2"/>
  <c r="AX43" i="1"/>
  <c r="AX44" i="1" s="1"/>
  <c r="BX34" i="1"/>
  <c r="CC10" i="1"/>
  <c r="BA15" i="1"/>
  <c r="BA19" i="1" s="1"/>
  <c r="BS59" i="1"/>
  <c r="BX35" i="1"/>
  <c r="BD27" i="1"/>
  <c r="BD30" i="1" s="1"/>
  <c r="AZ27" i="1"/>
  <c r="AZ30" i="1" s="1"/>
  <c r="BE27" i="1"/>
  <c r="BE30" i="1" s="1"/>
  <c r="BC27" i="1"/>
  <c r="BC30" i="1" s="1"/>
  <c r="BJ27" i="1"/>
  <c r="BJ30" i="1" s="1"/>
  <c r="BK16" i="1"/>
  <c r="BL16" i="1" s="1"/>
  <c r="BM16" i="1" s="1"/>
  <c r="BB27" i="1"/>
  <c r="BB30" i="1" s="1"/>
  <c r="BG27" i="1"/>
  <c r="BG30" i="1" s="1"/>
  <c r="AZ19" i="1"/>
  <c r="BH27" i="1"/>
  <c r="BH30" i="1" s="1"/>
  <c r="BA27" i="1"/>
  <c r="BA30" i="1" s="1"/>
  <c r="BI27" i="1"/>
  <c r="BI30" i="1" s="1"/>
  <c r="BF27" i="1"/>
  <c r="BF30" i="1" s="1"/>
  <c r="AY30" i="1"/>
  <c r="AX39" i="1"/>
  <c r="BL18" i="1"/>
  <c r="BK29" i="1"/>
  <c r="BL17" i="1"/>
  <c r="BK28" i="1"/>
  <c r="AL39" i="1"/>
  <c r="BL13" i="1"/>
  <c r="BK24" i="1"/>
  <c r="BJ33" i="1"/>
  <c r="BJ37" i="1"/>
  <c r="BJ38" i="1"/>
  <c r="Z39" i="1"/>
  <c r="AQ49" i="1" l="1"/>
  <c r="AW49" i="1"/>
  <c r="AS48" i="1"/>
  <c r="AP48" i="1"/>
  <c r="AN49" i="1"/>
  <c r="AQ48" i="1"/>
  <c r="AO48" i="1"/>
  <c r="AX48" i="1"/>
  <c r="AM48" i="1"/>
  <c r="AM49" i="1"/>
  <c r="AM61" i="1" s="1"/>
  <c r="AX49" i="1"/>
  <c r="AT48" i="1"/>
  <c r="AR49" i="1"/>
  <c r="AW48" i="1"/>
  <c r="AP49" i="1"/>
  <c r="AU48" i="1"/>
  <c r="AS49" i="1"/>
  <c r="AN48" i="1"/>
  <c r="AT49" i="1"/>
  <c r="AU49" i="1"/>
  <c r="AV49" i="1"/>
  <c r="AR48" i="1"/>
  <c r="AV48" i="1"/>
  <c r="AO49" i="1"/>
  <c r="BB15" i="1"/>
  <c r="BK27" i="1"/>
  <c r="BK30" i="1" s="1"/>
  <c r="BT59" i="1"/>
  <c r="BN16" i="1"/>
  <c r="BM27" i="1"/>
  <c r="BL27" i="1"/>
  <c r="BJ36" i="1"/>
  <c r="BM13" i="1"/>
  <c r="BL24" i="1"/>
  <c r="BM17" i="1"/>
  <c r="BL28" i="1"/>
  <c r="BM18" i="1"/>
  <c r="BL29" i="1"/>
  <c r="AN61" i="1" l="1"/>
  <c r="AM79" i="1"/>
  <c r="AX55" i="1"/>
  <c r="CD32" i="1" s="1"/>
  <c r="CE32" i="1" s="1"/>
  <c r="CF32" i="1" s="1"/>
  <c r="AV50" i="1"/>
  <c r="AW50" i="1"/>
  <c r="AR50" i="1"/>
  <c r="AN50" i="1"/>
  <c r="AT50" i="1"/>
  <c r="AP50" i="1"/>
  <c r="AO50" i="1"/>
  <c r="AM60" i="1"/>
  <c r="AM78" i="1" s="1"/>
  <c r="AS50" i="1"/>
  <c r="AQ50" i="1"/>
  <c r="AU50" i="1"/>
  <c r="BC15" i="1"/>
  <c r="BB19" i="1"/>
  <c r="BU59" i="1"/>
  <c r="BO16" i="1"/>
  <c r="BN27" i="1"/>
  <c r="BJ39" i="1"/>
  <c r="BL30" i="1"/>
  <c r="BN17" i="1"/>
  <c r="BM28" i="1"/>
  <c r="BN18" i="1"/>
  <c r="BM29" i="1"/>
  <c r="BN13" i="1"/>
  <c r="BM24" i="1"/>
  <c r="AM96" i="1" l="1"/>
  <c r="AM83" i="1"/>
  <c r="AM97" i="1"/>
  <c r="AO61" i="1"/>
  <c r="AN79" i="1"/>
  <c r="AN97" i="1" s="1"/>
  <c r="AN60" i="1"/>
  <c r="AN78" i="1" s="1"/>
  <c r="AM65" i="1"/>
  <c r="AX54" i="1"/>
  <c r="AM50" i="1"/>
  <c r="AX50" i="1"/>
  <c r="BD15" i="1"/>
  <c r="BC19" i="1"/>
  <c r="BV59" i="1"/>
  <c r="BM30" i="1"/>
  <c r="BP16" i="1"/>
  <c r="BO27" i="1"/>
  <c r="BO13" i="1"/>
  <c r="BN24" i="1"/>
  <c r="BO18" i="1"/>
  <c r="BN29" i="1"/>
  <c r="BO17" i="1"/>
  <c r="BN28" i="1"/>
  <c r="AX56" i="1" l="1"/>
  <c r="AX57" i="1" s="1"/>
  <c r="CD31" i="1"/>
  <c r="BF49" i="1"/>
  <c r="BB49" i="1"/>
  <c r="BF48" i="1"/>
  <c r="BB48" i="1"/>
  <c r="AY49" i="1"/>
  <c r="BA48" i="1"/>
  <c r="BD49" i="1"/>
  <c r="BH49" i="1"/>
  <c r="BI48" i="1"/>
  <c r="BG48" i="1"/>
  <c r="BC48" i="1"/>
  <c r="AZ49" i="1"/>
  <c r="BG49" i="1"/>
  <c r="BC49" i="1"/>
  <c r="BH48" i="1"/>
  <c r="AY48" i="1"/>
  <c r="BD48" i="1"/>
  <c r="BJ49" i="1"/>
  <c r="BE49" i="1"/>
  <c r="AZ48" i="1"/>
  <c r="BI49" i="1"/>
  <c r="BE48" i="1"/>
  <c r="BJ48" i="1"/>
  <c r="BA49" i="1"/>
  <c r="AM101" i="1"/>
  <c r="AN83" i="1"/>
  <c r="AO79" i="1"/>
  <c r="AP61" i="1"/>
  <c r="AN96" i="1"/>
  <c r="AN101" i="1" s="1"/>
  <c r="AO60" i="1"/>
  <c r="AO78" i="1" s="1"/>
  <c r="AN65" i="1"/>
  <c r="BE15" i="1"/>
  <c r="BD19" i="1"/>
  <c r="AY100" i="1"/>
  <c r="AZ100" i="1" s="1"/>
  <c r="BA100" i="1" s="1"/>
  <c r="BB100" i="1" s="1"/>
  <c r="BC100" i="1" s="1"/>
  <c r="BD100" i="1" s="1"/>
  <c r="BE100" i="1" s="1"/>
  <c r="BF100" i="1" s="1"/>
  <c r="BG100" i="1" s="1"/>
  <c r="BH100" i="1" s="1"/>
  <c r="BI100" i="1" s="1"/>
  <c r="BJ100" i="1" s="1"/>
  <c r="AY91" i="1"/>
  <c r="AZ91" i="1" s="1"/>
  <c r="BA91" i="1" s="1"/>
  <c r="BB91" i="1" s="1"/>
  <c r="BC91" i="1" s="1"/>
  <c r="BD91" i="1" s="1"/>
  <c r="BE91" i="1" s="1"/>
  <c r="BF91" i="1" s="1"/>
  <c r="BG91" i="1" s="1"/>
  <c r="BH91" i="1" s="1"/>
  <c r="BI91" i="1" s="1"/>
  <c r="BJ91" i="1" s="1"/>
  <c r="BX59" i="1"/>
  <c r="F41" i="2" s="1"/>
  <c r="BQ16" i="1"/>
  <c r="BP27" i="1"/>
  <c r="BP18" i="1"/>
  <c r="BO29" i="1"/>
  <c r="BP17" i="1"/>
  <c r="BO28" i="1"/>
  <c r="BN30" i="1"/>
  <c r="BP13" i="1"/>
  <c r="BO24" i="1"/>
  <c r="CE31" i="1" l="1"/>
  <c r="CD33" i="1"/>
  <c r="AQ61" i="1"/>
  <c r="AP79" i="1"/>
  <c r="AP97" i="1" s="1"/>
  <c r="AO83" i="1"/>
  <c r="AO96" i="1"/>
  <c r="AO97" i="1"/>
  <c r="BJ54" i="1"/>
  <c r="BJ55" i="1"/>
  <c r="CD25" i="1" s="1"/>
  <c r="AP60" i="1"/>
  <c r="AP78" i="1" s="1"/>
  <c r="AP96" i="1" s="1"/>
  <c r="AO65" i="1"/>
  <c r="BF50" i="1"/>
  <c r="BK91" i="1"/>
  <c r="BL91" i="1" s="1"/>
  <c r="BM91" i="1" s="1"/>
  <c r="BN91" i="1" s="1"/>
  <c r="BO91" i="1" s="1"/>
  <c r="BP91" i="1" s="1"/>
  <c r="BQ91" i="1" s="1"/>
  <c r="BR91" i="1" s="1"/>
  <c r="BS91" i="1" s="1"/>
  <c r="BT91" i="1" s="1"/>
  <c r="BU91" i="1" s="1"/>
  <c r="BV91" i="1" s="1"/>
  <c r="BK100" i="1"/>
  <c r="BL100" i="1" s="1"/>
  <c r="BM100" i="1" s="1"/>
  <c r="BN100" i="1" s="1"/>
  <c r="BO100" i="1" s="1"/>
  <c r="BP100" i="1" s="1"/>
  <c r="BQ100" i="1" s="1"/>
  <c r="BR100" i="1" s="1"/>
  <c r="BS100" i="1" s="1"/>
  <c r="BT100" i="1" s="1"/>
  <c r="BU100" i="1" s="1"/>
  <c r="BV100" i="1" s="1"/>
  <c r="BF15" i="1"/>
  <c r="BE19" i="1"/>
  <c r="BC50" i="1"/>
  <c r="AZ50" i="1"/>
  <c r="BD50" i="1"/>
  <c r="AY50" i="1"/>
  <c r="BE50" i="1"/>
  <c r="BJ50" i="1"/>
  <c r="BG50" i="1"/>
  <c r="BI50" i="1"/>
  <c r="BB50" i="1"/>
  <c r="BH50" i="1"/>
  <c r="BA50" i="1"/>
  <c r="BR16" i="1"/>
  <c r="BQ27" i="1"/>
  <c r="BP24" i="1"/>
  <c r="BQ13" i="1"/>
  <c r="BQ17" i="1"/>
  <c r="BP28" i="1"/>
  <c r="BQ18" i="1"/>
  <c r="BP29" i="1"/>
  <c r="BO30" i="1"/>
  <c r="CF31" i="1" l="1"/>
  <c r="CE33" i="1"/>
  <c r="CF33" i="1" s="1"/>
  <c r="CD24" i="1"/>
  <c r="BJ56" i="1"/>
  <c r="BJ57" i="1" s="1"/>
  <c r="AP101" i="1"/>
  <c r="AP83" i="1"/>
  <c r="AO101" i="1"/>
  <c r="AR61" i="1"/>
  <c r="AQ79" i="1"/>
  <c r="AQ97" i="1" s="1"/>
  <c r="AQ60" i="1"/>
  <c r="AQ78" i="1" s="1"/>
  <c r="AP65" i="1"/>
  <c r="BG15" i="1"/>
  <c r="BF19" i="1"/>
  <c r="BX100" i="1"/>
  <c r="BS16" i="1"/>
  <c r="BR27" i="1"/>
  <c r="BR17" i="1"/>
  <c r="BQ28" i="1"/>
  <c r="BR13" i="1"/>
  <c r="BQ24" i="1"/>
  <c r="BP30" i="1"/>
  <c r="BR18" i="1"/>
  <c r="BQ29" i="1"/>
  <c r="AS61" i="1" l="1"/>
  <c r="AR79" i="1"/>
  <c r="AQ83" i="1"/>
  <c r="AQ96" i="1"/>
  <c r="AQ101" i="1" s="1"/>
  <c r="AR60" i="1"/>
  <c r="AR78" i="1" s="1"/>
  <c r="AQ65" i="1"/>
  <c r="BH15" i="1"/>
  <c r="BG19" i="1"/>
  <c r="BZ77" i="1"/>
  <c r="BT16" i="1"/>
  <c r="BS27" i="1"/>
  <c r="BS18" i="1"/>
  <c r="BR29" i="1"/>
  <c r="BQ30" i="1"/>
  <c r="BS13" i="1"/>
  <c r="BR24" i="1"/>
  <c r="BS17" i="1"/>
  <c r="BR28" i="1"/>
  <c r="AR83" i="1" l="1"/>
  <c r="AR96" i="1"/>
  <c r="AT61" i="1"/>
  <c r="AS79" i="1"/>
  <c r="AR97" i="1"/>
  <c r="AS60" i="1"/>
  <c r="AS78" i="1" s="1"/>
  <c r="AS83" i="1" s="1"/>
  <c r="AR65" i="1"/>
  <c r="BI15" i="1"/>
  <c r="BH19" i="1"/>
  <c r="BU16" i="1"/>
  <c r="BT27" i="1"/>
  <c r="BR30" i="1"/>
  <c r="BS24" i="1"/>
  <c r="BT13" i="1"/>
  <c r="BT17" i="1"/>
  <c r="BS28" i="1"/>
  <c r="BT18" i="1"/>
  <c r="BS29" i="1"/>
  <c r="AR101" i="1" l="1"/>
  <c r="AS97" i="1"/>
  <c r="AU61" i="1"/>
  <c r="AT79" i="1"/>
  <c r="AT97" i="1" s="1"/>
  <c r="AS96" i="1"/>
  <c r="AS101" i="1" s="1"/>
  <c r="AT60" i="1"/>
  <c r="AT78" i="1" s="1"/>
  <c r="AS65" i="1"/>
  <c r="BJ15" i="1"/>
  <c r="BJ21" i="1" s="1"/>
  <c r="BI19" i="1"/>
  <c r="BX81" i="1"/>
  <c r="BX82" i="1"/>
  <c r="F31" i="2" s="1"/>
  <c r="I31" i="2" s="1"/>
  <c r="BX80" i="1"/>
  <c r="BV16" i="1"/>
  <c r="BV27" i="1" s="1"/>
  <c r="BU27" i="1"/>
  <c r="BU18" i="1"/>
  <c r="BT29" i="1"/>
  <c r="BU17" i="1"/>
  <c r="BT28" i="1"/>
  <c r="BU13" i="1"/>
  <c r="BT24" i="1"/>
  <c r="BS30" i="1"/>
  <c r="AT83" i="1" l="1"/>
  <c r="AV61" i="1"/>
  <c r="AU79" i="1"/>
  <c r="AU97" i="1" s="1"/>
  <c r="AT96" i="1"/>
  <c r="AT101" i="1" s="1"/>
  <c r="AU60" i="1"/>
  <c r="AU78" i="1" s="1"/>
  <c r="AT65" i="1"/>
  <c r="BZ80" i="1"/>
  <c r="F29" i="2"/>
  <c r="BZ81" i="1"/>
  <c r="F30" i="2"/>
  <c r="I30" i="2" s="1"/>
  <c r="BK15" i="1"/>
  <c r="BJ19" i="1"/>
  <c r="BZ82" i="1"/>
  <c r="C42" i="2"/>
  <c r="D42" i="2" s="1"/>
  <c r="BZ99" i="1"/>
  <c r="G42" i="2"/>
  <c r="BX27" i="1"/>
  <c r="BV36" i="1"/>
  <c r="BX36" i="1" s="1"/>
  <c r="BT30" i="1"/>
  <c r="BV13" i="1"/>
  <c r="BU24" i="1"/>
  <c r="BV17" i="1"/>
  <c r="BU28" i="1"/>
  <c r="BV18" i="1"/>
  <c r="BU29" i="1"/>
  <c r="I42" i="2" l="1"/>
  <c r="J42" i="2"/>
  <c r="AU83" i="1"/>
  <c r="AU96" i="1"/>
  <c r="AU101" i="1" s="1"/>
  <c r="AW61" i="1"/>
  <c r="AV79" i="1"/>
  <c r="AV97" i="1" s="1"/>
  <c r="AV60" i="1"/>
  <c r="AV78" i="1" s="1"/>
  <c r="AU65" i="1"/>
  <c r="CC26" i="1"/>
  <c r="BL15" i="1"/>
  <c r="BK19" i="1"/>
  <c r="G29" i="2"/>
  <c r="I29" i="2"/>
  <c r="J29" i="2" s="1"/>
  <c r="BV29" i="1"/>
  <c r="BX18" i="1"/>
  <c r="C44" i="2" s="1"/>
  <c r="I44" i="2" s="1"/>
  <c r="BV28" i="1"/>
  <c r="BX17" i="1"/>
  <c r="C43" i="2" s="1"/>
  <c r="I43" i="2" s="1"/>
  <c r="BU30" i="1"/>
  <c r="BV24" i="1"/>
  <c r="BX24" i="1" s="1"/>
  <c r="BX13" i="1"/>
  <c r="C41" i="2" s="1"/>
  <c r="I41" i="2" s="1"/>
  <c r="AX61" i="1" l="1"/>
  <c r="AW79" i="1"/>
  <c r="AW97" i="1" s="1"/>
  <c r="AV83" i="1"/>
  <c r="AV96" i="1"/>
  <c r="AV101" i="1" s="1"/>
  <c r="AW60" i="1"/>
  <c r="AW78" i="1" s="1"/>
  <c r="AV65" i="1"/>
  <c r="BM15" i="1"/>
  <c r="BL19" i="1"/>
  <c r="BV37" i="1"/>
  <c r="BX37" i="1" s="1"/>
  <c r="BX28" i="1"/>
  <c r="BV38" i="1"/>
  <c r="BX38" i="1" s="1"/>
  <c r="BX29" i="1"/>
  <c r="BV30" i="1"/>
  <c r="BV33" i="1"/>
  <c r="AW83" i="1" l="1"/>
  <c r="AW96" i="1"/>
  <c r="AW101" i="1" s="1"/>
  <c r="AX79" i="1"/>
  <c r="AX97" i="1" s="1"/>
  <c r="AY61" i="1"/>
  <c r="AY79" i="1" s="1"/>
  <c r="AX60" i="1"/>
  <c r="AX78" i="1" s="1"/>
  <c r="AW65" i="1"/>
  <c r="BN15" i="1"/>
  <c r="BM19" i="1"/>
  <c r="BX30" i="1"/>
  <c r="BV39" i="1"/>
  <c r="BX33" i="1"/>
  <c r="AZ61" i="1" l="1"/>
  <c r="AZ79" i="1" s="1"/>
  <c r="AY97" i="1"/>
  <c r="AX65" i="1"/>
  <c r="AY60" i="1"/>
  <c r="AY78" i="1" s="1"/>
  <c r="BO15" i="1"/>
  <c r="BN19" i="1"/>
  <c r="BX39" i="1"/>
  <c r="BU48" i="1" l="1"/>
  <c r="BR48" i="1"/>
  <c r="BP48" i="1"/>
  <c r="BQ49" i="1"/>
  <c r="BN49" i="1"/>
  <c r="BP49" i="1"/>
  <c r="BR49" i="1"/>
  <c r="BM48" i="1"/>
  <c r="BV49" i="1"/>
  <c r="BL49" i="1"/>
  <c r="BQ48" i="1"/>
  <c r="BV48" i="1"/>
  <c r="BO48" i="1"/>
  <c r="BT49" i="1"/>
  <c r="BK48" i="1"/>
  <c r="BL48" i="1"/>
  <c r="BS48" i="1"/>
  <c r="BS49" i="1"/>
  <c r="BN48" i="1"/>
  <c r="BK49" i="1"/>
  <c r="BO49" i="1"/>
  <c r="BT48" i="1"/>
  <c r="BU49" i="1"/>
  <c r="BM49" i="1"/>
  <c r="BA61" i="1"/>
  <c r="BA79" i="1" s="1"/>
  <c r="AZ97" i="1"/>
  <c r="AZ60" i="1"/>
  <c r="AZ78" i="1" s="1"/>
  <c r="AY65" i="1"/>
  <c r="BP15" i="1"/>
  <c r="BO19" i="1"/>
  <c r="BB61" i="1" l="1"/>
  <c r="BB79" i="1" s="1"/>
  <c r="BA97" i="1"/>
  <c r="BA60" i="1"/>
  <c r="BA78" i="1" s="1"/>
  <c r="AZ65" i="1"/>
  <c r="BV55" i="1"/>
  <c r="CD18" i="1" s="1"/>
  <c r="AX83" i="1"/>
  <c r="AX96" i="1"/>
  <c r="AY83" i="1"/>
  <c r="BV54" i="1"/>
  <c r="CD17" i="1" s="1"/>
  <c r="BQ15" i="1"/>
  <c r="BP19" i="1"/>
  <c r="BU50" i="1"/>
  <c r="BR50" i="1"/>
  <c r="BN50" i="1"/>
  <c r="BT50" i="1"/>
  <c r="BO50" i="1"/>
  <c r="BL50" i="1"/>
  <c r="BV50" i="1"/>
  <c r="BP50" i="1"/>
  <c r="BM50" i="1"/>
  <c r="BK50" i="1"/>
  <c r="BS50" i="1"/>
  <c r="BQ50" i="1"/>
  <c r="BV56" i="1" l="1"/>
  <c r="BV57" i="1" s="1"/>
  <c r="BC61" i="1"/>
  <c r="BC79" i="1" s="1"/>
  <c r="BB97" i="1"/>
  <c r="AX101" i="1"/>
  <c r="AY96" i="1"/>
  <c r="BB60" i="1"/>
  <c r="BB78" i="1" s="1"/>
  <c r="BA65" i="1"/>
  <c r="AZ83" i="1"/>
  <c r="BR15" i="1"/>
  <c r="BQ19" i="1"/>
  <c r="BD61" i="1" l="1"/>
  <c r="BD79" i="1" s="1"/>
  <c r="BC97" i="1"/>
  <c r="AZ96" i="1"/>
  <c r="BA83" i="1"/>
  <c r="BC60" i="1"/>
  <c r="BC78" i="1" s="1"/>
  <c r="BB65" i="1"/>
  <c r="CE25" i="1"/>
  <c r="CF25" i="1" s="1"/>
  <c r="CD26" i="1"/>
  <c r="CE24" i="1"/>
  <c r="CF24" i="1" s="1"/>
  <c r="BS15" i="1"/>
  <c r="BR19" i="1"/>
  <c r="BE61" i="1" l="1"/>
  <c r="BE79" i="1" s="1"/>
  <c r="BD97" i="1"/>
  <c r="CE26" i="1"/>
  <c r="CF26" i="1" s="1"/>
  <c r="BD60" i="1"/>
  <c r="BD78" i="1" s="1"/>
  <c r="BC65" i="1"/>
  <c r="BA96" i="1"/>
  <c r="BT15" i="1"/>
  <c r="BS19" i="1"/>
  <c r="BF61" i="1" l="1"/>
  <c r="BF79" i="1" s="1"/>
  <c r="BE97" i="1"/>
  <c r="BB96" i="1"/>
  <c r="BB83" i="1"/>
  <c r="BE60" i="1"/>
  <c r="BE78" i="1" s="1"/>
  <c r="BD65" i="1"/>
  <c r="BC83" i="1"/>
  <c r="BU15" i="1"/>
  <c r="BT19" i="1"/>
  <c r="BG61" i="1" l="1"/>
  <c r="BG79" i="1" s="1"/>
  <c r="BF97" i="1"/>
  <c r="BF60" i="1"/>
  <c r="BF78" i="1" s="1"/>
  <c r="BE65" i="1"/>
  <c r="BD83" i="1"/>
  <c r="BC96" i="1"/>
  <c r="BV15" i="1"/>
  <c r="BU19" i="1"/>
  <c r="BG97" i="1" l="1"/>
  <c r="BH61" i="1"/>
  <c r="BH79" i="1" s="1"/>
  <c r="BD96" i="1"/>
  <c r="BG60" i="1"/>
  <c r="BG78" i="1" s="1"/>
  <c r="BF65" i="1"/>
  <c r="CC19" i="1"/>
  <c r="BV19" i="1"/>
  <c r="BX15" i="1"/>
  <c r="CC11" i="1" s="1"/>
  <c r="CC12" i="1" s="1"/>
  <c r="BH97" i="1" l="1"/>
  <c r="BI61" i="1"/>
  <c r="BI79" i="1" s="1"/>
  <c r="BE96" i="1"/>
  <c r="BE83" i="1"/>
  <c r="BH60" i="1"/>
  <c r="BH78" i="1" s="1"/>
  <c r="BG65" i="1"/>
  <c r="C39" i="2"/>
  <c r="BX19" i="1"/>
  <c r="BI97" i="1" l="1"/>
  <c r="BJ61" i="1"/>
  <c r="BJ79" i="1" s="1"/>
  <c r="BF96" i="1"/>
  <c r="BF83" i="1"/>
  <c r="BI60" i="1"/>
  <c r="BI78" i="1" s="1"/>
  <c r="BH65" i="1"/>
  <c r="D39" i="2"/>
  <c r="C45" i="2"/>
  <c r="AY95" i="1"/>
  <c r="BK61" i="1" l="1"/>
  <c r="BK79" i="1" s="1"/>
  <c r="BG96" i="1"/>
  <c r="BG83" i="1"/>
  <c r="BJ60" i="1"/>
  <c r="BJ78" i="1" s="1"/>
  <c r="BI65" i="1"/>
  <c r="AZ95" i="1"/>
  <c r="AY101" i="1"/>
  <c r="BL61" i="1" l="1"/>
  <c r="BL79" i="1" s="1"/>
  <c r="BJ97" i="1"/>
  <c r="BK97" i="1" s="1"/>
  <c r="BH96" i="1"/>
  <c r="BH83" i="1"/>
  <c r="BK60" i="1"/>
  <c r="BK78" i="1" s="1"/>
  <c r="BJ65" i="1"/>
  <c r="AZ87" i="1"/>
  <c r="BA87" i="1" s="1"/>
  <c r="BB87" i="1" s="1"/>
  <c r="BC87" i="1" s="1"/>
  <c r="BD87" i="1" s="1"/>
  <c r="BE87" i="1" s="1"/>
  <c r="BF87" i="1" s="1"/>
  <c r="BG87" i="1" s="1"/>
  <c r="BH87" i="1" s="1"/>
  <c r="BI87" i="1" s="1"/>
  <c r="BJ87" i="1" s="1"/>
  <c r="AZ101" i="1"/>
  <c r="BA95" i="1"/>
  <c r="BM61" i="1" l="1"/>
  <c r="BM79" i="1" s="1"/>
  <c r="BI96" i="1"/>
  <c r="BI83" i="1"/>
  <c r="BL60" i="1"/>
  <c r="BL78" i="1" s="1"/>
  <c r="BK65" i="1"/>
  <c r="BK87" i="1"/>
  <c r="BL87" i="1" s="1"/>
  <c r="BM87" i="1" s="1"/>
  <c r="BN87" i="1" s="1"/>
  <c r="BO87" i="1" s="1"/>
  <c r="BP87" i="1" s="1"/>
  <c r="BQ87" i="1" s="1"/>
  <c r="BR87" i="1" s="1"/>
  <c r="BS87" i="1" s="1"/>
  <c r="BT87" i="1" s="1"/>
  <c r="BU87" i="1" s="1"/>
  <c r="BV87" i="1" s="1"/>
  <c r="AY86" i="1"/>
  <c r="BB95" i="1"/>
  <c r="BA101" i="1"/>
  <c r="BN61" i="1" l="1"/>
  <c r="BN79" i="1" s="1"/>
  <c r="BL97" i="1"/>
  <c r="BM97" i="1" s="1"/>
  <c r="BM60" i="1"/>
  <c r="BM78" i="1" s="1"/>
  <c r="BL65" i="1"/>
  <c r="BK83" i="1"/>
  <c r="BJ96" i="1"/>
  <c r="BJ83" i="1"/>
  <c r="BB101" i="1"/>
  <c r="BC95" i="1"/>
  <c r="AZ86" i="1"/>
  <c r="AY92" i="1"/>
  <c r="BK96" i="1" l="1"/>
  <c r="BO61" i="1"/>
  <c r="BO79" i="1" s="1"/>
  <c r="BN60" i="1"/>
  <c r="BN78" i="1" s="1"/>
  <c r="BM65" i="1"/>
  <c r="C52" i="2"/>
  <c r="C53" i="2" s="1"/>
  <c r="C4" i="2" s="1"/>
  <c r="D47" i="2"/>
  <c r="BC101" i="1"/>
  <c r="BD95" i="1"/>
  <c r="AZ92" i="1"/>
  <c r="BA86" i="1"/>
  <c r="BN97" i="1" l="1"/>
  <c r="BP61" i="1"/>
  <c r="BP79" i="1" s="1"/>
  <c r="BL96" i="1"/>
  <c r="BL83" i="1"/>
  <c r="BO60" i="1"/>
  <c r="BO78" i="1" s="1"/>
  <c r="BN65" i="1"/>
  <c r="CE18" i="1"/>
  <c r="CF18" i="1" s="1"/>
  <c r="CE17" i="1"/>
  <c r="CF17" i="1" s="1"/>
  <c r="CD19" i="1"/>
  <c r="D52" i="2"/>
  <c r="BA92" i="1"/>
  <c r="BB86" i="1"/>
  <c r="BD101" i="1"/>
  <c r="BE95" i="1"/>
  <c r="BQ61" i="1" l="1"/>
  <c r="BQ79" i="1" s="1"/>
  <c r="BO97" i="1"/>
  <c r="BP97" i="1" s="1"/>
  <c r="BM96" i="1"/>
  <c r="BM83" i="1"/>
  <c r="BP60" i="1"/>
  <c r="BP78" i="1" s="1"/>
  <c r="BO65" i="1"/>
  <c r="CE19" i="1"/>
  <c r="CF19" i="1" s="1"/>
  <c r="BE101" i="1"/>
  <c r="BF95" i="1"/>
  <c r="BB92" i="1"/>
  <c r="BC86" i="1"/>
  <c r="BZ98" i="1"/>
  <c r="BR61" i="1" l="1"/>
  <c r="BR79" i="1" s="1"/>
  <c r="BN96" i="1"/>
  <c r="BN83" i="1"/>
  <c r="BQ60" i="1"/>
  <c r="BQ78" i="1" s="1"/>
  <c r="BP65" i="1"/>
  <c r="BC92" i="1"/>
  <c r="BD86" i="1"/>
  <c r="BF101" i="1"/>
  <c r="BG95" i="1"/>
  <c r="BS61" i="1" l="1"/>
  <c r="BS79" i="1" s="1"/>
  <c r="BR60" i="1"/>
  <c r="BR78" i="1" s="1"/>
  <c r="BQ65" i="1"/>
  <c r="BO96" i="1"/>
  <c r="BO83" i="1"/>
  <c r="BG101" i="1"/>
  <c r="BH95" i="1"/>
  <c r="BD92" i="1"/>
  <c r="BE86" i="1"/>
  <c r="BQ97" i="1" l="1"/>
  <c r="BT61" i="1"/>
  <c r="BT79" i="1" s="1"/>
  <c r="BR97" i="1"/>
  <c r="BS60" i="1"/>
  <c r="BS78" i="1" s="1"/>
  <c r="BR65" i="1"/>
  <c r="BP96" i="1"/>
  <c r="BP83" i="1"/>
  <c r="BE92" i="1"/>
  <c r="BF86" i="1"/>
  <c r="BH101" i="1"/>
  <c r="BI95" i="1"/>
  <c r="BU61" i="1" l="1"/>
  <c r="BU79" i="1" s="1"/>
  <c r="BS97" i="1"/>
  <c r="BT60" i="1"/>
  <c r="BT78" i="1" s="1"/>
  <c r="BS65" i="1"/>
  <c r="BQ96" i="1"/>
  <c r="BQ83" i="1"/>
  <c r="BJ95" i="1"/>
  <c r="BI101" i="1"/>
  <c r="BF92" i="1"/>
  <c r="BG86" i="1"/>
  <c r="BV61" i="1" l="1"/>
  <c r="BV79" i="1" s="1"/>
  <c r="BT97" i="1"/>
  <c r="BR96" i="1"/>
  <c r="BR83" i="1"/>
  <c r="BU60" i="1"/>
  <c r="BU78" i="1" s="1"/>
  <c r="BT65" i="1"/>
  <c r="BH86" i="1"/>
  <c r="BG92" i="1"/>
  <c r="BK95" i="1"/>
  <c r="BJ101" i="1"/>
  <c r="BX61" i="1" l="1"/>
  <c r="F39" i="2" s="1"/>
  <c r="BU97" i="1"/>
  <c r="BS96" i="1"/>
  <c r="BS83" i="1"/>
  <c r="BV60" i="1"/>
  <c r="BV78" i="1" s="1"/>
  <c r="BU65" i="1"/>
  <c r="BK101" i="1"/>
  <c r="BL95" i="1"/>
  <c r="BH92" i="1"/>
  <c r="BI86" i="1"/>
  <c r="BZ61" i="1" l="1"/>
  <c r="CD11" i="1"/>
  <c r="BT96" i="1"/>
  <c r="BT83" i="1"/>
  <c r="BV65" i="1"/>
  <c r="BX60" i="1"/>
  <c r="F40" i="2" s="1"/>
  <c r="BI92" i="1"/>
  <c r="BJ86" i="1"/>
  <c r="BL101" i="1"/>
  <c r="BM95" i="1"/>
  <c r="BZ60" i="1" l="1"/>
  <c r="CD10" i="1"/>
  <c r="CE11" i="1"/>
  <c r="CF11" i="1" s="1"/>
  <c r="BV97" i="1"/>
  <c r="BX97" i="1" s="1"/>
  <c r="BX79" i="1"/>
  <c r="BU96" i="1"/>
  <c r="BU83" i="1"/>
  <c r="BX65" i="1"/>
  <c r="BM101" i="1"/>
  <c r="BN95" i="1"/>
  <c r="BJ92" i="1"/>
  <c r="BK86" i="1"/>
  <c r="F26" i="2" l="1"/>
  <c r="BZ79" i="1"/>
  <c r="BZ97" i="1"/>
  <c r="G39" i="2"/>
  <c r="J39" i="2" s="1"/>
  <c r="I39" i="2"/>
  <c r="BV96" i="1"/>
  <c r="BX96" i="1" s="1"/>
  <c r="BV83" i="1"/>
  <c r="BX78" i="1"/>
  <c r="BL86" i="1"/>
  <c r="BK92" i="1"/>
  <c r="BN101" i="1"/>
  <c r="BO95" i="1"/>
  <c r="G46" i="2" l="1"/>
  <c r="J46" i="2" s="1"/>
  <c r="G26" i="2"/>
  <c r="J26" i="2" s="1"/>
  <c r="I26" i="2"/>
  <c r="F52" i="2"/>
  <c r="I47" i="2"/>
  <c r="F27" i="2"/>
  <c r="I27" i="2" s="1"/>
  <c r="BZ78" i="1"/>
  <c r="BZ83" i="1" s="1"/>
  <c r="BX83" i="1"/>
  <c r="CE10" i="1"/>
  <c r="CD12" i="1"/>
  <c r="I40" i="2"/>
  <c r="I45" i="2" s="1"/>
  <c r="E40" i="2"/>
  <c r="F45" i="2"/>
  <c r="F34" i="2" s="1"/>
  <c r="BP95" i="1"/>
  <c r="BO101" i="1"/>
  <c r="BL92" i="1"/>
  <c r="BM86" i="1"/>
  <c r="I52" i="2" l="1"/>
  <c r="I53" i="2" s="1"/>
  <c r="CE12" i="1"/>
  <c r="CF12" i="1" s="1"/>
  <c r="CF10" i="1"/>
  <c r="I32" i="2"/>
  <c r="F32" i="2"/>
  <c r="F53" i="2"/>
  <c r="G27" i="2"/>
  <c r="G40" i="2"/>
  <c r="G47" i="2"/>
  <c r="BM92" i="1"/>
  <c r="BN86" i="1"/>
  <c r="BQ95" i="1"/>
  <c r="BP101" i="1"/>
  <c r="J47" i="2" l="1"/>
  <c r="J52" i="2" s="1"/>
  <c r="G52" i="2"/>
  <c r="J27" i="2"/>
  <c r="G32" i="2"/>
  <c r="J40" i="2"/>
  <c r="G45" i="2"/>
  <c r="G53" i="2" s="1"/>
  <c r="I34" i="2"/>
  <c r="I35" i="2" s="1"/>
  <c r="I36" i="2" s="1"/>
  <c r="I4" i="2" s="1"/>
  <c r="F35" i="2"/>
  <c r="F36" i="2" s="1"/>
  <c r="F4" i="2" s="1"/>
  <c r="BR95" i="1"/>
  <c r="BQ101" i="1"/>
  <c r="BN92" i="1"/>
  <c r="BO86" i="1"/>
  <c r="BO92" i="1" l="1"/>
  <c r="BP86" i="1"/>
  <c r="BS95" i="1"/>
  <c r="BR101" i="1"/>
  <c r="BP92" i="1" l="1"/>
  <c r="BQ86" i="1"/>
  <c r="BS101" i="1"/>
  <c r="BT95" i="1"/>
  <c r="BT101" i="1" l="1"/>
  <c r="BU95" i="1"/>
  <c r="BV95" i="1" s="1"/>
  <c r="BX95" i="1" s="1"/>
  <c r="BR86" i="1"/>
  <c r="BQ92" i="1"/>
  <c r="BZ100" i="1"/>
  <c r="BU101" i="1" l="1"/>
  <c r="BR92" i="1"/>
  <c r="BS86" i="1"/>
  <c r="BS92" i="1" l="1"/>
  <c r="BT86" i="1"/>
  <c r="BV101" i="1"/>
  <c r="BT92" i="1" l="1"/>
  <c r="BU86" i="1"/>
  <c r="BV86" i="1" s="1"/>
  <c r="BX86" i="1" s="1"/>
  <c r="BX101" i="1" l="1"/>
  <c r="BZ96" i="1"/>
  <c r="BU92" i="1"/>
  <c r="BV92" i="1" l="1"/>
  <c r="BX92" i="1" l="1"/>
  <c r="BZ95" i="1"/>
  <c r="BZ101" i="1" s="1"/>
  <c r="J31" i="2" l="1"/>
  <c r="J32" i="2" s="1"/>
  <c r="J44" i="2"/>
  <c r="J45" i="2" s="1"/>
  <c r="J53" i="2" s="1"/>
  <c r="D45" i="2"/>
  <c r="G34" i="2" s="1"/>
  <c r="D32" i="2"/>
  <c r="D36" i="2" s="1"/>
  <c r="J34" i="2" l="1"/>
  <c r="J35" i="2" s="1"/>
  <c r="J36" i="2" s="1"/>
  <c r="J4" i="2" s="1"/>
  <c r="G35" i="2"/>
  <c r="G36" i="2" s="1"/>
  <c r="G4" i="2" s="1"/>
  <c r="D53" i="2"/>
  <c r="D4" i="2" s="1"/>
</calcChain>
</file>

<file path=xl/sharedStrings.xml><?xml version="1.0" encoding="utf-8"?>
<sst xmlns="http://schemas.openxmlformats.org/spreadsheetml/2006/main" count="434" uniqueCount="235">
  <si>
    <t>Distribution UT</t>
  </si>
  <si>
    <t>Transmission</t>
  </si>
  <si>
    <t>Book Value of Gross Plant</t>
  </si>
  <si>
    <t>Generation</t>
  </si>
  <si>
    <t>General Plant UT</t>
  </si>
  <si>
    <t>Intangible</t>
  </si>
  <si>
    <t>General Plant Total Co</t>
  </si>
  <si>
    <t xml:space="preserve">Total </t>
  </si>
  <si>
    <t>2025 Test Year</t>
  </si>
  <si>
    <t>13-mos average</t>
  </si>
  <si>
    <t>Gross Plant Additions</t>
  </si>
  <si>
    <t>Annual Gross Plant Additions</t>
  </si>
  <si>
    <t>Source: Attach OCS 41.10-1.xlsx</t>
  </si>
  <si>
    <t>Total</t>
  </si>
  <si>
    <t xml:space="preserve">Planned Cumulative </t>
  </si>
  <si>
    <t>total T &amp; D</t>
  </si>
  <si>
    <t>2023 T &amp; D Plant Add'ns, 2020 Plan</t>
  </si>
  <si>
    <t>Values pasted from CZ356..DW357 in the tab named Actual Rates in Attach OCS 41.10-1.xslx.</t>
  </si>
  <si>
    <t>Values pasted from calculations made at bottom of tab named Actual Rates in Attach OCS 41.10-1.xslx using SUMIF($A$8:$A$358,identity,$mo-yr$8:$mo-yr$358) in rows 1068 to 1074 and columns BD (Jan 2020) to BW (Dec 2025) where identity = Generation, Transmission, Distribution, General-Ut, General-Co, Intangible.</t>
  </si>
  <si>
    <t>Utah Wildfire Mitigation Base Calculation Mechanism</t>
  </si>
  <si>
    <t>Revenue</t>
  </si>
  <si>
    <t>Expenses</t>
  </si>
  <si>
    <t>Distribution - Situs</t>
  </si>
  <si>
    <t>Vegetation Inspections, Mitigation, Pole Clearing - Distribution</t>
  </si>
  <si>
    <t>FHCA Inspections detail sound and bore; IR/Corona - Distribution</t>
  </si>
  <si>
    <t>Condition Corrections - Distribution</t>
  </si>
  <si>
    <t>Wood pole wrap - Distribution</t>
  </si>
  <si>
    <t>Weather Station maint, tool development, Community Mtgs, Advertising - Other</t>
  </si>
  <si>
    <t>Environmental -  Wildlife protection program - Distribution</t>
  </si>
  <si>
    <t>Fault Anticipator - Other</t>
  </si>
  <si>
    <t>Patrolling costs, field response (PSPS) - Other</t>
  </si>
  <si>
    <t>Alert Wildfire Cameras - other</t>
  </si>
  <si>
    <t>Transmission - SG</t>
  </si>
  <si>
    <t>Vegetation Inspections, Mitigation, Pole Clearing - Transmission</t>
  </si>
  <si>
    <t xml:space="preserve">FHCA Inspections - Transmission </t>
  </si>
  <si>
    <t>Condition Corrections - Transmission</t>
  </si>
  <si>
    <t>Pole Wrap Transmission</t>
  </si>
  <si>
    <t>Patrolling Costs</t>
  </si>
  <si>
    <t>Depreciation Expense</t>
  </si>
  <si>
    <t>Distribution Depreciation Expense - Situs</t>
  </si>
  <si>
    <t>Transmission Depreciation Expense - SG</t>
  </si>
  <si>
    <t>Generation Depreciation Expense - SG</t>
  </si>
  <si>
    <t>General Depreciation Expense - Situs</t>
  </si>
  <si>
    <t>General Depreciation Expense - SG</t>
  </si>
  <si>
    <t>Intangible Depreciation Expense - SO</t>
  </si>
  <si>
    <t>Taxes</t>
  </si>
  <si>
    <t>Property Tax - Situs</t>
  </si>
  <si>
    <t>Total Expenses</t>
  </si>
  <si>
    <t>Rate Base</t>
  </si>
  <si>
    <t>Generation - SG</t>
  </si>
  <si>
    <t>General - Situs</t>
  </si>
  <si>
    <t>General - SG</t>
  </si>
  <si>
    <t>Intangible - SO</t>
  </si>
  <si>
    <t>EPIS</t>
  </si>
  <si>
    <t>Distribution Accum Depr - Situs</t>
  </si>
  <si>
    <t>Transmission Accum Depr - SG</t>
  </si>
  <si>
    <t>Generation Accum Depr - SG</t>
  </si>
  <si>
    <t>General Accum Depr - Situs</t>
  </si>
  <si>
    <t>General Accum Depr - SG</t>
  </si>
  <si>
    <t>Intangible Accum Depr - SO</t>
  </si>
  <si>
    <t>Less Accum Depreciation</t>
  </si>
  <si>
    <t>Total Rate Base</t>
  </si>
  <si>
    <t>Footnotes:</t>
  </si>
  <si>
    <t>1- 2025 UT GRC allocation factors, SG allocation UT: 44.880%, SO allocation UT: 44.258%</t>
  </si>
  <si>
    <t>2- O&amp;M expense is the 2025 forecast.</t>
  </si>
  <si>
    <t>3- Depr. rates are the rates in the 2025 UT GRC. Dist: 2.556%; Trans: 1.727%; General UT: 2.166%; General SG: 3.377%; Intangible: 6.883%; Other: 3.506%.</t>
  </si>
  <si>
    <t>4- Property tax rate from the Property Tax Estimation Exhibit, 1.11%.</t>
  </si>
  <si>
    <t>2025 RMP</t>
  </si>
  <si>
    <t>2025 PSC</t>
  </si>
  <si>
    <t>EPIS%</t>
  </si>
  <si>
    <t>from Sheet 1</t>
  </si>
  <si>
    <t>Source of columns A-D: tab named "Balance to Exhibit RMP__(SEM-8)" in file named Attach OCS 41.10-1.xlsx.</t>
  </si>
  <si>
    <t>(RMP Direct allocation factors)</t>
  </si>
  <si>
    <t>Utah</t>
  </si>
  <si>
    <t>SG, RMP Direct JAM 7/25/24</t>
  </si>
  <si>
    <t>SO, RMP Direct JAM 7/5/24</t>
  </si>
  <si>
    <t>scaled</t>
  </si>
  <si>
    <t>scale</t>
  </si>
  <si>
    <t xml:space="preserve">End </t>
  </si>
  <si>
    <t>Co. Depreciation Expense RMP</t>
  </si>
  <si>
    <t>Co. Depreciation Expense PSC</t>
  </si>
  <si>
    <t>Co. Accumulated Depreciation PSC</t>
  </si>
  <si>
    <t>for Dec 2025 UT JAM</t>
  </si>
  <si>
    <t>Adjustment for</t>
  </si>
  <si>
    <t>Distribution</t>
  </si>
  <si>
    <t>RMP</t>
  </si>
  <si>
    <t>PSC</t>
  </si>
  <si>
    <t>PSC - RMP</t>
  </si>
  <si>
    <t>Function</t>
  </si>
  <si>
    <t>2025 Test Year 13-Month Average Value of Plant</t>
  </si>
  <si>
    <t>SUMMARY</t>
  </si>
  <si>
    <r>
      <t>UT Allocated</t>
    </r>
    <r>
      <rPr>
        <vertAlign val="superscript"/>
        <sz val="8"/>
        <color theme="1"/>
        <rFont val="Arial"/>
        <family val="2"/>
      </rPr>
      <t>1</t>
    </r>
  </si>
  <si>
    <r>
      <t>Total Distribution O&amp;M</t>
    </r>
    <r>
      <rPr>
        <vertAlign val="superscript"/>
        <sz val="8"/>
        <color theme="1"/>
        <rFont val="Arial"/>
        <family val="2"/>
      </rPr>
      <t>2</t>
    </r>
  </si>
  <si>
    <r>
      <t>Total Transmission O&amp;M</t>
    </r>
    <r>
      <rPr>
        <vertAlign val="superscript"/>
        <sz val="8"/>
        <color theme="1"/>
        <rFont val="Arial"/>
        <family val="2"/>
      </rPr>
      <t>2</t>
    </r>
  </si>
  <si>
    <r>
      <t>Total Depreciation Expense</t>
    </r>
    <r>
      <rPr>
        <vertAlign val="superscript"/>
        <sz val="8"/>
        <color theme="1"/>
        <rFont val="Arial"/>
        <family val="2"/>
      </rPr>
      <t>3</t>
    </r>
  </si>
  <si>
    <r>
      <t>Total Taxes</t>
    </r>
    <r>
      <rPr>
        <vertAlign val="superscript"/>
        <sz val="8"/>
        <color theme="1"/>
        <rFont val="Arial"/>
        <family val="2"/>
      </rPr>
      <t>4</t>
    </r>
  </si>
  <si>
    <t>$DPU Disallowance = $RMP less $DPU Limit</t>
  </si>
  <si>
    <t>%DPU Disallowance = $DPU Limit as % of $RMP</t>
  </si>
  <si>
    <t>2025 Plant Additions</t>
  </si>
  <si>
    <t>2024 Plant Additions</t>
  </si>
  <si>
    <t>2023 Plant Additions</t>
  </si>
  <si>
    <t>%Δ</t>
  </si>
  <si>
    <t>Total Company</t>
  </si>
  <si>
    <t>Monthly Change in the Book Value of Gross Plant</t>
  </si>
  <si>
    <t>Sum of the 2020 months</t>
  </si>
  <si>
    <t>Sum of the 2021 months</t>
  </si>
  <si>
    <t>Sum of the 2022 months</t>
  </si>
  <si>
    <t>Sum of the 2023 months</t>
  </si>
  <si>
    <t>Sum of the 2024 months</t>
  </si>
  <si>
    <t>Sum of the 2025 months</t>
  </si>
  <si>
    <t>End of 2022</t>
  </si>
  <si>
    <t>Co. Accumulated Depreciation RMP (for completeness and comparison purposes).</t>
  </si>
  <si>
    <t>Sum of depreciation expenses (or accumulated) since the program began.</t>
  </si>
  <si>
    <t xml:space="preserve">= DPU   </t>
  </si>
  <si>
    <t>2025 Adjustment for JAM</t>
  </si>
  <si>
    <t>(Ignoring Δ's in allocation factors)</t>
  </si>
  <si>
    <t>RMP's 2025 monthly Gross Plant Additions are scaled by DPU's 2025 percent disallowance of RMP's 2025 annual Gross Plant Additions (BV41).</t>
  </si>
  <si>
    <t>RMP's 2024 monthly Gross Plant Additions are scaled by DPU's percent disallowance of RMP's 2024 annual Gross Plant Additions (BJ41).</t>
  </si>
  <si>
    <t>RMP's 2023 monthly Gross Plant Additions are scaled by DPU's percent disallowance of RMP's 2023 annual Gross Plant Additions (AX41).</t>
  </si>
  <si>
    <t>Docket No. 20-035-28, Utah Wildland Fire Protection</t>
  </si>
  <si>
    <t>Plan, Approved Annual T&amp;D Capital Spending</t>
  </si>
  <si>
    <t xml:space="preserve">       Accumulated Approved T&amp;D Capital Spending</t>
  </si>
  <si>
    <t>...</t>
  </si>
  <si>
    <t xml:space="preserve">BV of Completed Projects / Accum. Planned Spending </t>
  </si>
  <si>
    <t>Sum of the months in 2023</t>
  </si>
  <si>
    <t>Sum of the months in 2024</t>
  </si>
  <si>
    <t>Sum of the months in 2025</t>
  </si>
  <si>
    <r>
      <t xml:space="preserve"> Additions</t>
    </r>
    <r>
      <rPr>
        <sz val="8"/>
        <color theme="1"/>
        <rFont val="ArialMT"/>
      </rPr>
      <t>, Jonathan Lee, DPU Phase III 11.1DIR</t>
    </r>
  </si>
  <si>
    <t xml:space="preserve">CPI-Adjusted Limit on Annual T&amp;D Gross Plant </t>
  </si>
  <si>
    <t>PSC Limit on Monthly</t>
  </si>
  <si>
    <t>T&amp;D Gross Plant Additions</t>
  </si>
  <si>
    <t>PSC Limit on Annual</t>
  </si>
  <si>
    <t>Monthly T&amp;D Depr expense is scaled by ratio of the PSC's to RMP's cumulative monthly book value of gross plant.</t>
  </si>
  <si>
    <t>Prior month's value plus the PSC's Limit on T&amp;D Gross Plant additions.</t>
  </si>
  <si>
    <t>(RMP Method of WFM ΔR)</t>
  </si>
  <si>
    <t>(Revised 2023 WFM Plan: 103,800,000 ≈ 2.5 x 2020 Plan)</t>
  </si>
  <si>
    <t>(Revised 2023 WFM Plan: 111,000,000 ≈ 4 x 2020 Plan)</t>
  </si>
  <si>
    <t>(Revised 2023 WFM Plan: 156,900,000 ≈ 7 x 2020 Plan)</t>
  </si>
  <si>
    <r>
      <t xml:space="preserve">Revenue Requirement </t>
    </r>
    <r>
      <rPr>
        <sz val="8"/>
        <color theme="1"/>
        <rFont val="Arial"/>
        <family val="2"/>
      </rPr>
      <t xml:space="preserve">using PSC's Pre-Tax ROR </t>
    </r>
  </si>
  <si>
    <t>Pre-tax Return on Rate Base</t>
  </si>
  <si>
    <t xml:space="preserve"> (using RMP's capital structure and capital costs)</t>
  </si>
  <si>
    <t xml:space="preserve"> (using PSC's capital structure and capital costs)</t>
  </si>
  <si>
    <t>Depr Expense: General - Situs = -292</t>
  </si>
  <si>
    <t>Rate Base: General Plant - Situs = -13,493</t>
  </si>
  <si>
    <t>Accum Depr: Distr - Situs = 27</t>
  </si>
  <si>
    <t>Accum Depr: Trans - SG = -19</t>
  </si>
  <si>
    <t>Accum Depr: General - Situs = 466</t>
  </si>
  <si>
    <t>RMP makes adjustments to create SEM-8 and SEM 2R3:</t>
  </si>
  <si>
    <t>Without DPU's adjustment limiting T&amp;D Capital</t>
  </si>
  <si>
    <t>With DPU's adjustment limiting T&amp;D Capital</t>
  </si>
  <si>
    <t>2025 Adjustment</t>
  </si>
  <si>
    <t>adjustments from column I into  JAM.</t>
  </si>
  <si>
    <t>Operating Revenues:</t>
  </si>
  <si>
    <t xml:space="preserve">  Assigned Retail</t>
  </si>
  <si>
    <t xml:space="preserve">  FERC Jurisdiction</t>
  </si>
  <si>
    <t xml:space="preserve">  Shared Retail, Interdepartmental, Refunds</t>
  </si>
  <si>
    <t xml:space="preserve">  Wholesale (Sales for Resale)</t>
  </si>
  <si>
    <t xml:space="preserve">  Other</t>
  </si>
  <si>
    <t xml:space="preserve">    Total Revenues </t>
  </si>
  <si>
    <t xml:space="preserve">Operating Expenses: </t>
  </si>
  <si>
    <t xml:space="preserve">    Steam Production</t>
  </si>
  <si>
    <t xml:space="preserve">    Hydro Production</t>
  </si>
  <si>
    <t xml:space="preserve">    Other Production</t>
  </si>
  <si>
    <t xml:space="preserve">    Other Power Supply</t>
  </si>
  <si>
    <t xml:space="preserve">    2017 Protocol Agreement</t>
  </si>
  <si>
    <t xml:space="preserve">    Transmission</t>
  </si>
  <si>
    <t xml:space="preserve">    Distribution</t>
  </si>
  <si>
    <t xml:space="preserve">    Customer Accounts</t>
  </si>
  <si>
    <t xml:space="preserve">    Customer Service</t>
  </si>
  <si>
    <t xml:space="preserve">    Sales</t>
  </si>
  <si>
    <t xml:space="preserve">    Administrative &amp; General</t>
  </si>
  <si>
    <t xml:space="preserve">  Operation &amp; Maintenance Expense</t>
  </si>
  <si>
    <t xml:space="preserve">  Depreciation</t>
  </si>
  <si>
    <t xml:space="preserve">  Amort of Limited-Term Plant</t>
  </si>
  <si>
    <t xml:space="preserve">  Taxes Other Than Income</t>
  </si>
  <si>
    <t xml:space="preserve">  Income Taxes - Federal</t>
  </si>
  <si>
    <t xml:space="preserve">  Income Taxes - State</t>
  </si>
  <si>
    <t xml:space="preserve">  Income Taxes Deferred - Net</t>
  </si>
  <si>
    <t xml:space="preserve">  Investment Tax Credit Adjustment</t>
  </si>
  <si>
    <t xml:space="preserve">  Misc. Expenses less Revenues</t>
  </si>
  <si>
    <t xml:space="preserve">    Total Expenses</t>
  </si>
  <si>
    <t xml:space="preserve">    RATEMAKING INCOME</t>
  </si>
  <si>
    <t xml:space="preserve">Additions to Rate Base: </t>
  </si>
  <si>
    <t xml:space="preserve">  Electric Plant In Service</t>
  </si>
  <si>
    <t xml:space="preserve">  Plant Held for Future Use</t>
  </si>
  <si>
    <t xml:space="preserve">  Misc Deferred Debits</t>
  </si>
  <si>
    <t xml:space="preserve">  Electric Plant Acquisition Adjustments</t>
  </si>
  <si>
    <t xml:space="preserve">  Pensions</t>
  </si>
  <si>
    <t xml:space="preserve">  Prepayments</t>
  </si>
  <si>
    <t xml:space="preserve">  Fuel Stock</t>
  </si>
  <si>
    <t xml:space="preserve">  Materials and Supplies</t>
  </si>
  <si>
    <t xml:space="preserve">  Working Capital</t>
  </si>
  <si>
    <t xml:space="preserve">  Weatherization Loans</t>
  </si>
  <si>
    <t xml:space="preserve">  Misc. Additions to Rate Base</t>
  </si>
  <si>
    <t xml:space="preserve">    Total Additions</t>
  </si>
  <si>
    <t xml:space="preserve">Deductions from Rate Base: </t>
  </si>
  <si>
    <t xml:space="preserve">  Accumulated Provision For Depreciation</t>
  </si>
  <si>
    <t xml:space="preserve">  Accumulated Provision For Amortization</t>
  </si>
  <si>
    <t xml:space="preserve">  Accumulated Deferred Income Taxes</t>
  </si>
  <si>
    <t xml:space="preserve">  Unamortized Investment Tax Credits</t>
  </si>
  <si>
    <t xml:space="preserve">  Customer Advances For Construction</t>
  </si>
  <si>
    <t xml:space="preserve">  Customer Service Deposits</t>
  </si>
  <si>
    <t xml:space="preserve">  Misc. Deductions from Rate Base</t>
  </si>
  <si>
    <t xml:space="preserve">    Total Deductions</t>
  </si>
  <si>
    <t xml:space="preserve">    RATE BASE</t>
  </si>
  <si>
    <t>The Rate of Return Earned on Rate Base</t>
  </si>
  <si>
    <t>The Rate of Return Earned on Common Equity</t>
  </si>
  <si>
    <t>The incremental effect on revenue requirement</t>
  </si>
  <si>
    <t xml:space="preserve"> of the WFM plant adjustment</t>
  </si>
  <si>
    <t>Utah General Rate Case - Dec. 2025</t>
  </si>
  <si>
    <t>TOTAL</t>
  </si>
  <si>
    <t>UTAH</t>
  </si>
  <si>
    <t>ACCOUNT</t>
  </si>
  <si>
    <t>COMPANY</t>
  </si>
  <si>
    <t>FACTOR</t>
  </si>
  <si>
    <t>FACTOR %</t>
  </si>
  <si>
    <t>ALLOCATED</t>
  </si>
  <si>
    <t>Adjustment to Expense</t>
  </si>
  <si>
    <t>403TP</t>
  </si>
  <si>
    <t>SG</t>
  </si>
  <si>
    <t>Adjustment to Rate Base</t>
  </si>
  <si>
    <t>108TP</t>
  </si>
  <si>
    <t>Remove Gross Transmission Plant</t>
  </si>
  <si>
    <t>Situs</t>
  </si>
  <si>
    <t>Remove Accumulated Depreciation of Distribution Plant</t>
  </si>
  <si>
    <t>Remove Accumulated Depreciation of Transmission Plant</t>
  </si>
  <si>
    <t>Remove Property Tax Expense</t>
  </si>
  <si>
    <t>WFM Capital in Test Year</t>
  </si>
  <si>
    <r>
      <t>Remove Distribution Depreciation Expense Adjustment</t>
    </r>
    <r>
      <rPr>
        <vertAlign val="superscript"/>
        <sz val="11"/>
        <rFont val="Gand"/>
      </rPr>
      <t xml:space="preserve"> </t>
    </r>
  </si>
  <si>
    <r>
      <t>Remove Transmission Depreciation Expense Adjustment</t>
    </r>
    <r>
      <rPr>
        <vertAlign val="superscript"/>
        <sz val="11"/>
        <rFont val="Gand"/>
      </rPr>
      <t xml:space="preserve"> </t>
    </r>
  </si>
  <si>
    <r>
      <t>Remove Gross Distribution Plant</t>
    </r>
    <r>
      <rPr>
        <vertAlign val="superscript"/>
        <sz val="11"/>
        <rFont val="Gand"/>
      </rPr>
      <t xml:space="preserve"> </t>
    </r>
  </si>
  <si>
    <t>GPS</t>
  </si>
  <si>
    <t>Total Expense Adjustment</t>
  </si>
  <si>
    <t>Total Rate Base Adjustment</t>
  </si>
  <si>
    <t>is calculated by inserting the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</si>
</sst>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36">
    <font>
      <sz val="8"/>
      <color theme="1"/>
      <name val="ArialMT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MT"/>
      <family val="2"/>
    </font>
    <font>
      <sz val="8"/>
      <color rgb="FFFF0000"/>
      <name val="ArialMT"/>
      <family val="2"/>
    </font>
    <font>
      <u val="singleAccounting"/>
      <sz val="8"/>
      <color theme="1"/>
      <name val="ArialMT"/>
      <family val="2"/>
    </font>
    <font>
      <u/>
      <sz val="8"/>
      <color theme="1"/>
      <name val="ArialMT"/>
      <family val="2"/>
    </font>
    <font>
      <sz val="8"/>
      <color rgb="FF0000FF"/>
      <name val="ArialMT"/>
      <family val="2"/>
    </font>
    <font>
      <b/>
      <sz val="8"/>
      <color theme="1"/>
      <name val="ArialMT"/>
    </font>
    <font>
      <u val="singleAccounting"/>
      <sz val="8"/>
      <color rgb="FF0000FF"/>
      <name val="ArialMT"/>
      <family val="2"/>
    </font>
    <font>
      <sz val="8"/>
      <color theme="1"/>
      <name val="Arial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Geneva"/>
      <family val="2"/>
    </font>
    <font>
      <b/>
      <sz val="8"/>
      <color theme="1"/>
      <name val="Arial"/>
      <family val="2"/>
    </font>
    <font>
      <sz val="8"/>
      <color rgb="FFFFFD99"/>
      <name val="ArialMT"/>
      <family val="2"/>
    </font>
    <font>
      <i/>
      <sz val="8"/>
      <color theme="1"/>
      <name val="ArialMT"/>
    </font>
    <font>
      <b/>
      <sz val="8"/>
      <color rgb="FF0000FF"/>
      <name val="ArialMT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MT"/>
      <family val="2"/>
    </font>
    <font>
      <b/>
      <sz val="8"/>
      <color rgb="FF800000"/>
      <name val="ArialMT"/>
    </font>
    <font>
      <u/>
      <sz val="8"/>
      <color rgb="FF0000FF"/>
      <name val="ArialMT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11"/>
      <name val="Gand"/>
    </font>
    <font>
      <sz val="11"/>
      <name val="Gand"/>
    </font>
    <font>
      <u/>
      <sz val="11"/>
      <name val="Gand"/>
    </font>
    <font>
      <vertAlign val="superscript"/>
      <sz val="11"/>
      <name val="Gand"/>
    </font>
    <font>
      <sz val="11"/>
      <color rgb="FFFFABAD"/>
      <name val="Gand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D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0" fontId="1" fillId="0" borderId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  <xf numFmtId="0" fontId="1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41" fontId="0" fillId="0" borderId="0" xfId="0" applyNumberFormat="1"/>
    <xf numFmtId="41" fontId="6" fillId="0" borderId="0" xfId="0" applyNumberFormat="1" applyFont="1"/>
    <xf numFmtId="41" fontId="7" fillId="0" borderId="0" xfId="0" applyNumberFormat="1" applyFont="1"/>
    <xf numFmtId="14" fontId="0" fillId="0" borderId="1" xfId="0" applyNumberFormat="1" applyBorder="1" applyAlignment="1">
      <alignment horizontal="center"/>
    </xf>
    <xf numFmtId="164" fontId="0" fillId="0" borderId="0" xfId="0" applyNumberFormat="1"/>
    <xf numFmtId="41" fontId="5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1" fontId="8" fillId="0" borderId="0" xfId="0" applyNumberFormat="1" applyFont="1"/>
    <xf numFmtId="14" fontId="0" fillId="0" borderId="0" xfId="0" applyNumberFormat="1" applyAlignment="1">
      <alignment horizontal="center"/>
    </xf>
    <xf numFmtId="41" fontId="9" fillId="0" borderId="0" xfId="0" applyNumberFormat="1" applyFont="1" applyAlignment="1">
      <alignment vertical="top"/>
    </xf>
    <xf numFmtId="9" fontId="0" fillId="0" borderId="0" xfId="1" applyFont="1"/>
    <xf numFmtId="41" fontId="10" fillId="0" borderId="0" xfId="0" applyNumberFormat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center"/>
    </xf>
    <xf numFmtId="41" fontId="5" fillId="0" borderId="0" xfId="0" applyNumberFormat="1" applyFont="1" applyAlignment="1">
      <alignment horizontal="right" vertical="top"/>
    </xf>
    <xf numFmtId="41" fontId="5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3" fillId="0" borderId="0" xfId="2" applyFont="1" applyAlignment="1">
      <alignment horizontal="center"/>
    </xf>
    <xf numFmtId="37" fontId="0" fillId="0" borderId="0" xfId="0" applyNumberFormat="1"/>
    <xf numFmtId="0" fontId="12" fillId="0" borderId="0" xfId="2" applyFont="1" applyAlignment="1">
      <alignment horizontal="center"/>
    </xf>
    <xf numFmtId="0" fontId="10" fillId="4" borderId="0" xfId="0" applyFont="1" applyFill="1" applyAlignment="1">
      <alignment horizontal="center"/>
    </xf>
    <xf numFmtId="41" fontId="9" fillId="0" borderId="0" xfId="0" applyNumberFormat="1" applyFont="1" applyAlignment="1">
      <alignment horizontal="left" vertical="top"/>
    </xf>
    <xf numFmtId="41" fontId="8" fillId="3" borderId="0" xfId="0" applyNumberFormat="1" applyFont="1" applyFill="1"/>
    <xf numFmtId="164" fontId="4" fillId="0" borderId="0" xfId="0" applyNumberFormat="1" applyFont="1"/>
    <xf numFmtId="41" fontId="8" fillId="2" borderId="0" xfId="0" applyNumberFormat="1" applyFont="1" applyFill="1"/>
    <xf numFmtId="164" fontId="8" fillId="2" borderId="0" xfId="0" applyNumberFormat="1" applyFont="1" applyFill="1"/>
    <xf numFmtId="0" fontId="15" fillId="0" borderId="0" xfId="2" applyFont="1" applyAlignment="1">
      <alignment horizontal="center"/>
    </xf>
    <xf numFmtId="0" fontId="16" fillId="5" borderId="0" xfId="0" applyFont="1" applyFill="1" applyAlignment="1">
      <alignment horizontal="center"/>
    </xf>
    <xf numFmtId="0" fontId="17" fillId="0" borderId="0" xfId="0" applyFont="1"/>
    <xf numFmtId="0" fontId="0" fillId="0" borderId="0" xfId="0" applyAlignment="1">
      <alignment horizontal="centerContinuous"/>
    </xf>
    <xf numFmtId="41" fontId="18" fillId="0" borderId="0" xfId="0" applyNumberFormat="1" applyFont="1"/>
    <xf numFmtId="37" fontId="0" fillId="0" borderId="0" xfId="0" applyNumberFormat="1" applyAlignment="1">
      <alignment vertical="top"/>
    </xf>
    <xf numFmtId="37" fontId="6" fillId="0" borderId="0" xfId="0" applyNumberFormat="1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8" fillId="0" borderId="0" xfId="0" applyFont="1" applyAlignment="1">
      <alignment horizontal="centerContinuous"/>
    </xf>
    <xf numFmtId="37" fontId="8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0" fontId="10" fillId="0" borderId="0" xfId="0" applyFont="1" applyAlignment="1">
      <alignment horizontal="left"/>
    </xf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37" fontId="3" fillId="0" borderId="0" xfId="0" applyNumberFormat="1" applyFont="1"/>
    <xf numFmtId="0" fontId="2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164" fontId="2" fillId="0" borderId="0" xfId="3" applyNumberFormat="1" applyFont="1" applyAlignment="1">
      <alignment horizontal="center"/>
    </xf>
    <xf numFmtId="0" fontId="2" fillId="0" borderId="0" xfId="2" applyFont="1" applyAlignment="1">
      <alignment horizontal="left" indent="1"/>
    </xf>
    <xf numFmtId="0" fontId="15" fillId="0" borderId="0" xfId="2" applyFont="1" applyAlignment="1">
      <alignment horizontal="left"/>
    </xf>
    <xf numFmtId="164" fontId="15" fillId="0" borderId="0" xfId="3" applyNumberFormat="1" applyFont="1" applyFill="1"/>
    <xf numFmtId="37" fontId="8" fillId="0" borderId="0" xfId="0" applyNumberFormat="1" applyFont="1"/>
    <xf numFmtId="164" fontId="2" fillId="0" borderId="0" xfId="3" applyNumberFormat="1" applyFont="1"/>
    <xf numFmtId="0" fontId="2" fillId="0" borderId="0" xfId="2" applyFont="1" applyAlignment="1">
      <alignment horizontal="left" indent="2"/>
    </xf>
    <xf numFmtId="164" fontId="22" fillId="0" borderId="0" xfId="3" applyNumberFormat="1" applyFont="1"/>
    <xf numFmtId="164" fontId="23" fillId="0" borderId="0" xfId="3" applyNumberFormat="1" applyFont="1"/>
    <xf numFmtId="164" fontId="22" fillId="0" borderId="1" xfId="3" applyNumberFormat="1" applyFont="1" applyBorder="1"/>
    <xf numFmtId="164" fontId="2" fillId="0" borderId="1" xfId="3" applyNumberFormat="1" applyFont="1" applyBorder="1"/>
    <xf numFmtId="164" fontId="23" fillId="0" borderId="1" xfId="3" applyNumberFormat="1" applyFont="1" applyBorder="1"/>
    <xf numFmtId="164" fontId="19" fillId="0" borderId="0" xfId="3" applyNumberFormat="1" applyFont="1"/>
    <xf numFmtId="0" fontId="2" fillId="0" borderId="0" xfId="2" applyFont="1" applyAlignment="1">
      <alignment vertical="top"/>
    </xf>
    <xf numFmtId="0" fontId="2" fillId="0" borderId="0" xfId="2" applyFont="1" applyAlignment="1">
      <alignment horizontal="left" vertical="top"/>
    </xf>
    <xf numFmtId="164" fontId="23" fillId="0" borderId="0" xfId="3" applyNumberFormat="1" applyFont="1" applyAlignment="1">
      <alignment vertical="top"/>
    </xf>
    <xf numFmtId="164" fontId="2" fillId="0" borderId="0" xfId="3" applyNumberFormat="1" applyFont="1" applyAlignment="1">
      <alignment vertical="top"/>
    </xf>
    <xf numFmtId="0" fontId="3" fillId="0" borderId="0" xfId="0" applyFont="1" applyAlignment="1">
      <alignment vertical="top"/>
    </xf>
    <xf numFmtId="164" fontId="15" fillId="2" borderId="0" xfId="3" applyNumberFormat="1" applyFont="1" applyFill="1" applyBorder="1"/>
    <xf numFmtId="164" fontId="2" fillId="0" borderId="0" xfId="2" applyNumberFormat="1" applyFont="1"/>
    <xf numFmtId="164" fontId="24" fillId="2" borderId="0" xfId="3" applyNumberFormat="1" applyFont="1" applyFill="1" applyBorder="1"/>
    <xf numFmtId="164" fontId="24" fillId="3" borderId="0" xfId="3" applyNumberFormat="1" applyFont="1" applyFill="1"/>
    <xf numFmtId="164" fontId="2" fillId="0" borderId="0" xfId="3" applyNumberFormat="1" applyFont="1" applyFill="1" applyBorder="1"/>
    <xf numFmtId="164" fontId="15" fillId="4" borderId="0" xfId="3" applyNumberFormat="1" applyFont="1" applyFill="1" applyBorder="1"/>
    <xf numFmtId="164" fontId="2" fillId="2" borderId="0" xfId="3" applyNumberFormat="1" applyFont="1" applyFill="1" applyBorder="1"/>
    <xf numFmtId="164" fontId="23" fillId="2" borderId="0" xfId="3" applyNumberFormat="1" applyFont="1" applyFill="1" applyBorder="1"/>
    <xf numFmtId="164" fontId="2" fillId="0" borderId="0" xfId="3" applyNumberFormat="1" applyFont="1" applyBorder="1"/>
    <xf numFmtId="164" fontId="23" fillId="0" borderId="0" xfId="3" applyNumberFormat="1" applyFont="1" applyBorder="1"/>
    <xf numFmtId="164" fontId="23" fillId="0" borderId="2" xfId="3" applyNumberFormat="1" applyFont="1" applyFill="1" applyBorder="1"/>
    <xf numFmtId="164" fontId="2" fillId="0" borderId="2" xfId="3" applyNumberFormat="1" applyFont="1" applyFill="1" applyBorder="1"/>
    <xf numFmtId="164" fontId="23" fillId="0" borderId="2" xfId="3" applyNumberFormat="1" applyFont="1" applyBorder="1"/>
    <xf numFmtId="164" fontId="2" fillId="0" borderId="2" xfId="3" applyNumberFormat="1" applyFont="1" applyBorder="1"/>
    <xf numFmtId="164" fontId="19" fillId="0" borderId="0" xfId="3" applyNumberFormat="1" applyFont="1" applyFill="1" applyBorder="1"/>
    <xf numFmtId="164" fontId="19" fillId="0" borderId="0" xfId="3" applyNumberFormat="1" applyFont="1" applyBorder="1"/>
    <xf numFmtId="37" fontId="2" fillId="0" borderId="0" xfId="2" applyNumberFormat="1" applyFont="1" applyAlignment="1">
      <alignment horizontal="left" indent="2"/>
    </xf>
    <xf numFmtId="164" fontId="22" fillId="0" borderId="1" xfId="3" applyNumberFormat="1" applyFont="1" applyFill="1" applyBorder="1"/>
    <xf numFmtId="164" fontId="2" fillId="0" borderId="1" xfId="2" applyNumberFormat="1" applyFont="1" applyBorder="1"/>
    <xf numFmtId="0" fontId="3" fillId="4" borderId="0" xfId="0" applyFont="1" applyFill="1" applyAlignment="1">
      <alignment horizontal="center"/>
    </xf>
    <xf numFmtId="164" fontId="24" fillId="4" borderId="1" xfId="3" applyNumberFormat="1" applyFont="1" applyFill="1" applyBorder="1"/>
    <xf numFmtId="37" fontId="2" fillId="0" borderId="1" xfId="2" applyNumberFormat="1" applyFont="1" applyBorder="1" applyAlignment="1">
      <alignment horizontal="left" indent="1"/>
    </xf>
    <xf numFmtId="164" fontId="2" fillId="0" borderId="1" xfId="3" applyNumberFormat="1" applyFont="1" applyFill="1" applyBorder="1"/>
    <xf numFmtId="164" fontId="24" fillId="0" borderId="0" xfId="3" applyNumberFormat="1" applyFont="1"/>
    <xf numFmtId="164" fontId="15" fillId="0" borderId="0" xfId="3" applyNumberFormat="1" applyFont="1"/>
    <xf numFmtId="164" fontId="25" fillId="0" borderId="0" xfId="3" applyNumberFormat="1" applyFont="1"/>
    <xf numFmtId="164" fontId="2" fillId="0" borderId="0" xfId="3" applyNumberFormat="1" applyFont="1" applyFill="1"/>
    <xf numFmtId="10" fontId="3" fillId="0" borderId="0" xfId="1" applyNumberFormat="1" applyFont="1" applyFill="1" applyAlignment="1">
      <alignment horizontal="center"/>
    </xf>
    <xf numFmtId="164" fontId="15" fillId="0" borderId="0" xfId="2" applyNumberFormat="1" applyFont="1"/>
    <xf numFmtId="10" fontId="3" fillId="4" borderId="0" xfId="1" applyNumberFormat="1" applyFont="1" applyFill="1" applyAlignment="1">
      <alignment horizontal="center"/>
    </xf>
    <xf numFmtId="164" fontId="24" fillId="0" borderId="0" xfId="3" applyNumberFormat="1" applyFont="1" applyBorder="1"/>
    <xf numFmtId="164" fontId="22" fillId="0" borderId="0" xfId="3" applyNumberFormat="1" applyFont="1" applyFill="1" applyBorder="1"/>
    <xf numFmtId="164" fontId="23" fillId="0" borderId="0" xfId="3" applyNumberFormat="1" applyFont="1" applyFill="1" applyBorder="1"/>
    <xf numFmtId="164" fontId="23" fillId="0" borderId="1" xfId="3" applyNumberFormat="1" applyFont="1" applyFill="1" applyBorder="1"/>
    <xf numFmtId="0" fontId="2" fillId="0" borderId="1" xfId="2" applyFont="1" applyBorder="1" applyAlignment="1">
      <alignment horizontal="left" indent="1"/>
    </xf>
    <xf numFmtId="164" fontId="24" fillId="0" borderId="0" xfId="3" applyNumberFormat="1" applyFont="1" applyFill="1"/>
    <xf numFmtId="0" fontId="19" fillId="0" borderId="0" xfId="2" applyFont="1"/>
    <xf numFmtId="165" fontId="24" fillId="0" borderId="0" xfId="2" applyNumberFormat="1" applyFont="1"/>
    <xf numFmtId="0" fontId="23" fillId="0" borderId="0" xfId="2" applyFont="1"/>
    <xf numFmtId="43" fontId="2" fillId="0" borderId="0" xfId="2" applyNumberFormat="1" applyFont="1"/>
    <xf numFmtId="166" fontId="22" fillId="0" borderId="0" xfId="1" applyNumberFormat="1" applyFont="1"/>
    <xf numFmtId="0" fontId="10" fillId="0" borderId="0" xfId="0" applyFont="1"/>
    <xf numFmtId="0" fontId="2" fillId="0" borderId="0" xfId="2" applyFont="1" applyAlignment="1">
      <alignment horizontal="left" wrapText="1"/>
    </xf>
    <xf numFmtId="41" fontId="0" fillId="6" borderId="0" xfId="0" applyNumberFormat="1" applyFill="1"/>
    <xf numFmtId="41" fontId="6" fillId="6" borderId="0" xfId="0" applyNumberFormat="1" applyFont="1" applyFill="1"/>
    <xf numFmtId="41" fontId="0" fillId="0" borderId="0" xfId="0" quotePrefix="1" applyNumberFormat="1"/>
    <xf numFmtId="9" fontId="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164" fontId="0" fillId="0" borderId="0" xfId="0" quotePrefix="1" applyNumberFormat="1" applyAlignment="1">
      <alignment horizontal="right" vertical="top"/>
    </xf>
    <xf numFmtId="37" fontId="7" fillId="0" borderId="0" xfId="0" applyNumberFormat="1" applyFont="1"/>
    <xf numFmtId="37" fontId="18" fillId="0" borderId="0" xfId="0" applyNumberFormat="1" applyFont="1"/>
    <xf numFmtId="0" fontId="3" fillId="0" borderId="0" xfId="0" applyFont="1" applyAlignment="1">
      <alignment horizontal="left"/>
    </xf>
    <xf numFmtId="43" fontId="0" fillId="0" borderId="0" xfId="0" applyNumberFormat="1"/>
    <xf numFmtId="9" fontId="27" fillId="6" borderId="0" xfId="1" applyFont="1" applyFill="1" applyAlignment="1">
      <alignment horizontal="center"/>
    </xf>
    <xf numFmtId="14" fontId="8" fillId="0" borderId="1" xfId="0" applyNumberFormat="1" applyFont="1" applyBorder="1" applyAlignment="1">
      <alignment horizontal="center"/>
    </xf>
    <xf numFmtId="37" fontId="10" fillId="0" borderId="0" xfId="0" applyNumberFormat="1" applyFont="1"/>
    <xf numFmtId="9" fontId="10" fillId="0" borderId="0" xfId="1" applyFont="1"/>
    <xf numFmtId="37" fontId="0" fillId="0" borderId="0" xfId="0" applyNumberFormat="1" applyAlignment="1">
      <alignment horizontal="center"/>
    </xf>
    <xf numFmtId="0" fontId="2" fillId="0" borderId="0" xfId="2" applyFont="1" applyAlignment="1">
      <alignment horizontal="centerContinuous"/>
    </xf>
    <xf numFmtId="37" fontId="4" fillId="0" borderId="0" xfId="0" applyNumberFormat="1" applyFont="1"/>
    <xf numFmtId="164" fontId="24" fillId="3" borderId="1" xfId="3" applyNumberFormat="1" applyFont="1" applyFill="1" applyBorder="1"/>
    <xf numFmtId="37" fontId="3" fillId="0" borderId="0" xfId="0" applyNumberFormat="1" applyFont="1" applyAlignment="1">
      <alignment horizontal="centerContinuous"/>
    </xf>
    <xf numFmtId="0" fontId="4" fillId="0" borderId="0" xfId="0" quotePrefix="1" applyFont="1" applyAlignment="1">
      <alignment horizontal="center"/>
    </xf>
    <xf numFmtId="0" fontId="8" fillId="0" borderId="0" xfId="0" applyFont="1"/>
    <xf numFmtId="164" fontId="15" fillId="2" borderId="0" xfId="3" applyNumberFormat="1" applyFont="1" applyFill="1"/>
    <xf numFmtId="37" fontId="4" fillId="0" borderId="0" xfId="0" applyNumberFormat="1" applyFont="1" applyAlignment="1">
      <alignment horizontal="center"/>
    </xf>
    <xf numFmtId="0" fontId="4" fillId="0" borderId="0" xfId="0" quotePrefix="1" applyFont="1"/>
    <xf numFmtId="41" fontId="3" fillId="0" borderId="0" xfId="0" applyNumberFormat="1" applyFont="1"/>
    <xf numFmtId="0" fontId="6" fillId="0" borderId="0" xfId="0" applyFont="1" applyAlignment="1">
      <alignment vertical="top"/>
    </xf>
    <xf numFmtId="41" fontId="28" fillId="0" borderId="0" xfId="0" applyNumberFormat="1" applyFont="1" applyAlignment="1">
      <alignment vertical="top"/>
    </xf>
    <xf numFmtId="41" fontId="5" fillId="0" borderId="0" xfId="0" applyNumberFormat="1" applyFont="1"/>
    <xf numFmtId="41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41" fontId="28" fillId="0" borderId="0" xfId="0" applyNumberFormat="1" applyFont="1"/>
    <xf numFmtId="0" fontId="7" fillId="0" borderId="0" xfId="0" applyFont="1"/>
    <xf numFmtId="10" fontId="7" fillId="0" borderId="0" xfId="1" applyNumberFormat="1" applyFont="1"/>
    <xf numFmtId="0" fontId="31" fillId="7" borderId="0" xfId="4" applyFont="1" applyFill="1"/>
    <xf numFmtId="0" fontId="32" fillId="7" borderId="0" xfId="4" applyFont="1" applyFill="1"/>
    <xf numFmtId="0" fontId="32" fillId="7" borderId="0" xfId="4" applyFont="1" applyFill="1" applyAlignment="1">
      <alignment horizontal="center"/>
    </xf>
    <xf numFmtId="0" fontId="32" fillId="0" borderId="0" xfId="4" applyFont="1"/>
    <xf numFmtId="164" fontId="32" fillId="0" borderId="0" xfId="5" applyNumberFormat="1" applyFont="1"/>
    <xf numFmtId="0" fontId="33" fillId="7" borderId="0" xfId="4" applyFont="1" applyFill="1" applyAlignment="1">
      <alignment horizontal="center"/>
    </xf>
    <xf numFmtId="0" fontId="31" fillId="7" borderId="0" xfId="4" applyFont="1" applyFill="1" applyAlignment="1">
      <alignment horizontal="left"/>
    </xf>
    <xf numFmtId="164" fontId="32" fillId="7" borderId="0" xfId="6" applyNumberFormat="1" applyFont="1" applyFill="1" applyBorder="1" applyAlignment="1">
      <alignment horizontal="center"/>
    </xf>
    <xf numFmtId="41" fontId="32" fillId="7" borderId="0" xfId="6" applyNumberFormat="1" applyFont="1" applyFill="1" applyBorder="1" applyAlignment="1">
      <alignment horizontal="center"/>
    </xf>
    <xf numFmtId="166" fontId="32" fillId="7" borderId="0" xfId="7" applyNumberFormat="1" applyFont="1" applyFill="1" applyAlignment="1">
      <alignment horizontal="center"/>
    </xf>
    <xf numFmtId="41" fontId="32" fillId="7" borderId="0" xfId="6" applyNumberFormat="1" applyFont="1" applyFill="1" applyAlignment="1">
      <alignment horizontal="center"/>
    </xf>
    <xf numFmtId="164" fontId="32" fillId="0" borderId="0" xfId="4" applyNumberFormat="1" applyFont="1"/>
    <xf numFmtId="0" fontId="32" fillId="7" borderId="0" xfId="4" applyFont="1" applyFill="1" applyAlignment="1">
      <alignment horizontal="left" indent="1"/>
    </xf>
    <xf numFmtId="5" fontId="32" fillId="7" borderId="0" xfId="6" applyNumberFormat="1" applyFont="1" applyFill="1" applyBorder="1" applyAlignment="1">
      <alignment horizontal="right"/>
    </xf>
    <xf numFmtId="165" fontId="32" fillId="7" borderId="0" xfId="7" applyNumberFormat="1" applyFont="1" applyFill="1" applyAlignment="1">
      <alignment horizontal="center"/>
    </xf>
    <xf numFmtId="165" fontId="32" fillId="7" borderId="0" xfId="4" applyNumberFormat="1" applyFont="1" applyFill="1" applyAlignment="1">
      <alignment horizontal="center"/>
    </xf>
    <xf numFmtId="5" fontId="32" fillId="7" borderId="0" xfId="6" applyNumberFormat="1" applyFont="1" applyFill="1" applyAlignment="1">
      <alignment horizontal="right"/>
    </xf>
    <xf numFmtId="164" fontId="35" fillId="0" borderId="0" xfId="5" applyNumberFormat="1" applyFont="1"/>
    <xf numFmtId="5" fontId="32" fillId="7" borderId="0" xfId="4" applyNumberFormat="1" applyFont="1" applyFill="1" applyAlignment="1">
      <alignment horizontal="right"/>
    </xf>
    <xf numFmtId="0" fontId="32" fillId="7" borderId="0" xfId="8" applyFont="1" applyFill="1" applyAlignment="1">
      <alignment horizontal="left" indent="1"/>
    </xf>
    <xf numFmtId="0" fontId="32" fillId="7" borderId="0" xfId="8" applyFont="1" applyFill="1" applyAlignment="1">
      <alignment wrapText="1"/>
    </xf>
    <xf numFmtId="0" fontId="32" fillId="7" borderId="0" xfId="8" applyFont="1" applyFill="1" applyAlignment="1">
      <alignment horizontal="center" wrapText="1"/>
    </xf>
    <xf numFmtId="0" fontId="32" fillId="7" borderId="0" xfId="4" quotePrefix="1" applyFont="1" applyFill="1" applyAlignment="1">
      <alignment horizontal="left"/>
    </xf>
    <xf numFmtId="166" fontId="32" fillId="7" borderId="0" xfId="7" applyNumberFormat="1" applyFont="1" applyFill="1" applyBorder="1" applyAlignment="1">
      <alignment horizontal="center"/>
    </xf>
    <xf numFmtId="166" fontId="32" fillId="7" borderId="0" xfId="6" applyNumberFormat="1" applyFont="1" applyFill="1" applyBorder="1" applyAlignment="1">
      <alignment horizontal="center"/>
    </xf>
    <xf numFmtId="0" fontId="32" fillId="7" borderId="0" xfId="4" applyFont="1" applyFill="1" applyAlignment="1">
      <alignment horizontal="left" vertical="top" wrapText="1"/>
    </xf>
    <xf numFmtId="0" fontId="32" fillId="0" borderId="0" xfId="4" applyFont="1" applyAlignment="1">
      <alignment horizontal="left" vertical="top" wrapText="1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horizontal="center"/>
    </xf>
    <xf numFmtId="166" fontId="32" fillId="0" borderId="0" xfId="7" applyNumberFormat="1" applyFont="1" applyBorder="1" applyAlignment="1">
      <alignment horizontal="center"/>
    </xf>
    <xf numFmtId="41" fontId="32" fillId="0" borderId="0" xfId="6" applyNumberFormat="1" applyFont="1" applyBorder="1" applyAlignment="1">
      <alignment horizontal="center"/>
    </xf>
    <xf numFmtId="0" fontId="33" fillId="7" borderId="0" xfId="4" applyFont="1" applyFill="1" applyAlignment="1">
      <alignment horizontal="left" indent="1"/>
    </xf>
    <xf numFmtId="0" fontId="33" fillId="7" borderId="0" xfId="4" applyFont="1" applyFill="1"/>
    <xf numFmtId="5" fontId="33" fillId="7" borderId="0" xfId="6" applyNumberFormat="1" applyFont="1" applyFill="1" applyBorder="1" applyAlignment="1">
      <alignment horizontal="right"/>
    </xf>
    <xf numFmtId="165" fontId="33" fillId="7" borderId="0" xfId="4" applyNumberFormat="1" applyFont="1" applyFill="1" applyAlignment="1">
      <alignment horizontal="center"/>
    </xf>
    <xf numFmtId="0" fontId="31" fillId="7" borderId="0" xfId="4" applyFont="1" applyFill="1" applyAlignment="1">
      <alignment horizontal="right" indent="1"/>
    </xf>
    <xf numFmtId="0" fontId="33" fillId="7" borderId="0" xfId="8" applyFont="1" applyFill="1" applyAlignment="1">
      <alignment horizontal="left" indent="1"/>
    </xf>
    <xf numFmtId="0" fontId="33" fillId="7" borderId="0" xfId="8" applyFont="1" applyFill="1" applyAlignment="1">
      <alignment wrapText="1"/>
    </xf>
    <xf numFmtId="0" fontId="33" fillId="7" borderId="0" xfId="8" applyFont="1" applyFill="1" applyAlignment="1">
      <alignment horizontal="center" wrapText="1"/>
    </xf>
    <xf numFmtId="5" fontId="31" fillId="7" borderId="0" xfId="6" applyNumberFormat="1" applyFont="1" applyFill="1" applyBorder="1" applyAlignment="1">
      <alignment horizontal="right"/>
    </xf>
    <xf numFmtId="5" fontId="31" fillId="7" borderId="0" xfId="4" applyNumberFormat="1" applyFont="1" applyFill="1" applyAlignment="1">
      <alignment horizontal="right"/>
    </xf>
    <xf numFmtId="0" fontId="20" fillId="0" borderId="0" xfId="2" applyFont="1" applyAlignment="1">
      <alignment horizontal="center"/>
    </xf>
    <xf numFmtId="0" fontId="2" fillId="0" borderId="0" xfId="2" applyFont="1" applyAlignment="1">
      <alignment horizontal="left" wrapText="1"/>
    </xf>
  </cellXfs>
  <cellStyles count="10">
    <cellStyle name="Comma 2" xfId="3" xr:uid="{698736DA-44A2-A246-A338-668846D88244}"/>
    <cellStyle name="Comma 2 4" xfId="6" xr:uid="{B0BD9295-7188-46B3-8557-3DD4158EDA94}"/>
    <cellStyle name="Comma 3" xfId="5" xr:uid="{A11DED6D-D10C-4A8A-A494-FD4A10E1BA4A}"/>
    <cellStyle name="Normal" xfId="0" builtinId="0"/>
    <cellStyle name="Normal 10 2" xfId="8" xr:uid="{71804952-1D46-4A22-BCBA-3CC4BE187321}"/>
    <cellStyle name="Normal 11 2" xfId="4" xr:uid="{9DB78B83-A2AB-4749-83CF-7D1A60B4626F}"/>
    <cellStyle name="Normal 95" xfId="2" xr:uid="{ED878B0E-1632-F64C-A1CB-568B9480E703}"/>
    <cellStyle name="Normal 95 2" xfId="9" xr:uid="{01102F94-F222-41F2-885D-B42C5DED36E7}"/>
    <cellStyle name="Percent" xfId="1" builtinId="5"/>
    <cellStyle name="Percent 7" xfId="7" xr:uid="{CCE3244F-4D5A-47C1-ADF8-C44EBA52630D}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  <color rgb="FF800000"/>
      <color rgb="FFFFF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5B68-B8B4-424E-B3D7-DBE493291816}">
  <sheetPr>
    <pageSetUpPr fitToPage="1"/>
  </sheetPr>
  <dimension ref="A1:O68"/>
  <sheetViews>
    <sheetView tabSelected="1" zoomScale="80" zoomScaleNormal="80" zoomScaleSheetLayoutView="100" workbookViewId="0"/>
  </sheetViews>
  <sheetFormatPr defaultColWidth="12.83203125" defaultRowHeight="14.25"/>
  <cols>
    <col min="1" max="1" width="3.33203125" style="150" customWidth="1"/>
    <col min="2" max="2" width="65" style="150" customWidth="1"/>
    <col min="3" max="3" width="4.33203125" style="150" customWidth="1"/>
    <col min="4" max="4" width="12.5" style="150" customWidth="1"/>
    <col min="5" max="5" width="19.6640625" style="150" customWidth="1"/>
    <col min="6" max="6" width="14.33203125" style="150" customWidth="1"/>
    <col min="7" max="7" width="15.33203125" style="150" bestFit="1" customWidth="1"/>
    <col min="8" max="8" width="17.83203125" style="150" bestFit="1" customWidth="1"/>
    <col min="9" max="9" width="13.33203125" style="150" customWidth="1"/>
    <col min="10" max="15" width="11" style="150" customWidth="1"/>
    <col min="16" max="16384" width="12.83203125" style="150"/>
  </cols>
  <sheetData>
    <row r="1" spans="1:13" ht="12" customHeight="1">
      <c r="A1" s="147" t="s">
        <v>86</v>
      </c>
      <c r="B1" s="148"/>
      <c r="C1" s="148"/>
      <c r="D1" s="149"/>
      <c r="E1" s="149"/>
      <c r="F1" s="149"/>
      <c r="G1" s="149"/>
      <c r="H1" s="149"/>
    </row>
    <row r="2" spans="1:13" ht="12" customHeight="1">
      <c r="A2" s="147" t="s">
        <v>209</v>
      </c>
      <c r="B2" s="148"/>
      <c r="C2" s="148"/>
      <c r="D2" s="149"/>
      <c r="E2" s="149"/>
      <c r="F2" s="149"/>
      <c r="G2" s="149"/>
      <c r="H2" s="149"/>
    </row>
    <row r="3" spans="1:13" ht="12" customHeight="1">
      <c r="A3" s="147" t="s">
        <v>227</v>
      </c>
      <c r="B3" s="148"/>
      <c r="C3" s="148"/>
      <c r="D3" s="149"/>
      <c r="E3" s="149"/>
      <c r="F3" s="149"/>
      <c r="G3" s="149"/>
      <c r="H3" s="149"/>
    </row>
    <row r="4" spans="1:13" ht="12" customHeight="1">
      <c r="A4" s="147"/>
      <c r="B4" s="148"/>
      <c r="C4" s="148"/>
      <c r="D4" s="149"/>
      <c r="E4" s="149"/>
      <c r="F4" s="149"/>
      <c r="G4" s="149"/>
      <c r="H4" s="149"/>
    </row>
    <row r="5" spans="1:13" ht="12" customHeight="1">
      <c r="A5" s="148"/>
      <c r="B5" s="148"/>
      <c r="C5" s="148"/>
      <c r="D5" s="149"/>
      <c r="E5" s="149"/>
      <c r="F5" s="149"/>
      <c r="G5" s="149"/>
      <c r="H5" s="149"/>
      <c r="M5" s="151"/>
    </row>
    <row r="6" spans="1:13" ht="12" customHeight="1">
      <c r="A6" s="148"/>
      <c r="B6" s="148"/>
      <c r="C6" s="148"/>
      <c r="D6" s="149"/>
      <c r="E6" s="149" t="s">
        <v>210</v>
      </c>
      <c r="F6" s="149"/>
      <c r="G6" s="149"/>
      <c r="H6" s="149" t="s">
        <v>211</v>
      </c>
      <c r="M6" s="151"/>
    </row>
    <row r="7" spans="1:13" ht="12" customHeight="1">
      <c r="A7" s="148"/>
      <c r="B7" s="148"/>
      <c r="C7" s="148"/>
      <c r="D7" s="152" t="s">
        <v>212</v>
      </c>
      <c r="E7" s="152" t="s">
        <v>213</v>
      </c>
      <c r="F7" s="152" t="s">
        <v>214</v>
      </c>
      <c r="G7" s="152" t="s">
        <v>215</v>
      </c>
      <c r="H7" s="152" t="s">
        <v>216</v>
      </c>
      <c r="M7" s="151"/>
    </row>
    <row r="8" spans="1:13" ht="12" customHeight="1">
      <c r="A8" s="148"/>
      <c r="B8" s="153"/>
      <c r="C8" s="148"/>
      <c r="D8" s="149"/>
      <c r="E8" s="149"/>
      <c r="F8" s="149"/>
      <c r="G8" s="149"/>
      <c r="H8" s="154"/>
      <c r="M8" s="151"/>
    </row>
    <row r="9" spans="1:13" ht="12" customHeight="1">
      <c r="A9" s="148"/>
      <c r="B9" s="153" t="s">
        <v>217</v>
      </c>
      <c r="C9" s="148"/>
      <c r="D9" s="149"/>
      <c r="E9" s="155"/>
      <c r="F9" s="149"/>
      <c r="G9" s="156"/>
      <c r="H9" s="157"/>
      <c r="M9" s="151"/>
    </row>
    <row r="10" spans="1:13" ht="12" customHeight="1">
      <c r="A10" s="148"/>
      <c r="B10" s="153"/>
      <c r="C10" s="148"/>
      <c r="D10" s="149"/>
      <c r="F10" s="149"/>
      <c r="G10" s="156"/>
      <c r="H10" s="157"/>
      <c r="K10" s="158"/>
      <c r="M10" s="151"/>
    </row>
    <row r="11" spans="1:13" ht="15" customHeight="1">
      <c r="A11" s="148"/>
      <c r="B11" s="159" t="s">
        <v>228</v>
      </c>
      <c r="C11" s="148"/>
      <c r="D11" s="149" t="s">
        <v>218</v>
      </c>
      <c r="E11" s="160">
        <f>'p2. PSC WFM Base Calc'!I26</f>
        <v>-929471.09273312381</v>
      </c>
      <c r="F11" s="149" t="s">
        <v>223</v>
      </c>
      <c r="G11" s="161">
        <v>1</v>
      </c>
      <c r="H11" s="160">
        <f>E11*G11</f>
        <v>-929471.09273312381</v>
      </c>
      <c r="J11" s="158"/>
      <c r="M11" s="151"/>
    </row>
    <row r="12" spans="1:13" ht="15" customHeight="1">
      <c r="A12" s="148"/>
      <c r="B12" s="159" t="s">
        <v>229</v>
      </c>
      <c r="C12" s="148"/>
      <c r="D12" s="149">
        <v>403361</v>
      </c>
      <c r="E12" s="160">
        <f>'p2. PSC WFM Base Calc'!I27</f>
        <v>-551204.492472274</v>
      </c>
      <c r="F12" s="149" t="s">
        <v>219</v>
      </c>
      <c r="G12" s="162">
        <v>0.44880313094514601</v>
      </c>
      <c r="H12" s="160">
        <f>E12*G12</f>
        <v>-247382.30201258673</v>
      </c>
      <c r="J12" s="158"/>
      <c r="M12" s="151"/>
    </row>
    <row r="13" spans="1:13" ht="15" customHeight="1">
      <c r="A13" s="148"/>
      <c r="B13" s="178" t="s">
        <v>226</v>
      </c>
      <c r="C13" s="179"/>
      <c r="D13" s="152">
        <v>408</v>
      </c>
      <c r="E13" s="180">
        <f>'p2. PSC WFM Base Calc'!I34</f>
        <v>-564826.14682568517</v>
      </c>
      <c r="F13" s="152" t="s">
        <v>231</v>
      </c>
      <c r="G13" s="181">
        <v>0.44122321088051852</v>
      </c>
      <c r="H13" s="180">
        <f>E13*G13</f>
        <v>-249214.40609170002</v>
      </c>
      <c r="J13" s="158"/>
      <c r="M13" s="151"/>
    </row>
    <row r="14" spans="1:13" ht="15" customHeight="1">
      <c r="A14" s="148"/>
      <c r="B14" s="182"/>
      <c r="C14" s="182" t="s">
        <v>232</v>
      </c>
      <c r="D14" s="149"/>
      <c r="E14" s="186">
        <f>SUM(E11:E13)</f>
        <v>-2045501.732031083</v>
      </c>
      <c r="F14" s="149"/>
      <c r="G14" s="162"/>
      <c r="H14" s="186">
        <f>SUM(H11:H13)</f>
        <v>-1426067.8008374106</v>
      </c>
      <c r="J14" s="158"/>
      <c r="M14" s="151"/>
    </row>
    <row r="15" spans="1:13" ht="12" customHeight="1">
      <c r="A15" s="148"/>
      <c r="B15" s="159"/>
      <c r="C15" s="148"/>
      <c r="D15" s="149"/>
      <c r="E15" s="163"/>
      <c r="F15" s="149"/>
      <c r="G15" s="162"/>
      <c r="H15" s="163"/>
      <c r="J15" s="158"/>
      <c r="M15" s="151"/>
    </row>
    <row r="16" spans="1:13" ht="16.149999999999999" customHeight="1">
      <c r="A16" s="148"/>
      <c r="B16" s="147" t="s">
        <v>220</v>
      </c>
      <c r="C16" s="148"/>
      <c r="D16" s="149"/>
      <c r="E16" s="163"/>
      <c r="F16" s="149"/>
      <c r="G16" s="162"/>
      <c r="H16" s="163"/>
      <c r="J16" s="158"/>
      <c r="M16" s="151"/>
    </row>
    <row r="17" spans="1:15" ht="11.25" customHeight="1">
      <c r="A17" s="148"/>
      <c r="B17" s="159"/>
      <c r="C17" s="148"/>
      <c r="D17" s="149"/>
      <c r="E17" s="163"/>
      <c r="F17" s="149"/>
      <c r="G17" s="162"/>
      <c r="H17" s="163"/>
      <c r="I17" s="151"/>
      <c r="J17" s="151"/>
      <c r="K17" s="151"/>
      <c r="L17" s="151"/>
      <c r="M17" s="151"/>
      <c r="N17" s="151"/>
      <c r="O17" s="151"/>
    </row>
    <row r="18" spans="1:15" ht="15" customHeight="1">
      <c r="A18" s="148"/>
      <c r="B18" s="159" t="s">
        <v>230</v>
      </c>
      <c r="C18" s="148"/>
      <c r="D18" s="149">
        <v>352</v>
      </c>
      <c r="E18" s="160">
        <f>'p2. PSC WFM Base Calc'!I39</f>
        <v>-35663460.783076108</v>
      </c>
      <c r="F18" s="149" t="s">
        <v>223</v>
      </c>
      <c r="G18" s="162">
        <v>1</v>
      </c>
      <c r="H18" s="160">
        <f>E18*G18</f>
        <v>-35663460.783076108</v>
      </c>
      <c r="I18" s="151"/>
      <c r="J18" s="151"/>
      <c r="K18" s="164"/>
      <c r="L18" s="151"/>
      <c r="M18" s="151"/>
      <c r="N18" s="151"/>
      <c r="O18" s="151"/>
    </row>
    <row r="19" spans="1:15" ht="15" customHeight="1">
      <c r="A19" s="148"/>
      <c r="B19" s="159" t="s">
        <v>222</v>
      </c>
      <c r="C19" s="148"/>
      <c r="D19" s="149">
        <v>360</v>
      </c>
      <c r="E19" s="160">
        <f>'p2. PSC WFM Base Calc'!I40</f>
        <v>-31923284.054965198</v>
      </c>
      <c r="F19" s="149" t="s">
        <v>219</v>
      </c>
      <c r="G19" s="162">
        <v>0.44880313094514601</v>
      </c>
      <c r="H19" s="160">
        <f>E19*G19</f>
        <v>-14327269.833919637</v>
      </c>
      <c r="I19" s="151"/>
      <c r="J19" s="151"/>
      <c r="K19" s="164"/>
      <c r="L19" s="151"/>
      <c r="M19" s="151"/>
      <c r="N19" s="151"/>
      <c r="O19" s="151"/>
    </row>
    <row r="20" spans="1:15" ht="15" customHeight="1">
      <c r="A20" s="148"/>
      <c r="B20" s="166" t="s">
        <v>224</v>
      </c>
      <c r="C20" s="167"/>
      <c r="D20" s="168" t="s">
        <v>221</v>
      </c>
      <c r="E20" s="160">
        <f>'p2. PSC WFM Base Calc'!I46</f>
        <v>622617.58568077441</v>
      </c>
      <c r="F20" s="149" t="s">
        <v>223</v>
      </c>
      <c r="G20" s="162">
        <v>1</v>
      </c>
      <c r="H20" s="160">
        <f>E20*G20</f>
        <v>622617.58568077441</v>
      </c>
      <c r="I20" s="151"/>
      <c r="J20" s="151"/>
      <c r="K20" s="151"/>
      <c r="L20" s="151"/>
      <c r="M20" s="151"/>
      <c r="N20" s="151"/>
      <c r="O20" s="151"/>
    </row>
    <row r="21" spans="1:15" ht="15" customHeight="1">
      <c r="A21" s="148"/>
      <c r="B21" s="183" t="s">
        <v>225</v>
      </c>
      <c r="C21" s="184"/>
      <c r="D21" s="185">
        <v>108361</v>
      </c>
      <c r="E21" s="180">
        <f>'p2. PSC WFM Base Calc'!I47</f>
        <v>331446.70152345812</v>
      </c>
      <c r="F21" s="152" t="s">
        <v>219</v>
      </c>
      <c r="G21" s="181">
        <v>0.44880313094514601</v>
      </c>
      <c r="H21" s="180">
        <f>E21*G21</f>
        <v>148754.3173851693</v>
      </c>
      <c r="I21" s="151"/>
      <c r="J21" s="151"/>
      <c r="K21" s="151"/>
      <c r="L21" s="151"/>
      <c r="M21" s="151"/>
      <c r="N21" s="151"/>
      <c r="O21" s="151"/>
    </row>
    <row r="22" spans="1:15" ht="13.9" customHeight="1">
      <c r="A22" s="148"/>
      <c r="B22" s="182"/>
      <c r="C22" s="182" t="s">
        <v>233</v>
      </c>
      <c r="D22" s="149"/>
      <c r="E22" s="187">
        <f>SUM(E18:E21)</f>
        <v>-66632680.55083707</v>
      </c>
      <c r="F22" s="148"/>
      <c r="G22" s="148"/>
      <c r="H22" s="187">
        <f>SUM(H18:H21)</f>
        <v>-49219358.713929802</v>
      </c>
      <c r="I22" s="151"/>
      <c r="J22" s="151"/>
      <c r="K22" s="151"/>
      <c r="L22" s="151"/>
      <c r="M22" s="151"/>
      <c r="N22" s="151"/>
      <c r="O22" s="151"/>
    </row>
    <row r="23" spans="1:15" ht="12" customHeight="1">
      <c r="A23" s="148"/>
      <c r="B23" s="159"/>
      <c r="C23" s="148"/>
      <c r="D23" s="149"/>
      <c r="E23" s="165"/>
      <c r="F23" s="148"/>
      <c r="G23" s="148"/>
      <c r="H23" s="165"/>
      <c r="I23" s="151"/>
      <c r="J23" s="151"/>
      <c r="K23" s="151"/>
      <c r="L23" s="151"/>
      <c r="M23" s="151"/>
      <c r="N23" s="151"/>
      <c r="O23" s="151"/>
    </row>
    <row r="24" spans="1:15" ht="12" customHeight="1">
      <c r="A24" s="148"/>
      <c r="B24" s="169"/>
      <c r="C24" s="148"/>
      <c r="D24" s="149"/>
      <c r="E24" s="170"/>
      <c r="F24" s="149"/>
      <c r="G24" s="156"/>
      <c r="H24" s="157"/>
      <c r="I24" s="151"/>
      <c r="J24" s="151"/>
      <c r="K24" s="151"/>
      <c r="L24" s="151"/>
      <c r="M24" s="151"/>
      <c r="N24" s="151"/>
      <c r="O24" s="151"/>
    </row>
    <row r="25" spans="1:15" ht="12" customHeight="1">
      <c r="A25" s="148"/>
      <c r="B25" s="169"/>
      <c r="C25" s="148"/>
      <c r="D25" s="149"/>
      <c r="E25" s="171"/>
      <c r="F25" s="149"/>
      <c r="G25" s="156"/>
      <c r="H25" s="157"/>
      <c r="I25" s="151"/>
      <c r="J25" s="151"/>
      <c r="K25" s="151"/>
      <c r="L25" s="151"/>
      <c r="M25" s="151"/>
      <c r="N25" s="151"/>
      <c r="O25" s="151"/>
    </row>
    <row r="26" spans="1:15" ht="12" customHeight="1">
      <c r="A26" s="148"/>
      <c r="B26" s="169"/>
      <c r="C26" s="148"/>
      <c r="D26" s="149"/>
      <c r="E26" s="170"/>
      <c r="F26" s="149"/>
      <c r="G26" s="156"/>
      <c r="H26" s="157"/>
      <c r="I26" s="151"/>
      <c r="J26" s="151"/>
      <c r="K26" s="151"/>
      <c r="L26" s="151"/>
      <c r="M26" s="151"/>
      <c r="N26" s="151"/>
      <c r="O26" s="151"/>
    </row>
    <row r="27" spans="1:15" ht="12" customHeight="1">
      <c r="A27" s="148"/>
      <c r="B27" s="169"/>
      <c r="C27" s="148"/>
      <c r="D27" s="149"/>
      <c r="E27" s="155"/>
      <c r="F27" s="149"/>
      <c r="G27" s="156"/>
      <c r="H27" s="157"/>
      <c r="I27" s="151"/>
      <c r="J27" s="151"/>
      <c r="K27" s="151"/>
      <c r="L27" s="151"/>
      <c r="M27" s="151"/>
      <c r="N27" s="151"/>
      <c r="O27" s="151"/>
    </row>
    <row r="28" spans="1:15" ht="12" customHeight="1">
      <c r="A28" s="148"/>
      <c r="B28" s="169"/>
      <c r="C28" s="148"/>
      <c r="D28" s="149"/>
      <c r="E28" s="155"/>
      <c r="F28" s="149"/>
      <c r="G28" s="156"/>
      <c r="H28" s="157"/>
      <c r="I28" s="151"/>
      <c r="J28" s="151"/>
      <c r="K28" s="151"/>
      <c r="L28" s="151"/>
      <c r="M28" s="151"/>
      <c r="N28" s="151"/>
      <c r="O28" s="151"/>
    </row>
    <row r="29" spans="1:15" ht="12" customHeight="1">
      <c r="A29" s="148"/>
      <c r="B29" s="169"/>
      <c r="C29" s="148"/>
      <c r="D29" s="149"/>
      <c r="E29" s="155"/>
      <c r="F29" s="149"/>
      <c r="G29" s="156"/>
      <c r="H29" s="157"/>
      <c r="I29" s="151"/>
      <c r="J29" s="151"/>
      <c r="K29" s="151"/>
      <c r="L29" s="151"/>
      <c r="M29" s="151"/>
      <c r="N29" s="151"/>
      <c r="O29" s="151"/>
    </row>
    <row r="30" spans="1:15" ht="12" customHeight="1">
      <c r="A30" s="148"/>
      <c r="B30" s="169"/>
      <c r="C30" s="148"/>
      <c r="D30" s="149"/>
      <c r="E30" s="155"/>
      <c r="F30" s="149"/>
      <c r="G30" s="156"/>
      <c r="H30" s="157"/>
      <c r="I30" s="151"/>
      <c r="J30" s="151"/>
      <c r="K30" s="151"/>
      <c r="L30" s="151"/>
      <c r="M30" s="151"/>
      <c r="N30" s="151"/>
      <c r="O30" s="151"/>
    </row>
    <row r="31" spans="1:15" ht="12" customHeight="1">
      <c r="A31" s="148"/>
      <c r="B31" s="169"/>
      <c r="C31" s="148"/>
      <c r="D31" s="149"/>
      <c r="E31" s="155"/>
      <c r="F31" s="149"/>
      <c r="G31" s="156"/>
      <c r="H31" s="157"/>
      <c r="I31" s="151"/>
      <c r="J31" s="151"/>
      <c r="K31" s="151"/>
      <c r="L31" s="151"/>
      <c r="M31" s="151"/>
      <c r="N31" s="151"/>
      <c r="O31" s="151"/>
    </row>
    <row r="32" spans="1:15" ht="12" customHeight="1">
      <c r="A32" s="148"/>
      <c r="B32" s="169"/>
      <c r="C32" s="148"/>
      <c r="D32" s="149"/>
      <c r="E32" s="155"/>
      <c r="F32" s="149"/>
      <c r="G32" s="156"/>
      <c r="H32" s="157"/>
      <c r="I32" s="151"/>
      <c r="J32" s="151"/>
      <c r="K32" s="151"/>
      <c r="L32" s="151"/>
      <c r="M32" s="151"/>
      <c r="N32" s="151"/>
      <c r="O32" s="151"/>
    </row>
    <row r="33" spans="1:10" ht="12" customHeight="1">
      <c r="A33" s="148"/>
      <c r="B33" s="169"/>
      <c r="C33" s="148"/>
      <c r="D33" s="149"/>
      <c r="E33" s="155"/>
      <c r="F33" s="149"/>
      <c r="G33" s="156"/>
      <c r="H33" s="157"/>
      <c r="J33" s="158"/>
    </row>
    <row r="34" spans="1:10" ht="12" customHeight="1">
      <c r="A34" s="148"/>
      <c r="B34" s="169"/>
      <c r="C34" s="148"/>
      <c r="D34" s="149"/>
      <c r="E34" s="155"/>
      <c r="F34" s="149"/>
      <c r="G34" s="156"/>
      <c r="H34" s="157"/>
      <c r="J34" s="158"/>
    </row>
    <row r="35" spans="1:10" ht="12" customHeight="1">
      <c r="A35" s="148"/>
      <c r="B35" s="169"/>
      <c r="C35" s="148"/>
      <c r="D35" s="149"/>
      <c r="E35" s="155"/>
      <c r="F35" s="149"/>
      <c r="G35" s="156"/>
      <c r="H35" s="157"/>
      <c r="J35" s="158"/>
    </row>
    <row r="36" spans="1:10" ht="12" customHeight="1">
      <c r="A36" s="148"/>
      <c r="B36" s="148"/>
      <c r="C36" s="148"/>
      <c r="D36" s="149"/>
      <c r="E36" s="155"/>
      <c r="F36" s="149"/>
      <c r="G36" s="156"/>
      <c r="H36" s="157"/>
      <c r="J36" s="158"/>
    </row>
    <row r="37" spans="1:10" ht="12" customHeight="1">
      <c r="A37" s="148"/>
      <c r="B37" s="148"/>
      <c r="C37" s="148"/>
      <c r="D37" s="149"/>
      <c r="E37" s="149"/>
      <c r="F37" s="149"/>
      <c r="G37" s="170"/>
      <c r="H37" s="155"/>
      <c r="J37" s="158"/>
    </row>
    <row r="38" spans="1:10" ht="12" customHeight="1">
      <c r="A38" s="148"/>
      <c r="B38" s="147"/>
      <c r="C38" s="148"/>
      <c r="D38" s="149"/>
      <c r="E38" s="149"/>
      <c r="F38" s="149"/>
      <c r="G38" s="170"/>
      <c r="H38" s="155"/>
      <c r="J38" s="158"/>
    </row>
    <row r="39" spans="1:10" ht="12" customHeight="1">
      <c r="A39" s="148"/>
      <c r="B39" s="172"/>
      <c r="C39" s="172"/>
      <c r="D39" s="172"/>
      <c r="E39" s="172"/>
      <c r="F39" s="172"/>
      <c r="G39" s="172"/>
      <c r="H39" s="172"/>
      <c r="J39" s="158"/>
    </row>
    <row r="40" spans="1:10" ht="12" customHeight="1">
      <c r="B40" s="173"/>
      <c r="C40" s="173"/>
      <c r="D40" s="173"/>
      <c r="E40" s="173"/>
      <c r="F40" s="173"/>
      <c r="G40" s="173"/>
      <c r="H40" s="173"/>
      <c r="J40" s="158"/>
    </row>
    <row r="41" spans="1:10" ht="12" customHeight="1">
      <c r="B41" s="173"/>
      <c r="C41" s="173"/>
      <c r="D41" s="173"/>
      <c r="E41" s="173"/>
      <c r="F41" s="173"/>
      <c r="G41" s="173"/>
      <c r="H41" s="173"/>
      <c r="J41" s="158"/>
    </row>
    <row r="42" spans="1:10" ht="12" customHeight="1">
      <c r="B42" s="173"/>
      <c r="C42" s="173"/>
      <c r="D42" s="173"/>
      <c r="E42" s="173"/>
      <c r="F42" s="173"/>
      <c r="G42" s="173"/>
      <c r="H42" s="173"/>
      <c r="J42" s="158"/>
    </row>
    <row r="43" spans="1:10" ht="12" customHeight="1">
      <c r="B43" s="173"/>
      <c r="C43" s="173"/>
      <c r="D43" s="173"/>
      <c r="E43" s="173"/>
      <c r="F43" s="173"/>
      <c r="G43" s="173"/>
      <c r="H43" s="173"/>
    </row>
    <row r="44" spans="1:10" ht="12" customHeight="1">
      <c r="B44" s="173"/>
      <c r="C44" s="173"/>
      <c r="D44" s="173"/>
      <c r="E44" s="173"/>
      <c r="F44" s="173"/>
      <c r="G44" s="173"/>
      <c r="H44" s="173"/>
    </row>
    <row r="45" spans="1:10" ht="12" customHeight="1">
      <c r="B45" s="173"/>
      <c r="C45" s="173"/>
      <c r="D45" s="173"/>
      <c r="E45" s="173"/>
      <c r="F45" s="173"/>
      <c r="G45" s="173"/>
      <c r="H45" s="173"/>
    </row>
    <row r="46" spans="1:10" ht="12" customHeight="1">
      <c r="B46" s="173"/>
      <c r="C46" s="173"/>
      <c r="D46" s="173"/>
      <c r="E46" s="173"/>
      <c r="F46" s="173"/>
      <c r="G46" s="173"/>
      <c r="H46" s="173"/>
    </row>
    <row r="47" spans="1:10" ht="12" customHeight="1">
      <c r="B47" s="173"/>
      <c r="C47" s="173"/>
      <c r="D47" s="173"/>
      <c r="E47" s="173"/>
      <c r="F47" s="173"/>
      <c r="G47" s="173"/>
      <c r="H47" s="173"/>
    </row>
    <row r="48" spans="1:10" ht="12" customHeight="1">
      <c r="B48" s="173"/>
      <c r="C48" s="173"/>
      <c r="D48" s="173"/>
      <c r="E48" s="173"/>
      <c r="F48" s="173"/>
      <c r="G48" s="173"/>
      <c r="H48" s="173"/>
    </row>
    <row r="49" spans="1:11" ht="12" customHeight="1"/>
    <row r="50" spans="1:11" ht="12" customHeight="1"/>
    <row r="51" spans="1:11" ht="12" customHeight="1"/>
    <row r="52" spans="1:11" ht="12" customHeight="1"/>
    <row r="53" spans="1:11" ht="12" customHeight="1"/>
    <row r="54" spans="1:11" ht="12" customHeight="1"/>
    <row r="55" spans="1:11" s="174" customFormat="1" ht="12" customHeight="1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</row>
    <row r="56" spans="1:11" s="174" customFormat="1" ht="12" customHeight="1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</row>
    <row r="57" spans="1:11" s="174" customFormat="1" ht="12" customHeight="1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</row>
    <row r="58" spans="1:11" s="174" customFormat="1" ht="12" customHeight="1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</row>
    <row r="59" spans="1:11" s="174" customFormat="1" ht="12" customHeight="1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</row>
    <row r="60" spans="1:11" s="174" customFormat="1" ht="12" customHeight="1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</row>
    <row r="61" spans="1:11" s="174" customFormat="1" ht="12" customHeight="1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</row>
    <row r="62" spans="1:11" s="174" customFormat="1" ht="12" customHeight="1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</row>
    <row r="63" spans="1:11" s="174" customFormat="1" ht="12" customHeight="1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</row>
    <row r="64" spans="1:11" s="174" customFormat="1" ht="12" customHeight="1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</row>
    <row r="65" spans="1:11" s="174" customFormat="1" ht="12" customHeight="1">
      <c r="A65" s="150"/>
      <c r="B65" s="150"/>
      <c r="C65" s="150"/>
      <c r="D65" s="175"/>
      <c r="E65" s="150"/>
      <c r="F65" s="175"/>
      <c r="G65" s="176"/>
      <c r="H65" s="177"/>
      <c r="I65" s="150"/>
      <c r="J65" s="150"/>
      <c r="K65" s="150"/>
    </row>
    <row r="66" spans="1:11" s="174" customFormat="1" ht="12" customHeight="1">
      <c r="A66" s="150"/>
      <c r="B66" s="150"/>
      <c r="C66" s="150"/>
      <c r="D66" s="175"/>
      <c r="E66" s="150"/>
      <c r="F66" s="175"/>
      <c r="G66" s="176"/>
      <c r="H66" s="177"/>
      <c r="I66" s="150"/>
      <c r="J66" s="150"/>
      <c r="K66" s="150"/>
    </row>
    <row r="67" spans="1:11" s="174" customFormat="1" ht="12" customHeight="1">
      <c r="A67" s="150"/>
      <c r="B67" s="150"/>
      <c r="C67" s="150"/>
      <c r="D67" s="150"/>
      <c r="E67" s="150"/>
      <c r="F67" s="150"/>
      <c r="G67" s="175"/>
      <c r="H67" s="175"/>
      <c r="I67" s="150"/>
      <c r="J67" s="150"/>
      <c r="K67" s="150"/>
    </row>
    <row r="68" spans="1:11" s="174" customFormat="1" ht="12" customHeight="1">
      <c r="A68" s="150"/>
      <c r="B68" s="150"/>
      <c r="C68" s="150"/>
      <c r="D68" s="150"/>
      <c r="E68" s="150"/>
      <c r="F68" s="150"/>
      <c r="G68" s="175"/>
      <c r="H68" s="175"/>
      <c r="I68" s="150"/>
      <c r="J68" s="150"/>
      <c r="K68" s="150"/>
    </row>
  </sheetData>
  <conditionalFormatting sqref="B8:B10">
    <cfRule type="cellIs" dxfId="1" priority="2" stopIfTrue="1" operator="equal">
      <formula>"Adjustment to Income/Expense/Rate Base:"</formula>
    </cfRule>
  </conditionalFormatting>
  <conditionalFormatting sqref="B16:B17">
    <cfRule type="cellIs" dxfId="0" priority="1" stopIfTrue="1" operator="equal">
      <formula>"Adjustment to Income/Expense/Rate Base:"</formula>
    </cfRule>
  </conditionalFormatting>
  <printOptions horizontalCentered="1"/>
  <pageMargins left="0.75" right="0.75" top="1.5" bottom="0.75" header="0.75" footer="0.5"/>
  <pageSetup scale="96" orientation="portrait" r:id="rId1"/>
  <headerFooter scaleWithDoc="0">
    <oddHeader>&amp;R&amp;"Times New Roman,Bold"&amp;8Utah Association of Energy Users 
UAE Exhibit RR 5.2
Docket No. 24-035-04
Witness: Kevin C. Higgins
Page 2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FBBB6-3A2E-BF4B-8D4D-06E803B4218A}">
  <dimension ref="A1:V86"/>
  <sheetViews>
    <sheetView zoomScale="80" zoomScaleNormal="80"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T4" sqref="T4"/>
    </sheetView>
  </sheetViews>
  <sheetFormatPr defaultColWidth="12" defaultRowHeight="11.25"/>
  <cols>
    <col min="1" max="1" width="2.6640625" style="43" customWidth="1"/>
    <col min="2" max="2" width="75.6640625" style="49" customWidth="1"/>
    <col min="3" max="4" width="20.6640625" style="43" customWidth="1"/>
    <col min="5" max="5" width="8.5" style="46" customWidth="1"/>
    <col min="6" max="7" width="20.6640625" style="43" customWidth="1"/>
    <col min="8" max="8" width="4" style="46" customWidth="1"/>
    <col min="9" max="10" width="20.6640625" style="43" customWidth="1"/>
    <col min="11" max="11" width="3.6640625" style="46" customWidth="1"/>
    <col min="12" max="12" width="47.83203125" style="46" customWidth="1"/>
    <col min="13" max="13" width="23.33203125" style="48" customWidth="1"/>
    <col min="14" max="14" width="20.6640625" style="48" customWidth="1"/>
    <col min="15" max="15" width="4.6640625" style="46" customWidth="1"/>
    <col min="16" max="17" width="20.6640625" style="48" customWidth="1"/>
    <col min="18" max="18" width="3.1640625" style="46" customWidth="1"/>
    <col min="19" max="19" width="17.6640625" style="48" customWidth="1"/>
    <col min="20" max="20" width="20.6640625" style="48" customWidth="1"/>
    <col min="21" max="21" width="8.6640625" style="46" customWidth="1"/>
    <col min="22" max="22" width="15.6640625" style="46" customWidth="1"/>
    <col min="23" max="16384" width="12" style="46"/>
  </cols>
  <sheetData>
    <row r="1" spans="2:22" ht="12.75">
      <c r="B1" s="22" t="s">
        <v>19</v>
      </c>
      <c r="C1" s="44"/>
      <c r="D1" s="122" t="s">
        <v>72</v>
      </c>
      <c r="F1" s="46"/>
      <c r="G1" s="122" t="s">
        <v>115</v>
      </c>
      <c r="I1" s="47" t="s">
        <v>134</v>
      </c>
      <c r="J1" s="47"/>
      <c r="L1" s="110" t="s">
        <v>207</v>
      </c>
      <c r="M1" s="132" t="s">
        <v>148</v>
      </c>
      <c r="N1" s="132"/>
      <c r="P1" s="132" t="s">
        <v>149</v>
      </c>
      <c r="Q1" s="132"/>
    </row>
    <row r="2" spans="2:22">
      <c r="C2" s="188" t="s">
        <v>67</v>
      </c>
      <c r="D2" s="188"/>
      <c r="F2" s="188" t="s">
        <v>68</v>
      </c>
      <c r="G2" s="188"/>
      <c r="I2" s="188" t="s">
        <v>114</v>
      </c>
      <c r="J2" s="188"/>
      <c r="L2" s="110" t="s">
        <v>208</v>
      </c>
      <c r="M2" s="188" t="s">
        <v>67</v>
      </c>
      <c r="N2" s="188"/>
      <c r="P2" s="188" t="s">
        <v>68</v>
      </c>
      <c r="Q2" s="188"/>
      <c r="S2" s="188" t="s">
        <v>150</v>
      </c>
      <c r="T2" s="188"/>
    </row>
    <row r="3" spans="2:22">
      <c r="B3" s="50" t="s">
        <v>20</v>
      </c>
      <c r="C3" s="51" t="s">
        <v>102</v>
      </c>
      <c r="D3" s="52" t="s">
        <v>91</v>
      </c>
      <c r="F3" s="51" t="s">
        <v>102</v>
      </c>
      <c r="G3" s="44" t="s">
        <v>73</v>
      </c>
      <c r="I3" s="51" t="s">
        <v>102</v>
      </c>
      <c r="J3" s="44" t="s">
        <v>73</v>
      </c>
      <c r="L3" s="110" t="s">
        <v>234</v>
      </c>
      <c r="M3" s="51" t="s">
        <v>13</v>
      </c>
      <c r="N3" s="44" t="s">
        <v>73</v>
      </c>
      <c r="P3" s="51" t="s">
        <v>13</v>
      </c>
      <c r="Q3" s="44" t="s">
        <v>73</v>
      </c>
      <c r="S3" s="51" t="s">
        <v>13</v>
      </c>
      <c r="T3" s="44" t="s">
        <v>73</v>
      </c>
      <c r="V3" s="133"/>
    </row>
    <row r="4" spans="2:22">
      <c r="B4" s="53" t="s">
        <v>138</v>
      </c>
      <c r="C4" s="54">
        <f>C55*C53+C36</f>
        <v>59634976.853855476</v>
      </c>
      <c r="D4" s="54">
        <f>D55*D53+D36</f>
        <v>52620981.3155476</v>
      </c>
      <c r="F4" s="54">
        <f>F55*F53+F36</f>
        <v>49367992.414145254</v>
      </c>
      <c r="G4" s="54">
        <f>G55*G53+G36</f>
        <v>44728983.715028696</v>
      </c>
      <c r="I4" s="54">
        <f>I55*I53+I36</f>
        <v>-7595871.7295353012</v>
      </c>
      <c r="J4" s="54">
        <f>J55*J53+J36</f>
        <v>-5789720.1620007912</v>
      </c>
      <c r="L4" s="31" t="s">
        <v>151</v>
      </c>
      <c r="N4" s="121">
        <v>327101354.91290259</v>
      </c>
      <c r="O4" s="134"/>
      <c r="P4" s="55"/>
      <c r="Q4" s="121">
        <v>320937189.51747376</v>
      </c>
      <c r="R4" s="134"/>
      <c r="S4" s="55"/>
      <c r="T4" s="135">
        <f>Q4-N4</f>
        <v>-6164165.3954288363</v>
      </c>
      <c r="V4" s="136"/>
    </row>
    <row r="5" spans="2:22">
      <c r="C5" s="56"/>
      <c r="D5" s="56"/>
      <c r="F5" s="56"/>
      <c r="G5" s="56"/>
      <c r="I5" s="56"/>
      <c r="J5" s="56"/>
      <c r="L5" s="46" t="s">
        <v>152</v>
      </c>
      <c r="U5" s="137"/>
    </row>
    <row r="6" spans="2:22">
      <c r="B6" s="50" t="s">
        <v>21</v>
      </c>
      <c r="C6" s="56"/>
      <c r="D6" s="56"/>
      <c r="F6" s="56"/>
      <c r="G6" s="56"/>
      <c r="I6" s="56"/>
      <c r="J6" s="56"/>
      <c r="L6" s="46" t="s">
        <v>153</v>
      </c>
      <c r="M6" s="4">
        <v>5466145253.981636</v>
      </c>
      <c r="N6" s="4">
        <v>2356946868.1116357</v>
      </c>
      <c r="O6" s="4"/>
      <c r="P6" s="4">
        <v>5466145253.981636</v>
      </c>
      <c r="Q6" s="4">
        <v>2356946868.1116357</v>
      </c>
      <c r="S6" s="138">
        <f>P6-M6</f>
        <v>0</v>
      </c>
      <c r="T6" s="138">
        <f>Q6-N6</f>
        <v>0</v>
      </c>
    </row>
    <row r="7" spans="2:22">
      <c r="B7" s="52" t="s">
        <v>22</v>
      </c>
      <c r="C7" s="56"/>
      <c r="D7" s="56"/>
      <c r="F7" s="56"/>
      <c r="G7" s="56"/>
      <c r="I7" s="56"/>
      <c r="J7" s="56"/>
      <c r="L7" s="46" t="s">
        <v>154</v>
      </c>
      <c r="M7" s="4">
        <v>13920596.744116301</v>
      </c>
      <c r="N7" s="4">
        <v>13701521.9541163</v>
      </c>
      <c r="O7" s="4"/>
      <c r="P7" s="4">
        <v>13920596.744116301</v>
      </c>
      <c r="Q7" s="4">
        <v>13701521.9541163</v>
      </c>
      <c r="S7" s="138">
        <f t="shared" ref="S7:T10" si="0">P7-M7</f>
        <v>0</v>
      </c>
      <c r="T7" s="138">
        <f t="shared" si="0"/>
        <v>0</v>
      </c>
    </row>
    <row r="8" spans="2:22">
      <c r="B8" s="57" t="s">
        <v>23</v>
      </c>
      <c r="C8" s="58">
        <v>3600000</v>
      </c>
      <c r="D8" s="56">
        <f t="shared" ref="D8:D16" si="1">C8</f>
        <v>3600000</v>
      </c>
      <c r="F8" s="58">
        <v>3600000</v>
      </c>
      <c r="G8" s="56">
        <f t="shared" ref="G8:G16" si="2">F8</f>
        <v>3600000</v>
      </c>
      <c r="I8" s="59">
        <f>F8-C8</f>
        <v>0</v>
      </c>
      <c r="J8" s="56">
        <f t="shared" ref="J8:J16" si="3">I8</f>
        <v>0</v>
      </c>
      <c r="L8" s="46" t="s">
        <v>155</v>
      </c>
      <c r="M8" s="4">
        <v>0</v>
      </c>
      <c r="N8" s="4">
        <v>0</v>
      </c>
      <c r="O8" s="4"/>
      <c r="P8" s="4">
        <v>0</v>
      </c>
      <c r="Q8" s="4">
        <v>0</v>
      </c>
      <c r="S8" s="138">
        <f t="shared" si="0"/>
        <v>0</v>
      </c>
      <c r="T8" s="138">
        <f t="shared" si="0"/>
        <v>0</v>
      </c>
    </row>
    <row r="9" spans="2:22">
      <c r="B9" s="57" t="s">
        <v>24</v>
      </c>
      <c r="C9" s="58">
        <v>700000</v>
      </c>
      <c r="D9" s="56">
        <f t="shared" si="1"/>
        <v>700000</v>
      </c>
      <c r="F9" s="58">
        <v>700000</v>
      </c>
      <c r="G9" s="56">
        <f t="shared" si="2"/>
        <v>700000</v>
      </c>
      <c r="I9" s="59">
        <f t="shared" ref="I9:I16" si="4">F9-C9</f>
        <v>0</v>
      </c>
      <c r="J9" s="56">
        <f t="shared" si="3"/>
        <v>0</v>
      </c>
      <c r="L9" s="46" t="s">
        <v>156</v>
      </c>
      <c r="M9" s="4">
        <v>250438257.84685624</v>
      </c>
      <c r="N9" s="4">
        <v>112397474.23011684</v>
      </c>
      <c r="O9" s="4"/>
      <c r="P9" s="4">
        <v>250438257.84685624</v>
      </c>
      <c r="Q9" s="4">
        <v>112397474.23011684</v>
      </c>
      <c r="S9" s="138">
        <f t="shared" si="0"/>
        <v>0</v>
      </c>
      <c r="T9" s="138">
        <f t="shared" si="0"/>
        <v>0</v>
      </c>
    </row>
    <row r="10" spans="2:22" ht="12" customHeight="1">
      <c r="B10" s="57" t="s">
        <v>25</v>
      </c>
      <c r="C10" s="58">
        <v>12800000</v>
      </c>
      <c r="D10" s="56">
        <f t="shared" si="1"/>
        <v>12800000</v>
      </c>
      <c r="F10" s="58">
        <v>12800000</v>
      </c>
      <c r="G10" s="56">
        <f t="shared" si="2"/>
        <v>12800000</v>
      </c>
      <c r="I10" s="59">
        <f t="shared" si="4"/>
        <v>0</v>
      </c>
      <c r="J10" s="56">
        <f t="shared" si="3"/>
        <v>0</v>
      </c>
      <c r="L10" s="139" t="s">
        <v>157</v>
      </c>
      <c r="M10" s="140">
        <v>344149194.36545372</v>
      </c>
      <c r="N10" s="140">
        <v>137264168.21090883</v>
      </c>
      <c r="O10" s="140"/>
      <c r="P10" s="140">
        <v>344149194.36545372</v>
      </c>
      <c r="Q10" s="140">
        <v>137262274.55291384</v>
      </c>
      <c r="S10" s="141">
        <f t="shared" si="0"/>
        <v>0</v>
      </c>
      <c r="T10" s="142">
        <f t="shared" si="0"/>
        <v>-1893.6579949855804</v>
      </c>
      <c r="U10" s="143"/>
    </row>
    <row r="11" spans="2:22">
      <c r="B11" s="57" t="s">
        <v>26</v>
      </c>
      <c r="C11" s="58">
        <v>0</v>
      </c>
      <c r="D11" s="56">
        <f t="shared" si="1"/>
        <v>0</v>
      </c>
      <c r="F11" s="59">
        <v>0</v>
      </c>
      <c r="G11" s="56">
        <f t="shared" si="2"/>
        <v>0</v>
      </c>
      <c r="I11" s="59">
        <f t="shared" si="4"/>
        <v>0</v>
      </c>
      <c r="J11" s="56">
        <f t="shared" si="3"/>
        <v>0</v>
      </c>
      <c r="L11" s="46" t="s">
        <v>158</v>
      </c>
      <c r="M11" s="4">
        <v>6074653302.9380617</v>
      </c>
      <c r="N11" s="4">
        <v>2620310032.5067778</v>
      </c>
      <c r="O11" s="4"/>
      <c r="P11" s="4">
        <v>6074653302.9380617</v>
      </c>
      <c r="Q11" s="4">
        <v>2620308138.8487825</v>
      </c>
      <c r="S11" s="138">
        <f t="shared" ref="S11" si="5">SUM(S6:S10)</f>
        <v>0</v>
      </c>
      <c r="T11" s="138">
        <f t="shared" ref="T11" si="6">SUM(T6:T10)</f>
        <v>-1893.6579949855804</v>
      </c>
    </row>
    <row r="12" spans="2:22">
      <c r="B12" s="57" t="s">
        <v>27</v>
      </c>
      <c r="C12" s="58">
        <v>650000</v>
      </c>
      <c r="D12" s="56">
        <f t="shared" si="1"/>
        <v>650000</v>
      </c>
      <c r="F12" s="58">
        <v>650000</v>
      </c>
      <c r="G12" s="56">
        <f t="shared" si="2"/>
        <v>650000</v>
      </c>
      <c r="I12" s="59">
        <f t="shared" si="4"/>
        <v>0</v>
      </c>
      <c r="J12" s="56">
        <f t="shared" si="3"/>
        <v>0</v>
      </c>
      <c r="M12" s="4"/>
      <c r="N12" s="4"/>
      <c r="O12" s="4"/>
      <c r="P12" s="4"/>
      <c r="Q12" s="4"/>
    </row>
    <row r="13" spans="2:22">
      <c r="B13" s="57" t="s">
        <v>28</v>
      </c>
      <c r="C13" s="58">
        <v>500000</v>
      </c>
      <c r="D13" s="56">
        <f t="shared" si="1"/>
        <v>500000</v>
      </c>
      <c r="F13" s="58">
        <v>500000</v>
      </c>
      <c r="G13" s="56">
        <f t="shared" si="2"/>
        <v>500000</v>
      </c>
      <c r="I13" s="59">
        <f t="shared" si="4"/>
        <v>0</v>
      </c>
      <c r="J13" s="56">
        <f t="shared" si="3"/>
        <v>0</v>
      </c>
      <c r="L13" s="46" t="s">
        <v>159</v>
      </c>
      <c r="M13" s="4">
        <v>1465394900.9920025</v>
      </c>
      <c r="N13" s="4"/>
      <c r="O13" s="4"/>
      <c r="P13" s="4">
        <v>1465394900.9920025</v>
      </c>
      <c r="Q13" s="4"/>
    </row>
    <row r="14" spans="2:22">
      <c r="B14" s="57" t="s">
        <v>29</v>
      </c>
      <c r="C14" s="58">
        <v>0</v>
      </c>
      <c r="D14" s="56">
        <f t="shared" si="1"/>
        <v>0</v>
      </c>
      <c r="F14" s="56">
        <v>0</v>
      </c>
      <c r="G14" s="56">
        <f t="shared" si="2"/>
        <v>0</v>
      </c>
      <c r="I14" s="59">
        <f t="shared" si="4"/>
        <v>0</v>
      </c>
      <c r="J14" s="56">
        <f t="shared" si="3"/>
        <v>0</v>
      </c>
      <c r="L14" s="46" t="s">
        <v>160</v>
      </c>
      <c r="M14" s="4">
        <v>1018896499.1808197</v>
      </c>
      <c r="N14" s="4">
        <v>455921077.06388646</v>
      </c>
      <c r="O14" s="4"/>
      <c r="P14" s="4">
        <v>1018896499.1808197</v>
      </c>
      <c r="Q14" s="4">
        <v>455921077.06388646</v>
      </c>
      <c r="S14" s="138">
        <f t="shared" ref="S14:T24" si="7">P14-M14</f>
        <v>0</v>
      </c>
      <c r="T14" s="138">
        <f t="shared" si="7"/>
        <v>0</v>
      </c>
    </row>
    <row r="15" spans="2:22">
      <c r="B15" s="57" t="s">
        <v>30</v>
      </c>
      <c r="C15" s="58">
        <v>8200000</v>
      </c>
      <c r="D15" s="56">
        <f t="shared" si="1"/>
        <v>8200000</v>
      </c>
      <c r="F15" s="58">
        <v>8200000</v>
      </c>
      <c r="G15" s="56">
        <f t="shared" si="2"/>
        <v>8200000</v>
      </c>
      <c r="I15" s="59">
        <f t="shared" si="4"/>
        <v>0</v>
      </c>
      <c r="J15" s="56">
        <f t="shared" si="3"/>
        <v>0</v>
      </c>
      <c r="L15" s="46" t="s">
        <v>161</v>
      </c>
      <c r="M15" s="4">
        <v>55658846.120813161</v>
      </c>
      <c r="N15" s="4">
        <v>24979864.403815035</v>
      </c>
      <c r="O15" s="4"/>
      <c r="P15" s="4">
        <v>55658846.120813161</v>
      </c>
      <c r="Q15" s="4">
        <v>24979864.403815035</v>
      </c>
      <c r="S15" s="138">
        <f t="shared" si="7"/>
        <v>0</v>
      </c>
      <c r="T15" s="138">
        <f t="shared" si="7"/>
        <v>0</v>
      </c>
    </row>
    <row r="16" spans="2:22">
      <c r="B16" s="57" t="s">
        <v>31</v>
      </c>
      <c r="C16" s="60">
        <v>50000</v>
      </c>
      <c r="D16" s="61">
        <f t="shared" si="1"/>
        <v>50000</v>
      </c>
      <c r="F16" s="60">
        <v>50000</v>
      </c>
      <c r="G16" s="61">
        <f t="shared" si="2"/>
        <v>50000</v>
      </c>
      <c r="I16" s="62">
        <f t="shared" si="4"/>
        <v>0</v>
      </c>
      <c r="J16" s="61">
        <f t="shared" si="3"/>
        <v>0</v>
      </c>
      <c r="L16" s="46" t="s">
        <v>162</v>
      </c>
      <c r="M16" s="4">
        <v>674306130.23990607</v>
      </c>
      <c r="N16" s="4">
        <v>301379322.76886827</v>
      </c>
      <c r="O16" s="4"/>
      <c r="P16" s="4">
        <v>674306130.23990607</v>
      </c>
      <c r="Q16" s="4">
        <v>301379322.76886827</v>
      </c>
      <c r="S16" s="138">
        <f t="shared" si="7"/>
        <v>0</v>
      </c>
      <c r="T16" s="138">
        <f t="shared" si="7"/>
        <v>0</v>
      </c>
    </row>
    <row r="17" spans="1:20">
      <c r="B17" s="52" t="s">
        <v>92</v>
      </c>
      <c r="C17" s="59">
        <f>SUM(C8:C16)</f>
        <v>26500000</v>
      </c>
      <c r="D17" s="56">
        <f>SUM(D8:D16)</f>
        <v>26500000</v>
      </c>
      <c r="F17" s="59">
        <f>SUM(F8:F16)</f>
        <v>26500000</v>
      </c>
      <c r="G17" s="56">
        <f>SUM(G8:G16)</f>
        <v>26500000</v>
      </c>
      <c r="I17" s="59">
        <f>SUM(I8:I16)</f>
        <v>0</v>
      </c>
      <c r="J17" s="56">
        <f>SUM(J8:J16)</f>
        <v>0</v>
      </c>
      <c r="L17" s="46" t="s">
        <v>163</v>
      </c>
      <c r="M17" s="4">
        <v>791088770.75209653</v>
      </c>
      <c r="N17" s="4">
        <v>579533998.21327245</v>
      </c>
      <c r="O17" s="4"/>
      <c r="P17" s="4">
        <v>791088770.75209653</v>
      </c>
      <c r="Q17" s="4">
        <v>579533998.21327245</v>
      </c>
      <c r="S17" s="138">
        <f t="shared" si="7"/>
        <v>0</v>
      </c>
      <c r="T17" s="138">
        <f t="shared" si="7"/>
        <v>0</v>
      </c>
    </row>
    <row r="18" spans="1:20">
      <c r="B18" s="52" t="s">
        <v>32</v>
      </c>
      <c r="C18" s="63"/>
      <c r="D18" s="56"/>
      <c r="F18" s="63"/>
      <c r="G18" s="56"/>
      <c r="I18" s="63"/>
      <c r="J18" s="56"/>
      <c r="L18" s="46" t="s">
        <v>164</v>
      </c>
      <c r="M18" s="4">
        <v>-15164457.613102905</v>
      </c>
      <c r="N18" s="4">
        <v>0</v>
      </c>
      <c r="O18" s="4"/>
      <c r="P18" s="4">
        <v>-15164457.613102905</v>
      </c>
      <c r="Q18" s="4">
        <v>0</v>
      </c>
      <c r="S18" s="138">
        <f t="shared" si="7"/>
        <v>0</v>
      </c>
      <c r="T18" s="138">
        <f t="shared" si="7"/>
        <v>0</v>
      </c>
    </row>
    <row r="19" spans="1:20">
      <c r="B19" s="57" t="s">
        <v>33</v>
      </c>
      <c r="C19" s="58">
        <v>300000</v>
      </c>
      <c r="D19" s="56">
        <f>C19*C$65</f>
        <v>134640.93928354379</v>
      </c>
      <c r="F19" s="59">
        <v>300000</v>
      </c>
      <c r="G19" s="56">
        <v>134640.93928354379</v>
      </c>
      <c r="I19" s="59">
        <f t="shared" ref="I19:I23" si="8">F19-C19</f>
        <v>0</v>
      </c>
      <c r="J19" s="56">
        <f t="shared" ref="J19:J23" si="9">G19-D19</f>
        <v>0</v>
      </c>
      <c r="L19" s="46" t="s">
        <v>165</v>
      </c>
      <c r="M19" s="4">
        <v>264053930.94294801</v>
      </c>
      <c r="N19" s="4">
        <v>118485113.55249275</v>
      </c>
      <c r="O19" s="4"/>
      <c r="P19" s="4">
        <v>264053930.94294801</v>
      </c>
      <c r="Q19" s="4">
        <v>118485113.55249275</v>
      </c>
      <c r="S19" s="138">
        <f t="shared" si="7"/>
        <v>0</v>
      </c>
      <c r="T19" s="138">
        <f t="shared" si="7"/>
        <v>0</v>
      </c>
    </row>
    <row r="20" spans="1:20">
      <c r="B20" s="57" t="s">
        <v>34</v>
      </c>
      <c r="C20" s="58">
        <v>800000</v>
      </c>
      <c r="D20" s="56">
        <f>C20*C$65</f>
        <v>359042.50475611677</v>
      </c>
      <c r="F20" s="59">
        <v>800000</v>
      </c>
      <c r="G20" s="56">
        <v>359042.50475611683</v>
      </c>
      <c r="I20" s="59">
        <f t="shared" si="8"/>
        <v>0</v>
      </c>
      <c r="J20" s="56">
        <f t="shared" si="9"/>
        <v>0</v>
      </c>
      <c r="L20" s="46" t="s">
        <v>166</v>
      </c>
      <c r="M20" s="4">
        <v>365076814.49848032</v>
      </c>
      <c r="N20" s="4">
        <v>132786266.7803098</v>
      </c>
      <c r="O20" s="4"/>
      <c r="P20" s="4">
        <v>365076814.49848032</v>
      </c>
      <c r="Q20" s="4">
        <v>132622126.62192291</v>
      </c>
      <c r="S20" s="138">
        <f t="shared" si="7"/>
        <v>0</v>
      </c>
      <c r="T20" s="138">
        <f t="shared" si="7"/>
        <v>-164140.15838688612</v>
      </c>
    </row>
    <row r="21" spans="1:20">
      <c r="B21" s="57" t="s">
        <v>35</v>
      </c>
      <c r="C21" s="58">
        <v>200000</v>
      </c>
      <c r="D21" s="56">
        <f>C21*C$65</f>
        <v>89760.626189029193</v>
      </c>
      <c r="F21" s="59">
        <v>200000</v>
      </c>
      <c r="G21" s="56">
        <v>89760.626189029208</v>
      </c>
      <c r="I21" s="59">
        <f t="shared" si="8"/>
        <v>0</v>
      </c>
      <c r="J21" s="56">
        <f t="shared" si="9"/>
        <v>0</v>
      </c>
      <c r="L21" s="46" t="s">
        <v>167</v>
      </c>
      <c r="M21" s="4">
        <v>89138166.730161756</v>
      </c>
      <c r="N21" s="4">
        <v>32895185.107300323</v>
      </c>
      <c r="O21" s="4"/>
      <c r="P21" s="4">
        <v>89138166.730161756</v>
      </c>
      <c r="Q21" s="4">
        <v>32895185.107300323</v>
      </c>
      <c r="S21" s="138">
        <f t="shared" si="7"/>
        <v>0</v>
      </c>
      <c r="T21" s="138">
        <f t="shared" si="7"/>
        <v>0</v>
      </c>
    </row>
    <row r="22" spans="1:20">
      <c r="B22" s="57" t="s">
        <v>36</v>
      </c>
      <c r="C22" s="58">
        <v>400000</v>
      </c>
      <c r="D22" s="56">
        <f>C22*C$65</f>
        <v>179521.25237805839</v>
      </c>
      <c r="F22" s="59">
        <v>400000</v>
      </c>
      <c r="G22" s="56">
        <v>179521.25237805842</v>
      </c>
      <c r="I22" s="59">
        <f t="shared" si="8"/>
        <v>0</v>
      </c>
      <c r="J22" s="56">
        <f t="shared" si="9"/>
        <v>0</v>
      </c>
      <c r="L22" s="46" t="s">
        <v>168</v>
      </c>
      <c r="M22" s="4">
        <v>174996771.75359267</v>
      </c>
      <c r="N22" s="4">
        <v>7194326.6994805317</v>
      </c>
      <c r="O22" s="4"/>
      <c r="P22" s="4">
        <v>174996771.75359267</v>
      </c>
      <c r="Q22" s="4">
        <v>7194326.6994805317</v>
      </c>
      <c r="S22" s="138">
        <f t="shared" si="7"/>
        <v>0</v>
      </c>
      <c r="T22" s="138">
        <f t="shared" si="7"/>
        <v>0</v>
      </c>
    </row>
    <row r="23" spans="1:20">
      <c r="B23" s="57" t="s">
        <v>37</v>
      </c>
      <c r="C23" s="60">
        <v>200000</v>
      </c>
      <c r="D23" s="61">
        <f>C23*C$65</f>
        <v>89760.626189029193</v>
      </c>
      <c r="F23" s="62">
        <v>200000</v>
      </c>
      <c r="G23" s="61">
        <v>89760.626189029208</v>
      </c>
      <c r="I23" s="62">
        <f t="shared" si="8"/>
        <v>0</v>
      </c>
      <c r="J23" s="61">
        <f t="shared" si="9"/>
        <v>0</v>
      </c>
      <c r="L23" s="46" t="s">
        <v>169</v>
      </c>
      <c r="M23" s="4">
        <v>0</v>
      </c>
      <c r="N23" s="4">
        <v>0</v>
      </c>
      <c r="O23" s="4"/>
      <c r="P23" s="4">
        <v>0</v>
      </c>
      <c r="Q23" s="4">
        <v>0</v>
      </c>
      <c r="S23" s="138">
        <f t="shared" si="7"/>
        <v>0</v>
      </c>
      <c r="T23" s="138">
        <f t="shared" si="7"/>
        <v>0</v>
      </c>
    </row>
    <row r="24" spans="1:20" s="68" customFormat="1" ht="12" customHeight="1">
      <c r="A24" s="64"/>
      <c r="B24" s="65" t="s">
        <v>93</v>
      </c>
      <c r="C24" s="66">
        <f>SUM(C19:C23)</f>
        <v>1900000</v>
      </c>
      <c r="D24" s="67">
        <f>SUM(D19:D23)</f>
        <v>852725.9487957774</v>
      </c>
      <c r="F24" s="66">
        <f>SUM(F19:F23)</f>
        <v>1900000</v>
      </c>
      <c r="G24" s="67">
        <f>SUM(G19:G23)</f>
        <v>852725.9487957774</v>
      </c>
      <c r="I24" s="66">
        <f>SUM(I19:I23)</f>
        <v>0</v>
      </c>
      <c r="J24" s="67">
        <f>SUM(J19:J23)</f>
        <v>0</v>
      </c>
      <c r="L24" s="139" t="s">
        <v>170</v>
      </c>
      <c r="M24" s="140">
        <v>193393615.59027818</v>
      </c>
      <c r="N24" s="140">
        <v>74525362.577735141</v>
      </c>
      <c r="O24" s="140"/>
      <c r="P24" s="140">
        <v>193393615.59027818</v>
      </c>
      <c r="Q24" s="140">
        <v>74447784.98807615</v>
      </c>
      <c r="S24" s="7">
        <f t="shared" si="7"/>
        <v>0</v>
      </c>
      <c r="T24" s="7">
        <f t="shared" si="7"/>
        <v>-77577.589658990502</v>
      </c>
    </row>
    <row r="25" spans="1:20">
      <c r="B25" s="52" t="s">
        <v>38</v>
      </c>
      <c r="C25" s="51" t="s">
        <v>70</v>
      </c>
      <c r="D25" s="56"/>
      <c r="F25" s="51" t="s">
        <v>70</v>
      </c>
      <c r="G25" s="56"/>
      <c r="I25" s="63"/>
      <c r="J25" s="56"/>
      <c r="L25" s="46" t="s">
        <v>171</v>
      </c>
      <c r="M25" s="4">
        <v>3611445088.1959929</v>
      </c>
      <c r="N25" s="4">
        <v>1727700517.1671607</v>
      </c>
      <c r="O25" s="4"/>
      <c r="P25" s="4">
        <v>3611445088.1959929</v>
      </c>
      <c r="Q25" s="4">
        <v>1727458799.4191151</v>
      </c>
      <c r="S25" s="138">
        <f t="shared" ref="S25:T25" si="10">SUM(S14:S24)</f>
        <v>0</v>
      </c>
      <c r="T25" s="138">
        <f t="shared" si="10"/>
        <v>-241717.74804587662</v>
      </c>
    </row>
    <row r="26" spans="1:20">
      <c r="B26" s="57" t="s">
        <v>39</v>
      </c>
      <c r="C26" s="69">
        <f>'p3. PSC WFM Plant'!BX70</f>
        <v>3820479.5253326735</v>
      </c>
      <c r="D26" s="70">
        <f>C26</f>
        <v>3820479.5253326735</v>
      </c>
      <c r="F26" s="71">
        <f>'p3. PSC WFM Plant'!BX79</f>
        <v>2891008.4325995496</v>
      </c>
      <c r="G26" s="70">
        <f>F26</f>
        <v>2891008.4325995496</v>
      </c>
      <c r="I26" s="72">
        <f t="shared" ref="I26" si="11">F26-C26</f>
        <v>-929471.09273312381</v>
      </c>
      <c r="J26" s="70">
        <f t="shared" ref="J26:J27" si="12">G26-D26</f>
        <v>-929471.09273312381</v>
      </c>
      <c r="K26" s="48"/>
      <c r="M26" s="4"/>
      <c r="N26" s="4"/>
      <c r="O26" s="4"/>
      <c r="P26" s="4"/>
      <c r="Q26" s="4"/>
    </row>
    <row r="27" spans="1:20">
      <c r="B27" s="57" t="s">
        <v>40</v>
      </c>
      <c r="C27" s="69">
        <f>'p3. PSC WFM Plant'!BX69</f>
        <v>1587517.5834623338</v>
      </c>
      <c r="D27" s="73">
        <f>C27*C$65</f>
        <v>712482.86188836745</v>
      </c>
      <c r="E27" s="23" t="s">
        <v>76</v>
      </c>
      <c r="F27" s="71">
        <f>'p3. PSC WFM Plant'!BX78</f>
        <v>1036313.0909900598</v>
      </c>
      <c r="G27" s="74">
        <f>D27*E40</f>
        <v>466394.87822173518</v>
      </c>
      <c r="I27" s="72">
        <f>F27-C27</f>
        <v>-551204.492472274</v>
      </c>
      <c r="J27" s="73">
        <f t="shared" si="12"/>
        <v>-246087.98366663227</v>
      </c>
      <c r="K27" s="48"/>
      <c r="L27" s="46" t="s">
        <v>172</v>
      </c>
      <c r="M27" s="4">
        <v>1142479431.5466061</v>
      </c>
      <c r="N27" s="4">
        <v>508592029.16982424</v>
      </c>
      <c r="O27" s="4"/>
      <c r="P27" s="4">
        <v>1140998755.9614007</v>
      </c>
      <c r="Q27" s="4">
        <v>507400543.15118003</v>
      </c>
      <c r="S27" s="138">
        <f t="shared" ref="S27:T34" si="13">P27-M27</f>
        <v>-1480675.5852053165</v>
      </c>
      <c r="T27" s="138">
        <f t="shared" si="13"/>
        <v>-1191486.0186442137</v>
      </c>
    </row>
    <row r="28" spans="1:20">
      <c r="B28" s="57" t="s">
        <v>41</v>
      </c>
      <c r="C28" s="75">
        <f>'p3. PSC WFM Plant'!BX68</f>
        <v>37778.146221122697</v>
      </c>
      <c r="D28" s="56">
        <f>C28*C$65</f>
        <v>16954.950305343402</v>
      </c>
      <c r="F28" s="76">
        <f>'p3. PSC WFM Plant'!BX77</f>
        <v>37778.146221122697</v>
      </c>
      <c r="G28" s="77">
        <v>16954.950305343402</v>
      </c>
      <c r="I28" s="78">
        <f t="shared" ref="I28:I31" si="14">F28-C28</f>
        <v>0</v>
      </c>
      <c r="J28" s="73">
        <f>G28-D28</f>
        <v>0</v>
      </c>
      <c r="K28" s="48"/>
      <c r="L28" s="46" t="s">
        <v>173</v>
      </c>
      <c r="M28" s="4">
        <v>26465115.689977005</v>
      </c>
      <c r="N28" s="4">
        <v>-7852275.1331373267</v>
      </c>
      <c r="O28" s="4"/>
      <c r="P28" s="4">
        <v>26465115.689977005</v>
      </c>
      <c r="Q28" s="4">
        <v>-7871916.5387521684</v>
      </c>
      <c r="S28" s="138">
        <f t="shared" si="13"/>
        <v>0</v>
      </c>
      <c r="T28" s="138">
        <f t="shared" si="13"/>
        <v>-19641.405614841729</v>
      </c>
    </row>
    <row r="29" spans="1:20">
      <c r="B29" s="57" t="s">
        <v>42</v>
      </c>
      <c r="C29" s="75">
        <f>'p3. PSC WFM Plant'!BX71</f>
        <v>210376.49452250628</v>
      </c>
      <c r="D29" s="73">
        <f>C29</f>
        <v>210376.49452250628</v>
      </c>
      <c r="F29" s="75">
        <f>'p3. PSC WFM Plant'!BX80</f>
        <v>210376.49452250628</v>
      </c>
      <c r="G29" s="77">
        <f>F29</f>
        <v>210376.49452250628</v>
      </c>
      <c r="I29" s="78">
        <f t="shared" si="14"/>
        <v>0</v>
      </c>
      <c r="J29" s="73">
        <f>I29</f>
        <v>0</v>
      </c>
      <c r="K29" s="48"/>
      <c r="L29" s="46" t="s">
        <v>174</v>
      </c>
      <c r="M29" s="4">
        <v>210147416.59</v>
      </c>
      <c r="N29" s="4">
        <v>75396474.607314616</v>
      </c>
      <c r="O29" s="4"/>
      <c r="P29" s="4">
        <v>209582590.44317433</v>
      </c>
      <c r="Q29" s="4">
        <v>75058753.766220003</v>
      </c>
      <c r="S29" s="138">
        <f t="shared" si="13"/>
        <v>-564826.1468256712</v>
      </c>
      <c r="T29" s="138">
        <f t="shared" si="13"/>
        <v>-337720.84109461308</v>
      </c>
    </row>
    <row r="30" spans="1:20">
      <c r="B30" s="57" t="s">
        <v>43</v>
      </c>
      <c r="C30" s="75">
        <f>'p3. PSC WFM Plant'!BX72</f>
        <v>101993.34791924975</v>
      </c>
      <c r="D30" s="56">
        <f>C30*C$65</f>
        <v>45774.933881736877</v>
      </c>
      <c r="F30" s="76">
        <f>'p3. PSC WFM Plant'!BX81</f>
        <v>101993.34791924975</v>
      </c>
      <c r="G30" s="77">
        <v>45774.933881736892</v>
      </c>
      <c r="I30" s="78">
        <f t="shared" si="14"/>
        <v>0</v>
      </c>
      <c r="J30" s="73">
        <f t="shared" ref="J30:J31" si="15">G30-D30</f>
        <v>0</v>
      </c>
      <c r="K30" s="48"/>
      <c r="L30" s="46" t="s">
        <v>175</v>
      </c>
      <c r="M30" s="4">
        <v>-180709504.04340857</v>
      </c>
      <c r="N30" s="4">
        <v>-136695988.10523087</v>
      </c>
      <c r="O30" s="4"/>
      <c r="P30" s="4">
        <v>-179901697.25086999</v>
      </c>
      <c r="Q30" s="4">
        <v>-136207049.77741975</v>
      </c>
      <c r="S30" s="138">
        <f t="shared" si="13"/>
        <v>807806.79253858328</v>
      </c>
      <c r="T30" s="138">
        <f t="shared" si="13"/>
        <v>488938.32781112194</v>
      </c>
    </row>
    <row r="31" spans="1:20">
      <c r="B31" s="57" t="s">
        <v>44</v>
      </c>
      <c r="C31" s="75">
        <f>'p3. PSC WFM Plant'!BX73</f>
        <v>137452.58101011586</v>
      </c>
      <c r="D31" s="73">
        <f>C31*C66</f>
        <v>60833.255099143025</v>
      </c>
      <c r="F31" s="76">
        <f>'p3. PSC WFM Plant'!BX82</f>
        <v>137452.58101011586</v>
      </c>
      <c r="G31" s="77">
        <v>60833.255099143025</v>
      </c>
      <c r="I31" s="78">
        <f t="shared" si="14"/>
        <v>0</v>
      </c>
      <c r="J31" s="73">
        <f t="shared" si="15"/>
        <v>0</v>
      </c>
      <c r="K31" s="48"/>
      <c r="L31" s="46" t="s">
        <v>176</v>
      </c>
      <c r="M31" s="4">
        <v>25457693.610264339</v>
      </c>
      <c r="N31" s="4">
        <v>-7524509.7149707675</v>
      </c>
      <c r="O31" s="4"/>
      <c r="P31" s="4">
        <v>25640639.488274835</v>
      </c>
      <c r="Q31" s="4">
        <v>-7413782.7727749916</v>
      </c>
      <c r="S31" s="138">
        <f t="shared" si="13"/>
        <v>182945.8780104965</v>
      </c>
      <c r="T31" s="138">
        <f t="shared" si="13"/>
        <v>110726.94219577592</v>
      </c>
    </row>
    <row r="32" spans="1:20">
      <c r="B32" s="52" t="s">
        <v>94</v>
      </c>
      <c r="C32" s="79">
        <f>SUM(C26:C31)</f>
        <v>5895597.6784680029</v>
      </c>
      <c r="D32" s="80">
        <f>SUM(D26:D31)</f>
        <v>4866902.0210297713</v>
      </c>
      <c r="F32" s="81">
        <f>SUM(F26:F31)</f>
        <v>4414922.0932626044</v>
      </c>
      <c r="G32" s="82">
        <f>SUM(G26:G31)</f>
        <v>3691342.9446300147</v>
      </c>
      <c r="I32" s="81">
        <f>SUM(I26:I31)</f>
        <v>-1480675.5852053978</v>
      </c>
      <c r="J32" s="80">
        <f>SUM(J26:J31)</f>
        <v>-1175559.0763997561</v>
      </c>
      <c r="K32" s="48"/>
      <c r="L32" s="46" t="s">
        <v>177</v>
      </c>
      <c r="M32" s="4">
        <v>-31086584.373243451</v>
      </c>
      <c r="N32" s="4">
        <v>35090340.123152107</v>
      </c>
      <c r="O32" s="4"/>
      <c r="P32" s="4">
        <v>-31086584.373243451</v>
      </c>
      <c r="Q32" s="4">
        <v>35256056.967216283</v>
      </c>
      <c r="S32" s="138">
        <f t="shared" si="13"/>
        <v>0</v>
      </c>
      <c r="T32" s="138">
        <f t="shared" si="13"/>
        <v>165716.84406417608</v>
      </c>
    </row>
    <row r="33" spans="2:20">
      <c r="B33" s="52" t="s">
        <v>45</v>
      </c>
      <c r="C33" s="83"/>
      <c r="D33" s="73"/>
      <c r="F33" s="84"/>
      <c r="G33" s="77"/>
      <c r="I33" s="84"/>
      <c r="J33" s="73"/>
      <c r="K33" s="48"/>
      <c r="L33" s="46" t="s">
        <v>178</v>
      </c>
      <c r="M33" s="4">
        <v>-202611</v>
      </c>
      <c r="N33" s="4">
        <v>-174264.24327940837</v>
      </c>
      <c r="O33" s="4"/>
      <c r="P33" s="4">
        <v>-202611</v>
      </c>
      <c r="Q33" s="4">
        <v>-174264.24327940837</v>
      </c>
      <c r="S33" s="138">
        <f t="shared" si="13"/>
        <v>0</v>
      </c>
      <c r="T33" s="138">
        <f t="shared" si="13"/>
        <v>0</v>
      </c>
    </row>
    <row r="34" spans="2:20">
      <c r="B34" s="85" t="s">
        <v>46</v>
      </c>
      <c r="C34" s="86">
        <v>2151605.4665350611</v>
      </c>
      <c r="D34" s="87">
        <f>C34</f>
        <v>2151605.4665350611</v>
      </c>
      <c r="E34" s="88" t="s">
        <v>69</v>
      </c>
      <c r="F34" s="89">
        <f>C34*F45/C45</f>
        <v>1586779.319709376</v>
      </c>
      <c r="G34" s="89">
        <f>D34*G45/D45</f>
        <v>1622125.3024719257</v>
      </c>
      <c r="I34" s="131">
        <f t="shared" ref="I34" si="16">F34-C34</f>
        <v>-564826.14682568517</v>
      </c>
      <c r="J34" s="87">
        <f t="shared" ref="J34" si="17">G34-D34</f>
        <v>-529480.16406313539</v>
      </c>
      <c r="K34" s="48"/>
      <c r="L34" s="38" t="s">
        <v>179</v>
      </c>
      <c r="M34" s="144">
        <v>-1251849.7900000003</v>
      </c>
      <c r="N34" s="144">
        <v>210064.49359526852</v>
      </c>
      <c r="O34" s="144"/>
      <c r="P34" s="144">
        <v>-1251849.7900000003</v>
      </c>
      <c r="Q34" s="144">
        <v>210064.49359526852</v>
      </c>
      <c r="S34" s="3">
        <f t="shared" si="13"/>
        <v>0</v>
      </c>
      <c r="T34" s="3">
        <f t="shared" si="13"/>
        <v>0</v>
      </c>
    </row>
    <row r="35" spans="2:20">
      <c r="B35" s="90" t="s">
        <v>95</v>
      </c>
      <c r="C35" s="62">
        <f>SUM(C34)</f>
        <v>2151605.4665350611</v>
      </c>
      <c r="D35" s="61">
        <f>SUM(D34)</f>
        <v>2151605.4665350611</v>
      </c>
      <c r="F35" s="62">
        <f>SUM(F34)</f>
        <v>1586779.319709376</v>
      </c>
      <c r="G35" s="61">
        <f>SUM(G34)</f>
        <v>1622125.3024719257</v>
      </c>
      <c r="I35" s="62">
        <f>SUM(I34)</f>
        <v>-564826.14682568517</v>
      </c>
      <c r="J35" s="91">
        <f>SUM(J34)</f>
        <v>-529480.16406313539</v>
      </c>
      <c r="K35" s="48"/>
      <c r="L35" s="46" t="s">
        <v>180</v>
      </c>
      <c r="M35" s="4">
        <v>4802744196.4261894</v>
      </c>
      <c r="N35" s="4">
        <v>2194742388.364429</v>
      </c>
      <c r="O35" s="4"/>
      <c r="P35" s="4">
        <v>4801689447.364706</v>
      </c>
      <c r="Q35" s="4">
        <v>2193717204.4651008</v>
      </c>
      <c r="S35" s="48">
        <f t="shared" ref="S35:T35" si="18">SUM(S25:S34)</f>
        <v>-1054749.061481908</v>
      </c>
      <c r="T35" s="48">
        <f t="shared" si="18"/>
        <v>-1025183.8993284712</v>
      </c>
    </row>
    <row r="36" spans="2:20">
      <c r="B36" s="53" t="s">
        <v>47</v>
      </c>
      <c r="C36" s="92">
        <f>SUM(C24,C17,C32,C35)</f>
        <v>36447203.145003065</v>
      </c>
      <c r="D36" s="93">
        <f>SUM(D24,D17,D32,D35)</f>
        <v>34371233.436360605</v>
      </c>
      <c r="F36" s="92">
        <f>SUM(F24,F17,F32,F35)</f>
        <v>34401701.412971981</v>
      </c>
      <c r="G36" s="93">
        <f>SUM(G24,G17,G32,G35)</f>
        <v>32666194.195897717</v>
      </c>
      <c r="I36" s="92">
        <f>SUM(I24,I17,I32,I35)</f>
        <v>-2045501.732031083</v>
      </c>
      <c r="J36" s="54">
        <f>SUM(J24,J17,J32,J35)</f>
        <v>-1705039.2404628915</v>
      </c>
      <c r="K36" s="48"/>
      <c r="M36" s="4"/>
      <c r="N36" s="4"/>
      <c r="O36" s="4"/>
      <c r="P36" s="4"/>
      <c r="Q36" s="4"/>
    </row>
    <row r="37" spans="2:20">
      <c r="B37" s="53"/>
      <c r="C37" s="94"/>
      <c r="D37" s="93"/>
      <c r="F37" s="94"/>
      <c r="G37" s="93"/>
      <c r="I37" s="94"/>
      <c r="J37" s="54"/>
      <c r="K37" s="48"/>
      <c r="L37" s="46" t="s">
        <v>181</v>
      </c>
      <c r="M37" s="4">
        <v>1271909106.5118723</v>
      </c>
      <c r="N37" s="4">
        <v>425567644.14234877</v>
      </c>
      <c r="O37" s="4"/>
      <c r="P37" s="4">
        <v>1272963855.5733557</v>
      </c>
      <c r="Q37" s="4">
        <v>426590934.38368177</v>
      </c>
      <c r="S37" s="48">
        <f t="shared" ref="S37:T37" si="19">S11-S35</f>
        <v>1054749.061481908</v>
      </c>
      <c r="T37" s="48">
        <f t="shared" si="19"/>
        <v>1023290.2413334856</v>
      </c>
    </row>
    <row r="38" spans="2:20">
      <c r="B38" s="50" t="s">
        <v>48</v>
      </c>
      <c r="C38" s="51" t="s">
        <v>70</v>
      </c>
      <c r="D38" s="56"/>
      <c r="E38" s="45" t="s">
        <v>77</v>
      </c>
      <c r="F38" s="51" t="s">
        <v>70</v>
      </c>
      <c r="G38" s="56"/>
      <c r="I38" s="63"/>
      <c r="J38" s="95"/>
      <c r="K38" s="48"/>
      <c r="M38" s="4"/>
      <c r="N38" s="4"/>
      <c r="O38" s="4"/>
      <c r="P38" s="4"/>
      <c r="Q38" s="4"/>
    </row>
    <row r="39" spans="2:20">
      <c r="B39" s="57" t="s">
        <v>22</v>
      </c>
      <c r="C39" s="69">
        <f>'p3. PSC WFM Plant'!BX15</f>
        <v>149224916.61118245</v>
      </c>
      <c r="D39" s="70">
        <f>C39</f>
        <v>149224916.61118245</v>
      </c>
      <c r="E39" s="96"/>
      <c r="F39" s="71">
        <f>'p3. PSC WFM Plant'!BX61</f>
        <v>113561455.82810634</v>
      </c>
      <c r="G39" s="97">
        <f>1*F39</f>
        <v>113561455.82810634</v>
      </c>
      <c r="I39" s="72">
        <f t="shared" ref="I39:I44" si="20">F39-C39</f>
        <v>-35663460.783076108</v>
      </c>
      <c r="J39" s="70">
        <f t="shared" ref="J39:J44" si="21">G39-D39</f>
        <v>-35663460.783076108</v>
      </c>
      <c r="K39" s="48"/>
      <c r="L39" s="46" t="s">
        <v>182</v>
      </c>
      <c r="M39" s="4"/>
      <c r="N39" s="4"/>
      <c r="O39" s="4"/>
      <c r="P39" s="4"/>
      <c r="Q39" s="4"/>
    </row>
    <row r="40" spans="2:20">
      <c r="B40" s="57" t="s">
        <v>32</v>
      </c>
      <c r="C40" s="69">
        <f>'p3. PSC WFM Plant'!BX14</f>
        <v>92425450.627319351</v>
      </c>
      <c r="D40" s="73">
        <v>41480831.620556928</v>
      </c>
      <c r="E40" s="98">
        <f>F40/C40</f>
        <v>0.65460504830333788</v>
      </c>
      <c r="F40" s="71">
        <f>'p3. PSC WFM Plant'!BX60</f>
        <v>60502166.572354153</v>
      </c>
      <c r="G40" s="74">
        <f>D40*$E$40</f>
        <v>27153561.786637295</v>
      </c>
      <c r="I40" s="72">
        <f>F40-C40</f>
        <v>-31923284.054965198</v>
      </c>
      <c r="J40" s="73">
        <f>G40-D40</f>
        <v>-14327269.833919633</v>
      </c>
      <c r="K40" s="48"/>
      <c r="L40" s="46" t="s">
        <v>183</v>
      </c>
      <c r="M40" s="4">
        <v>38646903965.006653</v>
      </c>
      <c r="N40" s="4">
        <v>17072622641.766273</v>
      </c>
      <c r="O40" s="4"/>
      <c r="P40" s="4">
        <v>38579317220.16861</v>
      </c>
      <c r="Q40" s="4">
        <v>17022090217.460875</v>
      </c>
      <c r="S40" s="138">
        <f t="shared" ref="S40:T50" si="22">P40-M40</f>
        <v>-67586744.838043213</v>
      </c>
      <c r="T40" s="138">
        <f t="shared" si="22"/>
        <v>-50532424.305398941</v>
      </c>
    </row>
    <row r="41" spans="2:20">
      <c r="B41" s="57" t="s">
        <v>49</v>
      </c>
      <c r="C41" s="75">
        <f>'p3. PSC WFM Plant'!BX13</f>
        <v>1077571.6600000001</v>
      </c>
      <c r="D41" s="73">
        <v>483617.53482575843</v>
      </c>
      <c r="F41" s="76">
        <f>'p3. PSC WFM Plant'!BX59</f>
        <v>1077571.6600000001</v>
      </c>
      <c r="G41" s="77">
        <v>483617.53482575843</v>
      </c>
      <c r="I41" s="99">
        <f t="shared" si="20"/>
        <v>0</v>
      </c>
      <c r="J41" s="73">
        <f t="shared" si="21"/>
        <v>0</v>
      </c>
      <c r="K41" s="48"/>
      <c r="L41" s="46" t="s">
        <v>184</v>
      </c>
      <c r="M41" s="4">
        <v>13919822.060000001</v>
      </c>
      <c r="N41" s="4">
        <v>6001855.8572797151</v>
      </c>
      <c r="O41" s="4"/>
      <c r="P41" s="4">
        <v>13919822.060000001</v>
      </c>
      <c r="Q41" s="4">
        <v>6001855.8572797151</v>
      </c>
      <c r="S41" s="138">
        <f t="shared" si="22"/>
        <v>0</v>
      </c>
      <c r="T41" s="138">
        <f t="shared" si="22"/>
        <v>0</v>
      </c>
    </row>
    <row r="42" spans="2:20">
      <c r="B42" s="57" t="s">
        <v>50</v>
      </c>
      <c r="C42" s="75">
        <f>'p3. PSC WFM Plant'!BX16</f>
        <v>9714573.1500000022</v>
      </c>
      <c r="D42" s="70">
        <f>C42</f>
        <v>9714573.1500000022</v>
      </c>
      <c r="F42" s="76">
        <f>'p3. PSC WFM Plant'!BX62</f>
        <v>9714573.1500000022</v>
      </c>
      <c r="G42" s="70">
        <f>F42</f>
        <v>9714573.1500000022</v>
      </c>
      <c r="I42" s="99">
        <f t="shared" si="20"/>
        <v>0</v>
      </c>
      <c r="J42" s="70">
        <f t="shared" si="21"/>
        <v>0</v>
      </c>
      <c r="K42" s="48"/>
      <c r="L42" s="46" t="s">
        <v>185</v>
      </c>
      <c r="M42" s="4">
        <v>11200195.691537976</v>
      </c>
      <c r="N42" s="4">
        <v>9799882.6465056166</v>
      </c>
      <c r="O42" s="4"/>
      <c r="P42" s="4">
        <v>11200195.691537976</v>
      </c>
      <c r="Q42" s="4">
        <v>9799882.6465056166</v>
      </c>
      <c r="S42" s="138">
        <f t="shared" si="22"/>
        <v>0</v>
      </c>
      <c r="T42" s="138">
        <f t="shared" si="22"/>
        <v>0</v>
      </c>
    </row>
    <row r="43" spans="2:20">
      <c r="B43" s="57" t="s">
        <v>51</v>
      </c>
      <c r="C43" s="75">
        <f>'p3. PSC WFM Plant'!BX17</f>
        <v>3020276.64</v>
      </c>
      <c r="D43" s="73">
        <v>1355509.612352486</v>
      </c>
      <c r="F43" s="76">
        <f>'p3. PSC WFM Plant'!BX63</f>
        <v>3020276.64</v>
      </c>
      <c r="G43" s="77">
        <v>1355509.612352486</v>
      </c>
      <c r="I43" s="99">
        <f t="shared" si="20"/>
        <v>0</v>
      </c>
      <c r="J43" s="73">
        <f t="shared" si="21"/>
        <v>0</v>
      </c>
      <c r="K43" s="48"/>
      <c r="L43" s="46" t="s">
        <v>186</v>
      </c>
      <c r="M43" s="4">
        <v>0</v>
      </c>
      <c r="N43" s="4">
        <v>0</v>
      </c>
      <c r="O43" s="4"/>
      <c r="P43" s="4">
        <v>0</v>
      </c>
      <c r="Q43" s="4">
        <v>0</v>
      </c>
      <c r="S43" s="138">
        <f t="shared" si="22"/>
        <v>0</v>
      </c>
      <c r="T43" s="138">
        <f t="shared" si="22"/>
        <v>0</v>
      </c>
    </row>
    <row r="44" spans="2:20">
      <c r="B44" s="57" t="s">
        <v>52</v>
      </c>
      <c r="C44" s="75">
        <f>'p3. PSC WFM Plant'!BX18</f>
        <v>1996980.9699999997</v>
      </c>
      <c r="D44" s="73">
        <v>883816.45425198309</v>
      </c>
      <c r="F44" s="76">
        <f>'p3. PSC WFM Plant'!BX64</f>
        <v>1996980.9699999997</v>
      </c>
      <c r="G44" s="77">
        <v>883816.45425198309</v>
      </c>
      <c r="I44" s="99">
        <f t="shared" si="20"/>
        <v>0</v>
      </c>
      <c r="J44" s="73">
        <f t="shared" si="21"/>
        <v>0</v>
      </c>
      <c r="K44" s="48"/>
      <c r="L44" s="46" t="s">
        <v>187</v>
      </c>
      <c r="M44" s="4">
        <v>132072158.54076923</v>
      </c>
      <c r="N44" s="4">
        <v>40803054.139640965</v>
      </c>
      <c r="O44" s="4"/>
      <c r="P44" s="4">
        <v>132072158.54076923</v>
      </c>
      <c r="Q44" s="4">
        <v>40761225.917655982</v>
      </c>
      <c r="S44" s="138">
        <f t="shared" si="22"/>
        <v>0</v>
      </c>
      <c r="T44" s="138">
        <f t="shared" si="22"/>
        <v>-41828.221984982491</v>
      </c>
    </row>
    <row r="45" spans="2:20">
      <c r="B45" s="52" t="s">
        <v>53</v>
      </c>
      <c r="C45" s="79">
        <f>SUM(C39:C44)</f>
        <v>257459769.65850177</v>
      </c>
      <c r="D45" s="79">
        <f>SUM(D39:D44)</f>
        <v>203143264.98316962</v>
      </c>
      <c r="E45" s="45"/>
      <c r="F45" s="79">
        <f>SUM(F39:F44)</f>
        <v>189873024.82046047</v>
      </c>
      <c r="G45" s="79">
        <f>SUM(G39:G44)</f>
        <v>153152534.36617389</v>
      </c>
      <c r="I45" s="79">
        <f>SUM(I39:I44)</f>
        <v>-67586744.838041306</v>
      </c>
      <c r="J45" s="79">
        <f>SUM(J39:J44)</f>
        <v>-49990730.616995737</v>
      </c>
      <c r="K45" s="48"/>
      <c r="L45" s="46" t="s">
        <v>188</v>
      </c>
      <c r="M45" s="4">
        <v>160923273.35644427</v>
      </c>
      <c r="N45" s="4">
        <v>71927597.040572464</v>
      </c>
      <c r="O45" s="4"/>
      <c r="P45" s="4">
        <v>160923273.35644427</v>
      </c>
      <c r="Q45" s="4">
        <v>71927597.040572464</v>
      </c>
      <c r="S45" s="138">
        <f t="shared" si="22"/>
        <v>0</v>
      </c>
      <c r="T45" s="138">
        <f t="shared" si="22"/>
        <v>0</v>
      </c>
    </row>
    <row r="46" spans="2:20">
      <c r="B46" s="57" t="s">
        <v>54</v>
      </c>
      <c r="C46" s="69">
        <f>-'p3. PSC WFM Plant'!BX88</f>
        <v>-6788844.6454285048</v>
      </c>
      <c r="D46" s="70">
        <f>C46</f>
        <v>-6788844.6454285048</v>
      </c>
      <c r="F46" s="71">
        <f>-'p3. PSC WFM Plant'!BX97</f>
        <v>-6166227.0597477304</v>
      </c>
      <c r="G46" s="70">
        <f>F46</f>
        <v>-6166227.0597477304</v>
      </c>
      <c r="I46" s="72">
        <f>F46-C46</f>
        <v>622617.58568077441</v>
      </c>
      <c r="J46" s="70">
        <f t="shared" ref="J46:J51" si="23">G46-D46</f>
        <v>622617.58568077441</v>
      </c>
      <c r="K46" s="48"/>
      <c r="L46" s="46" t="s">
        <v>189</v>
      </c>
      <c r="M46" s="4">
        <v>395179944.39384633</v>
      </c>
      <c r="N46" s="4">
        <v>162395922.25020438</v>
      </c>
      <c r="O46" s="4"/>
      <c r="P46" s="4">
        <v>395179944.39384633</v>
      </c>
      <c r="Q46" s="4">
        <v>162400839.90855694</v>
      </c>
      <c r="S46" s="138">
        <f t="shared" si="22"/>
        <v>0</v>
      </c>
      <c r="T46" s="138">
        <f t="shared" si="22"/>
        <v>4917.6583525538445</v>
      </c>
    </row>
    <row r="47" spans="2:20">
      <c r="B47" s="57" t="s">
        <v>55</v>
      </c>
      <c r="C47" s="69">
        <f>-'p3. PSC WFM Plant'!BX87</f>
        <v>-2136311.427456819</v>
      </c>
      <c r="D47" s="56">
        <f>C47*C$65</f>
        <v>-958783.25731651438</v>
      </c>
      <c r="E47" s="23" t="s">
        <v>76</v>
      </c>
      <c r="F47" s="71">
        <f>-'p3. PSC WFM Plant'!BX96</f>
        <v>-1804864.7259333609</v>
      </c>
      <c r="G47" s="74">
        <f>D47*$E$40</f>
        <v>-627624.36046810856</v>
      </c>
      <c r="I47" s="72">
        <f t="shared" ref="I47:I51" si="24">F47-C47</f>
        <v>331446.70152345812</v>
      </c>
      <c r="J47" s="73">
        <f t="shared" si="23"/>
        <v>331158.89684840583</v>
      </c>
      <c r="K47" s="48"/>
      <c r="L47" s="46" t="s">
        <v>190</v>
      </c>
      <c r="M47" s="4">
        <v>1398145243.0127757</v>
      </c>
      <c r="N47" s="4">
        <v>160923969.40059114</v>
      </c>
      <c r="O47" s="4"/>
      <c r="P47" s="4">
        <v>1398145243.0127757</v>
      </c>
      <c r="Q47" s="4">
        <v>160876682.99367437</v>
      </c>
      <c r="S47" s="138">
        <f t="shared" si="22"/>
        <v>0</v>
      </c>
      <c r="T47" s="138">
        <f t="shared" si="22"/>
        <v>-47286.406916767359</v>
      </c>
    </row>
    <row r="48" spans="2:20">
      <c r="B48" s="57" t="s">
        <v>56</v>
      </c>
      <c r="C48" s="100">
        <v>-91980.140606267392</v>
      </c>
      <c r="D48" s="56">
        <f>C48*C$65</f>
        <v>-41280.975088867563</v>
      </c>
      <c r="F48" s="100">
        <v>-91980.140606267392</v>
      </c>
      <c r="G48" s="73">
        <v>-41280.97508886757</v>
      </c>
      <c r="I48" s="101">
        <f t="shared" si="24"/>
        <v>0</v>
      </c>
      <c r="J48" s="73">
        <f t="shared" si="23"/>
        <v>0</v>
      </c>
      <c r="L48" s="46" t="s">
        <v>191</v>
      </c>
      <c r="M48" s="4">
        <v>109240022.76404524</v>
      </c>
      <c r="N48" s="4">
        <v>48368438.59782283</v>
      </c>
      <c r="O48" s="4"/>
      <c r="P48" s="4">
        <v>109248598.74359813</v>
      </c>
      <c r="Q48" s="4">
        <v>48341674.445128173</v>
      </c>
      <c r="S48" s="138">
        <f t="shared" si="22"/>
        <v>8575.9795528948307</v>
      </c>
      <c r="T48" s="138">
        <f t="shared" si="22"/>
        <v>-26764.152694657445</v>
      </c>
    </row>
    <row r="49" spans="2:20">
      <c r="B49" s="57" t="s">
        <v>57</v>
      </c>
      <c r="C49" s="100">
        <v>-993736.03863462422</v>
      </c>
      <c r="D49" s="70">
        <f>C49</f>
        <v>-993736.03863462422</v>
      </c>
      <c r="F49" s="100">
        <v>-993736.03863462422</v>
      </c>
      <c r="G49" s="70">
        <f>F49</f>
        <v>-993736.03863462422</v>
      </c>
      <c r="I49" s="101">
        <f t="shared" si="24"/>
        <v>0</v>
      </c>
      <c r="J49" s="70">
        <f t="shared" si="23"/>
        <v>0</v>
      </c>
      <c r="L49" s="46" t="s">
        <v>192</v>
      </c>
      <c r="M49" s="4">
        <v>224167348.68923107</v>
      </c>
      <c r="N49" s="4">
        <v>0.12</v>
      </c>
      <c r="O49" s="4"/>
      <c r="P49" s="4">
        <v>224167348.68923107</v>
      </c>
      <c r="Q49" s="4">
        <v>0.12</v>
      </c>
      <c r="S49" s="138">
        <f t="shared" si="22"/>
        <v>0</v>
      </c>
      <c r="T49" s="138">
        <f t="shared" si="22"/>
        <v>0</v>
      </c>
    </row>
    <row r="50" spans="2:20">
      <c r="B50" s="57" t="s">
        <v>58</v>
      </c>
      <c r="C50" s="100">
        <v>-361912.49339337449</v>
      </c>
      <c r="D50" s="56">
        <f>C50*C$65</f>
        <v>-162427.46016311093</v>
      </c>
      <c r="F50" s="100">
        <v>-361912.49339337449</v>
      </c>
      <c r="G50" s="73">
        <v>-162427.46016311095</v>
      </c>
      <c r="I50" s="101">
        <f t="shared" si="24"/>
        <v>0</v>
      </c>
      <c r="J50" s="73">
        <f t="shared" si="23"/>
        <v>0</v>
      </c>
      <c r="L50" s="38" t="s">
        <v>193</v>
      </c>
      <c r="M50" s="144">
        <v>0</v>
      </c>
      <c r="N50" s="144">
        <v>0</v>
      </c>
      <c r="O50" s="144"/>
      <c r="P50" s="144">
        <v>0</v>
      </c>
      <c r="Q50" s="144">
        <v>0</v>
      </c>
      <c r="S50" s="3">
        <f t="shared" si="22"/>
        <v>0</v>
      </c>
      <c r="T50" s="3">
        <f t="shared" si="22"/>
        <v>0</v>
      </c>
    </row>
    <row r="51" spans="2:20">
      <c r="B51" s="57" t="s">
        <v>59</v>
      </c>
      <c r="C51" s="86">
        <v>-782663.05526517436</v>
      </c>
      <c r="D51" s="91">
        <f>C51*C66</f>
        <v>-346388.12125410012</v>
      </c>
      <c r="F51" s="86">
        <v>-782663.05526517436</v>
      </c>
      <c r="G51" s="91">
        <v>-346388.12125410012</v>
      </c>
      <c r="I51" s="102">
        <f t="shared" si="24"/>
        <v>0</v>
      </c>
      <c r="J51" s="91">
        <f t="shared" si="23"/>
        <v>0</v>
      </c>
      <c r="L51" s="46" t="s">
        <v>194</v>
      </c>
      <c r="M51" s="4">
        <v>41091751973.515305</v>
      </c>
      <c r="N51" s="4">
        <v>17572843361.818893</v>
      </c>
      <c r="O51" s="4"/>
      <c r="P51" s="4">
        <v>41024173804.656815</v>
      </c>
      <c r="Q51" s="4">
        <v>17522199976.390247</v>
      </c>
      <c r="S51" s="138">
        <f t="shared" ref="S51:T51" si="25">SUM(S40:S50)</f>
        <v>-67578168.858490318</v>
      </c>
      <c r="T51" s="138">
        <f t="shared" si="25"/>
        <v>-50643385.428642794</v>
      </c>
    </row>
    <row r="52" spans="2:20">
      <c r="B52" s="103" t="s">
        <v>60</v>
      </c>
      <c r="C52" s="102">
        <f>SUM(C46:C51)</f>
        <v>-11155447.800784765</v>
      </c>
      <c r="D52" s="102">
        <f>SUM(D46:D51)</f>
        <v>-9291460.4978857208</v>
      </c>
      <c r="F52" s="102">
        <f>SUM(F46:F51)</f>
        <v>-10201383.513580533</v>
      </c>
      <c r="G52" s="102">
        <f>SUM(G46:G51)</f>
        <v>-8337684.0153565416</v>
      </c>
      <c r="I52" s="102">
        <f>SUM(I46:I51)</f>
        <v>954064.28720423253</v>
      </c>
      <c r="J52" s="102">
        <f>SUM(J46:J51)</f>
        <v>953776.48252918024</v>
      </c>
      <c r="M52" s="4"/>
      <c r="N52" s="4"/>
      <c r="O52" s="4"/>
      <c r="P52" s="4"/>
      <c r="Q52" s="4"/>
    </row>
    <row r="53" spans="2:20">
      <c r="B53" s="53" t="s">
        <v>61</v>
      </c>
      <c r="C53" s="104">
        <f>C45+C52</f>
        <v>246304321.85771701</v>
      </c>
      <c r="D53" s="54">
        <f>D45+D52</f>
        <v>193851804.48528388</v>
      </c>
      <c r="F53" s="104">
        <f>F45+F52</f>
        <v>179671641.30687994</v>
      </c>
      <c r="G53" s="54">
        <f>G45+G52</f>
        <v>144814850.35081735</v>
      </c>
      <c r="I53" s="104">
        <f>I45+I52</f>
        <v>-66632680.55083707</v>
      </c>
      <c r="J53" s="54">
        <f>J45+J52</f>
        <v>-49036954.134466559</v>
      </c>
      <c r="L53" s="46" t="s">
        <v>195</v>
      </c>
      <c r="M53" s="4"/>
      <c r="N53" s="4"/>
      <c r="O53" s="4"/>
      <c r="P53" s="4"/>
      <c r="Q53" s="4"/>
    </row>
    <row r="54" spans="2:20">
      <c r="C54" s="105"/>
      <c r="F54" s="105"/>
      <c r="I54" s="105"/>
      <c r="L54" s="46" t="s">
        <v>196</v>
      </c>
      <c r="M54" s="4">
        <v>12728613693.284477</v>
      </c>
      <c r="N54" s="4">
        <v>5457902195.4652634</v>
      </c>
      <c r="O54" s="4"/>
      <c r="P54" s="4">
        <v>12729567757.57168</v>
      </c>
      <c r="Q54" s="4">
        <v>5458603805.2999105</v>
      </c>
      <c r="S54" s="138">
        <f t="shared" ref="S54:T60" si="26">P54-M54</f>
        <v>954064.28720283508</v>
      </c>
      <c r="T54" s="138">
        <f t="shared" si="26"/>
        <v>701609.83464717865</v>
      </c>
    </row>
    <row r="55" spans="2:20">
      <c r="B55" s="53" t="s">
        <v>139</v>
      </c>
      <c r="C55" s="106">
        <v>9.4142780500000009E-2</v>
      </c>
      <c r="D55" s="106">
        <v>9.4142780500000009E-2</v>
      </c>
      <c r="F55" s="106">
        <f t="shared" ref="F55" si="27">0.5557*0.0521+(0.0001*0.0675+0.4442*0.09225)/(1-0.0454-0.21*(1-0.0454))</f>
        <v>8.3298014602152942E-2</v>
      </c>
      <c r="G55" s="106">
        <f>0.5557*0.0521+(0.0001*0.0675+0.4442*0.09225)/(1-0.0454-0.21*(1-0.0454))</f>
        <v>8.3298014602152942E-2</v>
      </c>
      <c r="I55" s="106">
        <f t="shared" ref="I55:J55" si="28">0.5557*0.0521+(0.0001*0.0675+0.4442*0.09225)/(1-0.0454-0.21*(1-0.0454))</f>
        <v>8.3298014602152942E-2</v>
      </c>
      <c r="J55" s="106">
        <f t="shared" si="28"/>
        <v>8.3298014602152942E-2</v>
      </c>
      <c r="L55" s="46" t="s">
        <v>197</v>
      </c>
      <c r="M55" s="4">
        <v>833431644.55019808</v>
      </c>
      <c r="N55" s="4">
        <v>373500926.80383945</v>
      </c>
      <c r="O55" s="4"/>
      <c r="P55" s="4">
        <v>833431644.55019808</v>
      </c>
      <c r="Q55" s="4">
        <v>373273895.9155044</v>
      </c>
      <c r="S55" s="138">
        <f t="shared" si="26"/>
        <v>0</v>
      </c>
      <c r="T55" s="138">
        <f t="shared" si="26"/>
        <v>-227030.88833504915</v>
      </c>
    </row>
    <row r="56" spans="2:20">
      <c r="C56" s="129" t="s">
        <v>140</v>
      </c>
      <c r="D56" s="129"/>
      <c r="F56" s="129" t="s">
        <v>141</v>
      </c>
      <c r="G56" s="129"/>
      <c r="L56" s="46" t="s">
        <v>198</v>
      </c>
      <c r="M56" s="4">
        <v>3120636082.6505084</v>
      </c>
      <c r="N56" s="4">
        <v>1322310974.6127667</v>
      </c>
      <c r="O56" s="4"/>
      <c r="P56" s="4">
        <v>3120636082.6505084</v>
      </c>
      <c r="Q56" s="4">
        <v>1322229683.8181255</v>
      </c>
      <c r="S56" s="138">
        <f t="shared" si="26"/>
        <v>0</v>
      </c>
      <c r="T56" s="138">
        <f t="shared" si="26"/>
        <v>-81290.794641256332</v>
      </c>
    </row>
    <row r="57" spans="2:20">
      <c r="B57" s="53" t="s">
        <v>62</v>
      </c>
      <c r="C57" s="31"/>
      <c r="L57" s="46" t="s">
        <v>199</v>
      </c>
      <c r="M57" s="4">
        <v>1868081.2129919836</v>
      </c>
      <c r="N57" s="4">
        <v>1780041.7109263006</v>
      </c>
      <c r="O57" s="4"/>
      <c r="P57" s="4">
        <v>1868081.2129919836</v>
      </c>
      <c r="Q57" s="4">
        <v>1780041.7109263006</v>
      </c>
      <c r="S57" s="138">
        <f t="shared" si="26"/>
        <v>0</v>
      </c>
      <c r="T57" s="138">
        <f t="shared" si="26"/>
        <v>0</v>
      </c>
    </row>
    <row r="58" spans="2:20">
      <c r="B58" s="107" t="s">
        <v>63</v>
      </c>
      <c r="L58" s="46" t="s">
        <v>200</v>
      </c>
      <c r="M58" s="4">
        <v>184466367.62769246</v>
      </c>
      <c r="N58" s="4">
        <v>95224837.20600307</v>
      </c>
      <c r="O58" s="4"/>
      <c r="P58" s="4">
        <v>184466367.62769246</v>
      </c>
      <c r="Q58" s="4">
        <v>95224837.20600307</v>
      </c>
      <c r="S58" s="138">
        <f t="shared" si="26"/>
        <v>0</v>
      </c>
      <c r="T58" s="138">
        <f t="shared" si="26"/>
        <v>0</v>
      </c>
    </row>
    <row r="59" spans="2:20">
      <c r="B59" s="49" t="s">
        <v>64</v>
      </c>
      <c r="L59" s="46" t="s">
        <v>201</v>
      </c>
      <c r="M59" s="4">
        <v>13018843.4992308</v>
      </c>
      <c r="N59" s="4">
        <v>13018843.4992308</v>
      </c>
      <c r="O59" s="4"/>
      <c r="P59" s="4">
        <v>13018843.4992308</v>
      </c>
      <c r="Q59" s="4">
        <v>13018843.4992308</v>
      </c>
      <c r="S59" s="138">
        <f t="shared" si="26"/>
        <v>0</v>
      </c>
      <c r="T59" s="138">
        <f t="shared" si="26"/>
        <v>0</v>
      </c>
    </row>
    <row r="60" spans="2:20">
      <c r="B60" s="107" t="s">
        <v>65</v>
      </c>
      <c r="L60" s="38" t="s">
        <v>202</v>
      </c>
      <c r="M60" s="144">
        <v>1979596703.6237829</v>
      </c>
      <c r="N60" s="144">
        <v>805307879.00616646</v>
      </c>
      <c r="O60" s="144"/>
      <c r="P60" s="144">
        <v>1979596703.6237829</v>
      </c>
      <c r="Q60" s="144">
        <v>805284707.66200972</v>
      </c>
      <c r="S60" s="3">
        <f t="shared" si="26"/>
        <v>0</v>
      </c>
      <c r="T60" s="3">
        <f t="shared" si="26"/>
        <v>-23171.344156742096</v>
      </c>
    </row>
    <row r="61" spans="2:20">
      <c r="B61" s="107" t="s">
        <v>66</v>
      </c>
      <c r="L61" s="46" t="s">
        <v>203</v>
      </c>
      <c r="M61" s="4">
        <v>18861631416.448883</v>
      </c>
      <c r="N61" s="4">
        <v>8069045698.3041964</v>
      </c>
      <c r="O61" s="4"/>
      <c r="P61" s="4">
        <v>18862585480.736084</v>
      </c>
      <c r="Q61" s="4">
        <v>8069415815.1117096</v>
      </c>
      <c r="S61" s="138">
        <f>SUM(S54:S60)</f>
        <v>954064.28720283508</v>
      </c>
      <c r="T61" s="138">
        <f>SUM(T54:T60)</f>
        <v>370116.80751413107</v>
      </c>
    </row>
    <row r="62" spans="2:20">
      <c r="B62" s="43"/>
      <c r="M62" s="4"/>
      <c r="N62" s="4"/>
      <c r="O62" s="4"/>
      <c r="P62" s="4"/>
      <c r="Q62" s="4"/>
      <c r="S62" s="138"/>
      <c r="T62" s="138"/>
    </row>
    <row r="63" spans="2:20">
      <c r="D63" s="108"/>
      <c r="L63" s="46" t="s">
        <v>204</v>
      </c>
      <c r="M63" s="4">
        <v>22230120557.066422</v>
      </c>
      <c r="N63" s="4">
        <v>9503797663.514698</v>
      </c>
      <c r="O63" s="4"/>
      <c r="P63" s="4">
        <v>22161588323.920731</v>
      </c>
      <c r="Q63" s="4">
        <v>9452784161.2785378</v>
      </c>
      <c r="S63" s="138">
        <f>S51-S61</f>
        <v>-68532233.145693153</v>
      </c>
      <c r="T63" s="138">
        <f>T51-T61</f>
        <v>-51013502.236156926</v>
      </c>
    </row>
    <row r="64" spans="2:20">
      <c r="B64" s="43" t="s">
        <v>71</v>
      </c>
      <c r="M64" s="120"/>
      <c r="N64" s="120"/>
      <c r="O64" s="145"/>
      <c r="P64" s="120"/>
      <c r="Q64" s="120"/>
    </row>
    <row r="65" spans="2:17">
      <c r="B65" s="49" t="s">
        <v>74</v>
      </c>
      <c r="C65" s="109">
        <v>0.44880313094514596</v>
      </c>
      <c r="F65" s="46"/>
      <c r="L65" s="110" t="s">
        <v>205</v>
      </c>
      <c r="M65" s="146">
        <v>5.7215573943775258E-2</v>
      </c>
      <c r="N65" s="146">
        <v>4.4778693655917461E-2</v>
      </c>
      <c r="O65" s="145"/>
      <c r="P65" s="146">
        <v>5.7440100274732862E-2</v>
      </c>
      <c r="Q65" s="146">
        <v>4.5128602018771065E-2</v>
      </c>
    </row>
    <row r="66" spans="2:17">
      <c r="B66" s="49" t="s">
        <v>75</v>
      </c>
      <c r="C66" s="109">
        <v>0.44257630269355208</v>
      </c>
      <c r="M66" s="120"/>
      <c r="N66" s="120"/>
      <c r="O66" s="145"/>
      <c r="P66" s="120"/>
      <c r="Q66" s="120"/>
    </row>
    <row r="67" spans="2:17">
      <c r="L67" s="110" t="s">
        <v>206</v>
      </c>
      <c r="M67" s="146">
        <v>6.3612908473154553E-2</v>
      </c>
      <c r="N67" s="146">
        <v>3.5614528716608411E-2</v>
      </c>
      <c r="O67" s="145"/>
      <c r="P67" s="146">
        <v>6.4118370722046056E-2</v>
      </c>
      <c r="Q67" s="146">
        <v>3.6402255782915491E-2</v>
      </c>
    </row>
    <row r="68" spans="2:17">
      <c r="C68" s="43" t="s">
        <v>147</v>
      </c>
    </row>
    <row r="69" spans="2:17">
      <c r="C69" s="43" t="s">
        <v>142</v>
      </c>
      <c r="M69" s="43"/>
    </row>
    <row r="70" spans="2:17">
      <c r="C70" s="43" t="s">
        <v>143</v>
      </c>
    </row>
    <row r="71" spans="2:17">
      <c r="C71" s="43" t="s">
        <v>144</v>
      </c>
    </row>
    <row r="72" spans="2:17">
      <c r="B72" s="43"/>
      <c r="C72" s="43" t="s">
        <v>145</v>
      </c>
    </row>
    <row r="73" spans="2:17">
      <c r="C73" s="43" t="s">
        <v>146</v>
      </c>
    </row>
    <row r="85" spans="2:10">
      <c r="B85" s="189"/>
      <c r="C85" s="189"/>
      <c r="D85" s="111"/>
      <c r="F85" s="46"/>
      <c r="G85" s="111"/>
      <c r="I85" s="46"/>
      <c r="J85" s="111"/>
    </row>
    <row r="86" spans="2:10">
      <c r="B86" s="189"/>
      <c r="C86" s="189"/>
      <c r="D86" s="111"/>
      <c r="F86" s="46"/>
      <c r="G86" s="111"/>
      <c r="I86" s="46"/>
      <c r="J86" s="111"/>
    </row>
  </sheetData>
  <mergeCells count="7">
    <mergeCell ref="P2:Q2"/>
    <mergeCell ref="S2:T2"/>
    <mergeCell ref="C2:D2"/>
    <mergeCell ref="B85:C86"/>
    <mergeCell ref="F2:G2"/>
    <mergeCell ref="I2:J2"/>
    <mergeCell ref="M2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5D0A-B907-6C48-8853-F33827BFE06A}">
  <dimension ref="A1:CF103"/>
  <sheetViews>
    <sheetView zoomScale="80" zoomScaleNormal="80" workbookViewId="0">
      <pane xSplit="2" ySplit="5" topLeftCell="BA6" activePane="bottomRight" state="frozen"/>
      <selection pane="topRight" activeCell="D1" sqref="D1"/>
      <selection pane="bottomLeft" activeCell="A5" sqref="A5"/>
      <selection pane="bottomRight" activeCell="BZ103" sqref="BZ103"/>
    </sheetView>
  </sheetViews>
  <sheetFormatPr defaultColWidth="12" defaultRowHeight="12" customHeight="1"/>
  <cols>
    <col min="1" max="1" width="5.6640625" customWidth="1"/>
    <col min="2" max="2" width="45.6640625" style="2" customWidth="1"/>
    <col min="3" max="49" width="14.6640625" customWidth="1"/>
    <col min="50" max="50" width="18" customWidth="1"/>
    <col min="51" max="74" width="15.6640625" customWidth="1"/>
    <col min="75" max="75" width="4.1640625" customWidth="1"/>
    <col min="76" max="76" width="15.6640625" customWidth="1"/>
    <col min="77" max="77" width="6.5" customWidth="1"/>
    <col min="78" max="78" width="15.6640625" customWidth="1"/>
    <col min="79" max="79" width="8.6640625" customWidth="1"/>
    <col min="80" max="80" width="14.33203125" customWidth="1"/>
    <col min="81" max="83" width="15.6640625" customWidth="1"/>
  </cols>
  <sheetData>
    <row r="1" spans="1:84" ht="12" customHeight="1">
      <c r="B1" s="2" t="s">
        <v>119</v>
      </c>
      <c r="AW1" s="14"/>
      <c r="AX1" s="128" t="s">
        <v>135</v>
      </c>
      <c r="BI1" s="14"/>
      <c r="BJ1" s="128" t="s">
        <v>136</v>
      </c>
      <c r="BU1" s="14"/>
      <c r="BV1" s="128" t="s">
        <v>137</v>
      </c>
    </row>
    <row r="2" spans="1:84" ht="12" customHeight="1">
      <c r="B2" s="2" t="s">
        <v>120</v>
      </c>
      <c r="N2" s="121">
        <v>37381417</v>
      </c>
      <c r="Z2" s="121">
        <v>50691549</v>
      </c>
      <c r="AL2" s="121">
        <v>50134094</v>
      </c>
      <c r="AX2" s="121">
        <v>40450801</v>
      </c>
      <c r="BJ2" s="120">
        <v>27746780</v>
      </c>
      <c r="BV2" s="120">
        <v>22006652</v>
      </c>
    </row>
    <row r="3" spans="1:84" ht="12" customHeight="1">
      <c r="B3" s="2" t="s">
        <v>121</v>
      </c>
      <c r="N3" s="126">
        <f>N2</f>
        <v>37381417</v>
      </c>
      <c r="Z3" s="126">
        <f>N2+Z2</f>
        <v>88072966</v>
      </c>
      <c r="AL3" s="126">
        <f>Z3+AL2</f>
        <v>138207060</v>
      </c>
      <c r="AX3" s="126">
        <f>AL3+AX2</f>
        <v>178657861</v>
      </c>
      <c r="BJ3" s="126">
        <f>AX3+BJ2</f>
        <v>206404641</v>
      </c>
      <c r="BV3" s="126">
        <f>BJ3+BV2</f>
        <v>228411293</v>
      </c>
    </row>
    <row r="4" spans="1:84" ht="12" customHeight="1">
      <c r="BX4" t="s">
        <v>8</v>
      </c>
      <c r="BZ4" s="29" t="s">
        <v>83</v>
      </c>
    </row>
    <row r="5" spans="1:84" ht="12" customHeight="1">
      <c r="A5" s="2" t="s">
        <v>12</v>
      </c>
      <c r="C5" s="5">
        <v>43861</v>
      </c>
      <c r="D5" s="5">
        <v>43889</v>
      </c>
      <c r="E5" s="5">
        <v>43921</v>
      </c>
      <c r="F5" s="5">
        <v>43951</v>
      </c>
      <c r="G5" s="5">
        <v>43982</v>
      </c>
      <c r="H5" s="5">
        <v>44012</v>
      </c>
      <c r="I5" s="5">
        <v>44043</v>
      </c>
      <c r="J5" s="5">
        <v>44074</v>
      </c>
      <c r="K5" s="5">
        <v>44104</v>
      </c>
      <c r="L5" s="5">
        <v>44135</v>
      </c>
      <c r="M5" s="5">
        <v>44165</v>
      </c>
      <c r="N5" s="125">
        <v>44196</v>
      </c>
      <c r="O5" s="5">
        <v>44227</v>
      </c>
      <c r="P5" s="5">
        <v>44255</v>
      </c>
      <c r="Q5" s="5">
        <v>44286</v>
      </c>
      <c r="R5" s="5">
        <v>44316</v>
      </c>
      <c r="S5" s="5">
        <v>44347</v>
      </c>
      <c r="T5" s="5">
        <v>44377</v>
      </c>
      <c r="U5" s="5">
        <v>44408</v>
      </c>
      <c r="V5" s="5">
        <v>44439</v>
      </c>
      <c r="W5" s="5">
        <v>44469</v>
      </c>
      <c r="X5" s="5">
        <v>44500</v>
      </c>
      <c r="Y5" s="5">
        <v>44530</v>
      </c>
      <c r="Z5" s="125">
        <v>44561</v>
      </c>
      <c r="AA5" s="5">
        <v>44592</v>
      </c>
      <c r="AB5" s="5">
        <v>44620</v>
      </c>
      <c r="AC5" s="5">
        <v>44651</v>
      </c>
      <c r="AD5" s="5">
        <v>44681</v>
      </c>
      <c r="AE5" s="5">
        <v>44712</v>
      </c>
      <c r="AF5" s="5">
        <v>44742</v>
      </c>
      <c r="AG5" s="5">
        <v>44773</v>
      </c>
      <c r="AH5" s="5">
        <v>44804</v>
      </c>
      <c r="AI5" s="5">
        <v>44834</v>
      </c>
      <c r="AJ5" s="5">
        <v>44865</v>
      </c>
      <c r="AK5" s="5">
        <v>44895</v>
      </c>
      <c r="AL5" s="125">
        <v>44926</v>
      </c>
      <c r="AM5" s="5">
        <v>44957</v>
      </c>
      <c r="AN5" s="5">
        <v>44985</v>
      </c>
      <c r="AO5" s="5">
        <v>45016</v>
      </c>
      <c r="AP5" s="5">
        <v>45046</v>
      </c>
      <c r="AQ5" s="5">
        <v>45077</v>
      </c>
      <c r="AR5" s="5">
        <v>45107</v>
      </c>
      <c r="AS5" s="5">
        <v>45138</v>
      </c>
      <c r="AT5" s="5">
        <v>45169</v>
      </c>
      <c r="AU5" s="5">
        <v>45199</v>
      </c>
      <c r="AV5" s="5">
        <v>45230</v>
      </c>
      <c r="AW5" s="5">
        <v>45260</v>
      </c>
      <c r="AX5" s="125">
        <v>45291</v>
      </c>
      <c r="AY5" s="5">
        <v>45322</v>
      </c>
      <c r="AZ5" s="5">
        <v>45350</v>
      </c>
      <c r="BA5" s="5">
        <v>45382</v>
      </c>
      <c r="BB5" s="5">
        <v>45412</v>
      </c>
      <c r="BC5" s="5">
        <v>45443</v>
      </c>
      <c r="BD5" s="5">
        <v>45473</v>
      </c>
      <c r="BE5" s="5">
        <v>45504</v>
      </c>
      <c r="BF5" s="5">
        <v>45535</v>
      </c>
      <c r="BG5" s="5">
        <v>45565</v>
      </c>
      <c r="BH5" s="5">
        <v>45596</v>
      </c>
      <c r="BI5" s="5">
        <v>45626</v>
      </c>
      <c r="BJ5" s="125">
        <v>45657</v>
      </c>
      <c r="BK5" s="5">
        <v>45688</v>
      </c>
      <c r="BL5" s="5">
        <v>45716</v>
      </c>
      <c r="BM5" s="5">
        <v>45747</v>
      </c>
      <c r="BN5" s="5">
        <v>45777</v>
      </c>
      <c r="BO5" s="5">
        <v>45808</v>
      </c>
      <c r="BP5" s="5">
        <v>45838</v>
      </c>
      <c r="BQ5" s="5">
        <v>45869</v>
      </c>
      <c r="BR5" s="5">
        <v>45900</v>
      </c>
      <c r="BS5" s="5">
        <v>45930</v>
      </c>
      <c r="BT5" s="5">
        <v>45961</v>
      </c>
      <c r="BU5" s="5">
        <v>45991</v>
      </c>
      <c r="BV5" s="125">
        <v>46022</v>
      </c>
      <c r="BX5" s="1" t="s">
        <v>9</v>
      </c>
      <c r="BZ5" s="29" t="s">
        <v>82</v>
      </c>
      <c r="CA5" s="20"/>
      <c r="CB5" s="39" t="s">
        <v>90</v>
      </c>
      <c r="CC5" s="39"/>
      <c r="CD5" s="39"/>
      <c r="CE5" s="39"/>
      <c r="CF5" s="32"/>
    </row>
    <row r="6" spans="1:84" ht="12" customHeight="1">
      <c r="B6" s="9" t="s">
        <v>14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X6" s="1"/>
    </row>
    <row r="7" spans="1:84" ht="12" customHeight="1">
      <c r="B7" s="9" t="s">
        <v>10</v>
      </c>
      <c r="AY7" s="19" t="s">
        <v>17</v>
      </c>
    </row>
    <row r="8" spans="1:84" ht="12" customHeight="1">
      <c r="B8" s="2" t="s">
        <v>1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2366170.00144875</v>
      </c>
      <c r="BF8" s="4">
        <v>40596429.313129522</v>
      </c>
      <c r="BG8" s="4">
        <v>40607109.134921722</v>
      </c>
      <c r="BH8" s="4">
        <v>45849160.972732902</v>
      </c>
      <c r="BI8" s="4">
        <v>51096915.061117612</v>
      </c>
      <c r="BJ8" s="4">
        <v>51096915.061117612</v>
      </c>
      <c r="BK8" s="4">
        <v>51096915.061117612</v>
      </c>
      <c r="BL8" s="4">
        <v>51096915.061117612</v>
      </c>
      <c r="BM8" s="4">
        <v>51096915.061117612</v>
      </c>
      <c r="BN8" s="4">
        <v>51096915.061117612</v>
      </c>
      <c r="BO8" s="4">
        <v>51096915.061117612</v>
      </c>
      <c r="BP8" s="4">
        <v>51096915.061117612</v>
      </c>
      <c r="BQ8" s="4">
        <v>61849382.962115146</v>
      </c>
      <c r="BR8" s="4">
        <v>83126681.20871374</v>
      </c>
      <c r="BS8" s="4">
        <v>89419048.405282676</v>
      </c>
      <c r="BT8" s="4">
        <v>95745749.09373875</v>
      </c>
      <c r="BU8" s="4">
        <v>95745749.09373875</v>
      </c>
      <c r="BV8" s="4">
        <v>95745749.09373875</v>
      </c>
      <c r="BX8" s="6">
        <f>SUM(BJ8:BV8)/13</f>
        <v>67639289.637319326</v>
      </c>
      <c r="CB8" s="39" t="s">
        <v>89</v>
      </c>
      <c r="CC8" s="32"/>
      <c r="CD8" s="32"/>
      <c r="CE8" s="32"/>
    </row>
    <row r="9" spans="1:84" ht="12" customHeight="1">
      <c r="B9" s="7" t="s">
        <v>0</v>
      </c>
      <c r="AY9" s="11">
        <v>5256584.1000986798</v>
      </c>
      <c r="AZ9" s="11">
        <v>12395114.62400033</v>
      </c>
      <c r="BA9" s="11">
        <v>13193146.924118351</v>
      </c>
      <c r="BB9" s="11">
        <v>18966297.00108334</v>
      </c>
      <c r="BC9" s="11">
        <v>19047848.26786381</v>
      </c>
      <c r="BD9" s="11">
        <v>21219975.782027978</v>
      </c>
      <c r="BE9" s="11">
        <v>28363960.540946428</v>
      </c>
      <c r="BF9" s="11">
        <v>40020486.477414526</v>
      </c>
      <c r="BG9" s="11">
        <v>44389294.837988317</v>
      </c>
      <c r="BH9" s="11">
        <v>49825174.097551174</v>
      </c>
      <c r="BI9" s="11">
        <v>49825174.097551174</v>
      </c>
      <c r="BJ9" s="11">
        <v>49825174.097551174</v>
      </c>
      <c r="BK9" s="11">
        <v>55078538.293963686</v>
      </c>
      <c r="BL9" s="11">
        <v>62231177.276915215</v>
      </c>
      <c r="BM9" s="11">
        <v>72892067.183214813</v>
      </c>
      <c r="BN9" s="11">
        <v>78688555.707422122</v>
      </c>
      <c r="BO9" s="11">
        <v>78688555.707422122</v>
      </c>
      <c r="BP9" s="11">
        <v>82888541.756704316</v>
      </c>
      <c r="BQ9" s="11">
        <v>84660460.162635371</v>
      </c>
      <c r="BR9" s="11">
        <v>90672431.647186607</v>
      </c>
      <c r="BS9" s="11">
        <v>94499276.958307773</v>
      </c>
      <c r="BT9" s="11">
        <v>95721584.447869048</v>
      </c>
      <c r="BU9" s="11">
        <v>95721584.447869048</v>
      </c>
      <c r="BV9" s="11">
        <v>105258396.91831172</v>
      </c>
      <c r="BX9" s="7">
        <f t="shared" ref="BX9" si="0">SUM(BJ9:BV9)/13</f>
        <v>80525103.431182534</v>
      </c>
      <c r="CB9" s="37" t="s">
        <v>88</v>
      </c>
      <c r="CC9" s="36" t="s">
        <v>85</v>
      </c>
      <c r="CD9" s="36" t="s">
        <v>86</v>
      </c>
      <c r="CE9" s="36" t="s">
        <v>87</v>
      </c>
      <c r="CF9" s="36" t="s">
        <v>101</v>
      </c>
    </row>
    <row r="10" spans="1:84" ht="12" customHeight="1">
      <c r="B10" s="2" t="s">
        <v>13</v>
      </c>
      <c r="AY10" s="2">
        <f>SUM(AY8:AY9)</f>
        <v>5256584.1000986798</v>
      </c>
      <c r="AZ10" s="2">
        <f t="shared" ref="AZ10:BX10" si="1">SUM(AZ8:AZ9)</f>
        <v>12395114.62400033</v>
      </c>
      <c r="BA10" s="2">
        <f t="shared" si="1"/>
        <v>13193146.924118351</v>
      </c>
      <c r="BB10" s="2">
        <f t="shared" si="1"/>
        <v>18966297.00108334</v>
      </c>
      <c r="BC10" s="2">
        <f t="shared" si="1"/>
        <v>19047848.26786381</v>
      </c>
      <c r="BD10" s="2">
        <f t="shared" si="1"/>
        <v>21219975.782027978</v>
      </c>
      <c r="BE10" s="2">
        <f t="shared" si="1"/>
        <v>30730130.542395178</v>
      </c>
      <c r="BF10" s="2">
        <f t="shared" si="1"/>
        <v>80616915.790544048</v>
      </c>
      <c r="BG10" s="2">
        <f t="shared" si="1"/>
        <v>84996403.972910047</v>
      </c>
      <c r="BH10" s="2">
        <f t="shared" si="1"/>
        <v>95674335.070284069</v>
      </c>
      <c r="BI10" s="2">
        <f t="shared" si="1"/>
        <v>100922089.15866879</v>
      </c>
      <c r="BJ10" s="2">
        <f t="shared" si="1"/>
        <v>100922089.15866879</v>
      </c>
      <c r="BK10" s="2">
        <f t="shared" si="1"/>
        <v>106175453.35508129</v>
      </c>
      <c r="BL10" s="2">
        <f t="shared" si="1"/>
        <v>113328092.33803283</v>
      </c>
      <c r="BM10" s="2">
        <f t="shared" si="1"/>
        <v>123988982.24433243</v>
      </c>
      <c r="BN10" s="2">
        <f t="shared" si="1"/>
        <v>129785470.76853973</v>
      </c>
      <c r="BO10" s="2">
        <f t="shared" si="1"/>
        <v>129785470.76853973</v>
      </c>
      <c r="BP10" s="2">
        <f t="shared" si="1"/>
        <v>133985456.81782192</v>
      </c>
      <c r="BQ10" s="2">
        <f t="shared" si="1"/>
        <v>146509843.12475052</v>
      </c>
      <c r="BR10" s="2">
        <f t="shared" si="1"/>
        <v>173799112.85590035</v>
      </c>
      <c r="BS10" s="2">
        <f t="shared" si="1"/>
        <v>183918325.36359045</v>
      </c>
      <c r="BT10" s="2">
        <f t="shared" si="1"/>
        <v>191467333.5416078</v>
      </c>
      <c r="BU10" s="2">
        <f t="shared" si="1"/>
        <v>191467333.5416078</v>
      </c>
      <c r="BV10" s="2">
        <f t="shared" si="1"/>
        <v>201004146.01205045</v>
      </c>
      <c r="BX10" s="2">
        <f t="shared" si="1"/>
        <v>148164393.06850186</v>
      </c>
      <c r="CB10" t="s">
        <v>1</v>
      </c>
      <c r="CC10" s="21">
        <f>BX14</f>
        <v>92425450.627319351</v>
      </c>
      <c r="CD10" s="21">
        <f>BX60</f>
        <v>60502166.572354153</v>
      </c>
      <c r="CE10" s="21">
        <f>CD10-CC10</f>
        <v>-31923284.054965198</v>
      </c>
      <c r="CF10" s="115">
        <f>CE10/CC10</f>
        <v>-0.34539495169666212</v>
      </c>
    </row>
    <row r="11" spans="1:84" ht="12" customHeight="1">
      <c r="Z11" s="2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X11" s="6"/>
      <c r="CB11" s="38" t="s">
        <v>84</v>
      </c>
      <c r="CC11" s="35">
        <f>BX15</f>
        <v>149224916.61118245</v>
      </c>
      <c r="CD11" s="35">
        <f>BX61</f>
        <v>113561455.82810634</v>
      </c>
      <c r="CE11" s="35">
        <f>CD11-CC11</f>
        <v>-35663460.783076108</v>
      </c>
      <c r="CF11" s="116">
        <f t="shared" ref="CF11:CF12" si="2">CE11/CC11</f>
        <v>-0.2389913266026486</v>
      </c>
    </row>
    <row r="12" spans="1:84" ht="12" customHeight="1">
      <c r="B12" s="9" t="s">
        <v>2</v>
      </c>
      <c r="C12" s="18" t="s">
        <v>18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CB12" s="8" t="s">
        <v>13</v>
      </c>
      <c r="CC12" s="34">
        <f>SUM(CC10:CC11)</f>
        <v>241650367.23850179</v>
      </c>
      <c r="CD12" s="34">
        <f t="shared" ref="CD12:CE12" si="3">SUM(CD10:CD11)</f>
        <v>174063622.40046048</v>
      </c>
      <c r="CE12" s="34">
        <f t="shared" si="3"/>
        <v>-67586744.838041306</v>
      </c>
      <c r="CF12" s="115">
        <f t="shared" si="2"/>
        <v>-0.27968815280688225</v>
      </c>
    </row>
    <row r="13" spans="1:84" ht="12" customHeight="1">
      <c r="B13" s="2" t="s">
        <v>3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1077571.6600000001</v>
      </c>
      <c r="X13" s="4">
        <v>1077571.6600000001</v>
      </c>
      <c r="Y13" s="4">
        <v>1077571.6600000001</v>
      </c>
      <c r="Z13" s="4">
        <v>1077571.6600000001</v>
      </c>
      <c r="AA13" s="4">
        <v>1077571.6600000001</v>
      </c>
      <c r="AB13" s="4">
        <v>1077571.6600000001</v>
      </c>
      <c r="AC13" s="4">
        <v>1077571.6600000001</v>
      </c>
      <c r="AD13" s="4">
        <v>1077571.6600000001</v>
      </c>
      <c r="AE13" s="4">
        <v>1077571.6600000001</v>
      </c>
      <c r="AF13" s="4">
        <v>1077571.6600000001</v>
      </c>
      <c r="AG13" s="4">
        <v>1077571.6600000001</v>
      </c>
      <c r="AH13" s="4">
        <v>1077571.6600000001</v>
      </c>
      <c r="AI13" s="4">
        <v>1077571.6600000001</v>
      </c>
      <c r="AJ13" s="4">
        <v>1077571.6600000001</v>
      </c>
      <c r="AK13" s="4">
        <v>1077571.6600000001</v>
      </c>
      <c r="AL13" s="4">
        <v>1077571.6600000001</v>
      </c>
      <c r="AM13" s="4">
        <v>1077571.6600000001</v>
      </c>
      <c r="AN13" s="4">
        <v>1077571.6600000001</v>
      </c>
      <c r="AO13" s="4">
        <v>1077571.6600000001</v>
      </c>
      <c r="AP13" s="4">
        <v>1077571.6600000001</v>
      </c>
      <c r="AQ13" s="4">
        <v>1077571.6600000001</v>
      </c>
      <c r="AR13" s="4">
        <v>1077571.6600000001</v>
      </c>
      <c r="AS13" s="4">
        <v>1077571.6600000001</v>
      </c>
      <c r="AT13" s="4">
        <v>1077571.6600000001</v>
      </c>
      <c r="AU13" s="4">
        <v>1077571.6600000001</v>
      </c>
      <c r="AV13" s="4">
        <v>1077571.6600000001</v>
      </c>
      <c r="AW13" s="4">
        <v>1077571.6600000001</v>
      </c>
      <c r="AX13" s="4">
        <v>1077571.6600000001</v>
      </c>
      <c r="AY13" s="2">
        <f>AX13</f>
        <v>1077571.6600000001</v>
      </c>
      <c r="AZ13" s="2">
        <f t="shared" ref="AZ13:BV13" si="4">AY13</f>
        <v>1077571.6600000001</v>
      </c>
      <c r="BA13" s="2">
        <f t="shared" si="4"/>
        <v>1077571.6600000001</v>
      </c>
      <c r="BB13" s="2">
        <f t="shared" si="4"/>
        <v>1077571.6600000001</v>
      </c>
      <c r="BC13" s="2">
        <f t="shared" si="4"/>
        <v>1077571.6600000001</v>
      </c>
      <c r="BD13" s="2">
        <f t="shared" si="4"/>
        <v>1077571.6600000001</v>
      </c>
      <c r="BE13" s="2">
        <f t="shared" si="4"/>
        <v>1077571.6600000001</v>
      </c>
      <c r="BF13" s="2">
        <f t="shared" si="4"/>
        <v>1077571.6600000001</v>
      </c>
      <c r="BG13" s="2">
        <f t="shared" si="4"/>
        <v>1077571.6600000001</v>
      </c>
      <c r="BH13" s="2">
        <f t="shared" si="4"/>
        <v>1077571.6600000001</v>
      </c>
      <c r="BI13" s="2">
        <f t="shared" si="4"/>
        <v>1077571.6600000001</v>
      </c>
      <c r="BJ13" s="2">
        <f t="shared" si="4"/>
        <v>1077571.6600000001</v>
      </c>
      <c r="BK13" s="2">
        <f t="shared" si="4"/>
        <v>1077571.6600000001</v>
      </c>
      <c r="BL13" s="2">
        <f t="shared" si="4"/>
        <v>1077571.6600000001</v>
      </c>
      <c r="BM13" s="2">
        <f t="shared" si="4"/>
        <v>1077571.6600000001</v>
      </c>
      <c r="BN13" s="2">
        <f t="shared" si="4"/>
        <v>1077571.6600000001</v>
      </c>
      <c r="BO13" s="2">
        <f t="shared" si="4"/>
        <v>1077571.6600000001</v>
      </c>
      <c r="BP13" s="2">
        <f t="shared" si="4"/>
        <v>1077571.6600000001</v>
      </c>
      <c r="BQ13" s="2">
        <f t="shared" si="4"/>
        <v>1077571.6600000001</v>
      </c>
      <c r="BR13" s="2">
        <f t="shared" si="4"/>
        <v>1077571.6600000001</v>
      </c>
      <c r="BS13" s="2">
        <f t="shared" si="4"/>
        <v>1077571.6600000001</v>
      </c>
      <c r="BT13" s="2">
        <f t="shared" si="4"/>
        <v>1077571.6600000001</v>
      </c>
      <c r="BU13" s="2">
        <f t="shared" si="4"/>
        <v>1077571.6600000001</v>
      </c>
      <c r="BV13" s="2">
        <f t="shared" si="4"/>
        <v>1077571.6600000001</v>
      </c>
      <c r="BX13" s="6">
        <f>SUM(BJ13:BV13)/13</f>
        <v>1077571.6600000001</v>
      </c>
    </row>
    <row r="14" spans="1:84" ht="12" customHeight="1">
      <c r="B14" s="2" t="s">
        <v>1</v>
      </c>
      <c r="C14" s="33">
        <v>13709.88</v>
      </c>
      <c r="D14" s="33">
        <v>20389.64</v>
      </c>
      <c r="E14" s="33">
        <v>58926.200000000004</v>
      </c>
      <c r="F14" s="33">
        <v>69127.67</v>
      </c>
      <c r="G14" s="33">
        <v>68614.61</v>
      </c>
      <c r="H14" s="33">
        <v>82154.670000000013</v>
      </c>
      <c r="I14" s="33">
        <v>1702989.5700000005</v>
      </c>
      <c r="J14" s="33">
        <v>1813669.4700000004</v>
      </c>
      <c r="K14" s="33">
        <v>1823456.1500000001</v>
      </c>
      <c r="L14" s="33">
        <v>1836725.4300000002</v>
      </c>
      <c r="M14" s="33">
        <v>5316806.7199999988</v>
      </c>
      <c r="N14" s="33">
        <v>5439856.4799999986</v>
      </c>
      <c r="O14" s="33">
        <v>5438016.0899999989</v>
      </c>
      <c r="P14" s="33">
        <v>7694435.4899999993</v>
      </c>
      <c r="Q14" s="33">
        <v>7687663.2999999989</v>
      </c>
      <c r="R14" s="33">
        <v>7699646.7399999993</v>
      </c>
      <c r="S14" s="33">
        <v>7720650.5399999991</v>
      </c>
      <c r="T14" s="33">
        <v>7733413.96</v>
      </c>
      <c r="U14" s="33">
        <v>7735835.8299999982</v>
      </c>
      <c r="V14" s="33">
        <v>7753840.2999999989</v>
      </c>
      <c r="W14" s="33">
        <v>7756392.0299999975</v>
      </c>
      <c r="X14" s="33">
        <v>7756392.0299999975</v>
      </c>
      <c r="Y14" s="33">
        <v>7760670.8499999978</v>
      </c>
      <c r="Z14" s="33">
        <v>7811469.5499999989</v>
      </c>
      <c r="AA14" s="33">
        <v>7808137.8599999994</v>
      </c>
      <c r="AB14" s="33">
        <v>7810187.9699999988</v>
      </c>
      <c r="AC14" s="33">
        <v>7810187.9699999988</v>
      </c>
      <c r="AD14" s="33">
        <v>7810187.9699999988</v>
      </c>
      <c r="AE14" s="33">
        <v>7810820.5199999996</v>
      </c>
      <c r="AF14" s="33">
        <v>7205084.9599999981</v>
      </c>
      <c r="AG14" s="33">
        <v>7205534.2799999984</v>
      </c>
      <c r="AH14" s="33">
        <v>8372768.2299999977</v>
      </c>
      <c r="AI14" s="33">
        <v>8518457.2399999984</v>
      </c>
      <c r="AJ14" s="33">
        <v>8520622.0899999999</v>
      </c>
      <c r="AK14" s="33">
        <v>11792137.370000001</v>
      </c>
      <c r="AL14" s="33">
        <v>11848511.360000001</v>
      </c>
      <c r="AM14" s="33">
        <v>19519383.719999995</v>
      </c>
      <c r="AN14" s="33">
        <v>20267826.139999997</v>
      </c>
      <c r="AO14" s="33">
        <v>22377028.809999995</v>
      </c>
      <c r="AP14" s="33">
        <v>22153560.669999994</v>
      </c>
      <c r="AQ14" s="33">
        <v>21797511.490000002</v>
      </c>
      <c r="AR14" s="33">
        <v>21804167.219999995</v>
      </c>
      <c r="AS14" s="33">
        <v>21820847.559999995</v>
      </c>
      <c r="AT14" s="33">
        <v>22037141.079999994</v>
      </c>
      <c r="AU14" s="33">
        <v>22238621.489999995</v>
      </c>
      <c r="AV14" s="33">
        <v>22208308.229999993</v>
      </c>
      <c r="AW14" s="33">
        <v>22209853.949999999</v>
      </c>
      <c r="AX14" s="33">
        <v>24786160.989999998</v>
      </c>
      <c r="AY14" s="9">
        <f t="shared" ref="AY14:BV14" si="5">AX14+AY25</f>
        <v>24786160.989999998</v>
      </c>
      <c r="AZ14" s="9">
        <f t="shared" si="5"/>
        <v>24786160.989999998</v>
      </c>
      <c r="BA14" s="9">
        <f t="shared" si="5"/>
        <v>24786160.989999998</v>
      </c>
      <c r="BB14" s="9">
        <f t="shared" si="5"/>
        <v>24786160.989999998</v>
      </c>
      <c r="BC14" s="9">
        <f t="shared" si="5"/>
        <v>24786160.989999998</v>
      </c>
      <c r="BD14" s="9">
        <f t="shared" si="5"/>
        <v>24786160.989999998</v>
      </c>
      <c r="BE14" s="9">
        <f t="shared" si="5"/>
        <v>27152330.991448749</v>
      </c>
      <c r="BF14" s="9">
        <f t="shared" si="5"/>
        <v>65382590.303129524</v>
      </c>
      <c r="BG14" s="9">
        <f t="shared" si="5"/>
        <v>65393270.124921724</v>
      </c>
      <c r="BH14" s="9">
        <f t="shared" si="5"/>
        <v>70635321.962732911</v>
      </c>
      <c r="BI14" s="9">
        <f t="shared" si="5"/>
        <v>75883076.051117629</v>
      </c>
      <c r="BJ14" s="9">
        <f t="shared" si="5"/>
        <v>75883076.051117629</v>
      </c>
      <c r="BK14" s="9">
        <f t="shared" si="5"/>
        <v>75883076.051117629</v>
      </c>
      <c r="BL14" s="9">
        <f t="shared" si="5"/>
        <v>75883076.051117629</v>
      </c>
      <c r="BM14" s="9">
        <f t="shared" si="5"/>
        <v>75883076.051117629</v>
      </c>
      <c r="BN14" s="9">
        <f t="shared" si="5"/>
        <v>75883076.051117629</v>
      </c>
      <c r="BO14" s="9">
        <f t="shared" si="5"/>
        <v>75883076.051117629</v>
      </c>
      <c r="BP14" s="9">
        <f t="shared" si="5"/>
        <v>75883076.051117629</v>
      </c>
      <c r="BQ14" s="9">
        <f t="shared" si="5"/>
        <v>86635543.952115163</v>
      </c>
      <c r="BR14" s="9">
        <f t="shared" si="5"/>
        <v>107912842.19871375</v>
      </c>
      <c r="BS14" s="9">
        <f t="shared" si="5"/>
        <v>114205209.39528269</v>
      </c>
      <c r="BT14" s="9">
        <f t="shared" si="5"/>
        <v>120531910.08373876</v>
      </c>
      <c r="BU14" s="9">
        <f t="shared" si="5"/>
        <v>120531910.08373876</v>
      </c>
      <c r="BV14" s="9">
        <f t="shared" si="5"/>
        <v>120531910.08373876</v>
      </c>
      <c r="BX14" s="28">
        <f>SUM(BJ14:BV14)/13</f>
        <v>92425450.627319351</v>
      </c>
      <c r="BY14" s="12"/>
      <c r="BZ14" s="2"/>
    </row>
    <row r="15" spans="1:84" ht="12" customHeight="1">
      <c r="B15" s="2" t="s">
        <v>0</v>
      </c>
      <c r="C15" s="33">
        <v>257542.51999999996</v>
      </c>
      <c r="D15" s="33">
        <v>423390.05</v>
      </c>
      <c r="E15" s="33">
        <v>917861.65999999992</v>
      </c>
      <c r="F15" s="33">
        <v>1096351.2199999995</v>
      </c>
      <c r="G15" s="33">
        <v>1155765.7799999998</v>
      </c>
      <c r="H15" s="33">
        <v>1590410.4199999997</v>
      </c>
      <c r="I15" s="33">
        <v>3351522.26</v>
      </c>
      <c r="J15" s="33">
        <v>4451764.0199999996</v>
      </c>
      <c r="K15" s="33">
        <v>4734069.8000000007</v>
      </c>
      <c r="L15" s="33">
        <v>4914972.18</v>
      </c>
      <c r="M15" s="33">
        <v>4788500.2699999996</v>
      </c>
      <c r="N15" s="33">
        <v>6408181.629999999</v>
      </c>
      <c r="O15" s="33">
        <v>6680540.9699999979</v>
      </c>
      <c r="P15" s="33">
        <v>6960660.7199999997</v>
      </c>
      <c r="Q15" s="33">
        <v>7458166.6099999975</v>
      </c>
      <c r="R15" s="33">
        <v>8796594.6899999976</v>
      </c>
      <c r="S15" s="33">
        <v>9439677.4399999939</v>
      </c>
      <c r="T15" s="33">
        <v>10329292.839999996</v>
      </c>
      <c r="U15" s="33">
        <v>11046571.299999995</v>
      </c>
      <c r="V15" s="33">
        <v>12588682.409999998</v>
      </c>
      <c r="W15" s="33">
        <v>11748430.02999999</v>
      </c>
      <c r="X15" s="33">
        <v>12744610.369999994</v>
      </c>
      <c r="Y15" s="33">
        <v>14657534.489999993</v>
      </c>
      <c r="Z15" s="33">
        <v>15479231.149999991</v>
      </c>
      <c r="AA15" s="33">
        <v>16614219.139999993</v>
      </c>
      <c r="AB15" s="33">
        <v>17443643.089999992</v>
      </c>
      <c r="AC15" s="33">
        <v>18823359.919999994</v>
      </c>
      <c r="AD15" s="33">
        <v>19035892.939999998</v>
      </c>
      <c r="AE15" s="33">
        <v>21902973.199999999</v>
      </c>
      <c r="AF15" s="33">
        <v>23528415.299999997</v>
      </c>
      <c r="AG15" s="33">
        <v>30013231.040000007</v>
      </c>
      <c r="AH15" s="33">
        <v>30912927.659999996</v>
      </c>
      <c r="AI15" s="33">
        <v>33543768.129999992</v>
      </c>
      <c r="AJ15" s="33">
        <v>33783652.029999986</v>
      </c>
      <c r="AK15" s="33">
        <v>35480803.179999985</v>
      </c>
      <c r="AL15" s="33">
        <v>39973590.130000018</v>
      </c>
      <c r="AM15" s="33">
        <v>43400263.31000001</v>
      </c>
      <c r="AN15" s="33">
        <v>43966364.050000012</v>
      </c>
      <c r="AO15" s="33">
        <v>44555178.520000003</v>
      </c>
      <c r="AP15" s="33">
        <v>45894060.289999999</v>
      </c>
      <c r="AQ15" s="33">
        <v>45228385.409999996</v>
      </c>
      <c r="AR15" s="33">
        <v>47240634.860000007</v>
      </c>
      <c r="AS15" s="33">
        <v>52955212.600000001</v>
      </c>
      <c r="AT15" s="33">
        <v>56206635.900000021</v>
      </c>
      <c r="AU15" s="33">
        <v>58786724.759999983</v>
      </c>
      <c r="AV15" s="33">
        <v>61728251.850000001</v>
      </c>
      <c r="AW15" s="33">
        <v>63398546.119999997</v>
      </c>
      <c r="AX15" s="33">
        <v>68699813.179999948</v>
      </c>
      <c r="AY15" s="9">
        <f t="shared" ref="AY15:BV15" si="6">AX15+AY26</f>
        <v>73956397.280098632</v>
      </c>
      <c r="AZ15" s="9">
        <f t="shared" si="6"/>
        <v>81094927.804000288</v>
      </c>
      <c r="BA15" s="9">
        <f t="shared" si="6"/>
        <v>81892960.104118317</v>
      </c>
      <c r="BB15" s="9">
        <f t="shared" si="6"/>
        <v>87666110.181083307</v>
      </c>
      <c r="BC15" s="9">
        <f t="shared" si="6"/>
        <v>87747661.447863773</v>
      </c>
      <c r="BD15" s="9">
        <f t="shared" si="6"/>
        <v>89919788.962027937</v>
      </c>
      <c r="BE15" s="9">
        <f t="shared" si="6"/>
        <v>97063773.720946386</v>
      </c>
      <c r="BF15" s="9">
        <f t="shared" si="6"/>
        <v>108720299.65741448</v>
      </c>
      <c r="BG15" s="9">
        <f t="shared" si="6"/>
        <v>113089108.01798826</v>
      </c>
      <c r="BH15" s="9">
        <f t="shared" si="6"/>
        <v>118524987.27755111</v>
      </c>
      <c r="BI15" s="9">
        <f t="shared" si="6"/>
        <v>118524987.27755111</v>
      </c>
      <c r="BJ15" s="9">
        <f t="shared" si="6"/>
        <v>118524987.27755111</v>
      </c>
      <c r="BK15" s="9">
        <f t="shared" si="6"/>
        <v>123778351.47396362</v>
      </c>
      <c r="BL15" s="9">
        <f t="shared" si="6"/>
        <v>130930990.45691514</v>
      </c>
      <c r="BM15" s="9">
        <f t="shared" si="6"/>
        <v>141591880.36321473</v>
      </c>
      <c r="BN15" s="9">
        <f t="shared" si="6"/>
        <v>147388368.88742203</v>
      </c>
      <c r="BO15" s="9">
        <f t="shared" si="6"/>
        <v>147388368.88742203</v>
      </c>
      <c r="BP15" s="9">
        <f t="shared" si="6"/>
        <v>151588354.93670422</v>
      </c>
      <c r="BQ15" s="9">
        <f t="shared" si="6"/>
        <v>153360273.34263527</v>
      </c>
      <c r="BR15" s="9">
        <f t="shared" si="6"/>
        <v>159372244.82718652</v>
      </c>
      <c r="BS15" s="9">
        <f t="shared" si="6"/>
        <v>163199090.13830769</v>
      </c>
      <c r="BT15" s="9">
        <f t="shared" si="6"/>
        <v>164421397.62786895</v>
      </c>
      <c r="BU15" s="9">
        <f t="shared" si="6"/>
        <v>164421397.62786895</v>
      </c>
      <c r="BV15" s="9">
        <f t="shared" si="6"/>
        <v>173958210.0983116</v>
      </c>
      <c r="BX15" s="28">
        <f t="shared" ref="BX15:BX18" si="7">SUM(BJ15:BV15)/13</f>
        <v>149224916.61118245</v>
      </c>
      <c r="BY15" s="12"/>
      <c r="BZ15" s="2"/>
      <c r="CB15" s="39" t="s">
        <v>98</v>
      </c>
      <c r="CC15" s="32"/>
      <c r="CD15" s="32"/>
      <c r="CE15" s="32"/>
    </row>
    <row r="16" spans="1:84" ht="12" customHeight="1">
      <c r="B16" s="2" t="s">
        <v>4</v>
      </c>
      <c r="C16" s="4">
        <v>585723.28</v>
      </c>
      <c r="D16" s="4">
        <v>587005.06999999995</v>
      </c>
      <c r="E16" s="4">
        <v>632102.74</v>
      </c>
      <c r="F16" s="4">
        <v>765703.97</v>
      </c>
      <c r="G16" s="4">
        <v>766691.2</v>
      </c>
      <c r="H16" s="4">
        <v>829199.3899999999</v>
      </c>
      <c r="I16" s="4">
        <v>852659.58000000007</v>
      </c>
      <c r="J16" s="4">
        <v>986385.42999999993</v>
      </c>
      <c r="K16" s="4">
        <v>987498.42999999993</v>
      </c>
      <c r="L16" s="4">
        <v>987498.42999999993</v>
      </c>
      <c r="M16" s="4">
        <v>984386.83000000007</v>
      </c>
      <c r="N16" s="4">
        <v>3088069.0799999996</v>
      </c>
      <c r="O16" s="4">
        <v>3573904.79</v>
      </c>
      <c r="P16" s="4">
        <v>3579943.8099999996</v>
      </c>
      <c r="Q16" s="4">
        <v>3469632.7599999988</v>
      </c>
      <c r="R16" s="4">
        <v>3598093.9299999992</v>
      </c>
      <c r="S16" s="4">
        <v>3599077.9299999992</v>
      </c>
      <c r="T16" s="4">
        <v>4223036.6499999985</v>
      </c>
      <c r="U16" s="4">
        <v>4223309.0699999984</v>
      </c>
      <c r="V16" s="4">
        <v>4223309.0699999984</v>
      </c>
      <c r="W16" s="4">
        <v>4223309.0699999984</v>
      </c>
      <c r="X16" s="4">
        <v>4223039.0699999984</v>
      </c>
      <c r="Y16" s="4">
        <v>4139218.4999999995</v>
      </c>
      <c r="Z16" s="4">
        <v>4139218.4999999995</v>
      </c>
      <c r="AA16" s="4">
        <v>4331800.9499999993</v>
      </c>
      <c r="AB16" s="4">
        <v>4381660.7799999993</v>
      </c>
      <c r="AC16" s="4">
        <v>4382258.2499999991</v>
      </c>
      <c r="AD16" s="4">
        <v>4382505.3299999991</v>
      </c>
      <c r="AE16" s="4">
        <v>4541776.9399999985</v>
      </c>
      <c r="AF16" s="4">
        <v>4139943.129999999</v>
      </c>
      <c r="AG16" s="4">
        <v>4139943.129999999</v>
      </c>
      <c r="AH16" s="4">
        <v>4152424.709999999</v>
      </c>
      <c r="AI16" s="4">
        <v>4349428.1999999993</v>
      </c>
      <c r="AJ16" s="4">
        <v>4107156.8599999994</v>
      </c>
      <c r="AK16" s="4">
        <v>4107951.1299999994</v>
      </c>
      <c r="AL16" s="4">
        <v>4079349.8400000003</v>
      </c>
      <c r="AM16" s="4">
        <v>4129480.2100000004</v>
      </c>
      <c r="AN16" s="4">
        <v>4129480.2100000004</v>
      </c>
      <c r="AO16" s="4">
        <v>4231906.08</v>
      </c>
      <c r="AP16" s="4">
        <v>4233132.3900000006</v>
      </c>
      <c r="AQ16" s="4">
        <v>7515802.7999999998</v>
      </c>
      <c r="AR16" s="4">
        <v>7523945.4699999997</v>
      </c>
      <c r="AS16" s="4">
        <v>7525752.4499999993</v>
      </c>
      <c r="AT16" s="4">
        <v>8271025.7199999997</v>
      </c>
      <c r="AU16" s="4">
        <v>8254408.0300000003</v>
      </c>
      <c r="AV16" s="4">
        <v>8274793.0499999989</v>
      </c>
      <c r="AW16" s="4">
        <v>8419627.5699999984</v>
      </c>
      <c r="AX16" s="4">
        <v>9714573.1499999985</v>
      </c>
      <c r="AY16" s="2">
        <f>AX16</f>
        <v>9714573.1499999985</v>
      </c>
      <c r="AZ16" s="2">
        <f t="shared" ref="AZ16:BV16" si="8">AY16</f>
        <v>9714573.1499999985</v>
      </c>
      <c r="BA16" s="2">
        <f t="shared" si="8"/>
        <v>9714573.1499999985</v>
      </c>
      <c r="BB16" s="2">
        <f t="shared" si="8"/>
        <v>9714573.1499999985</v>
      </c>
      <c r="BC16" s="2">
        <f t="shared" si="8"/>
        <v>9714573.1499999985</v>
      </c>
      <c r="BD16" s="2">
        <f t="shared" si="8"/>
        <v>9714573.1499999985</v>
      </c>
      <c r="BE16" s="2">
        <f t="shared" si="8"/>
        <v>9714573.1499999985</v>
      </c>
      <c r="BF16" s="2">
        <f t="shared" si="8"/>
        <v>9714573.1499999985</v>
      </c>
      <c r="BG16" s="2">
        <f t="shared" si="8"/>
        <v>9714573.1499999985</v>
      </c>
      <c r="BH16" s="2">
        <f t="shared" si="8"/>
        <v>9714573.1499999985</v>
      </c>
      <c r="BI16" s="2">
        <f t="shared" si="8"/>
        <v>9714573.1499999985</v>
      </c>
      <c r="BJ16" s="2">
        <f t="shared" si="8"/>
        <v>9714573.1499999985</v>
      </c>
      <c r="BK16" s="2">
        <f t="shared" si="8"/>
        <v>9714573.1499999985</v>
      </c>
      <c r="BL16" s="2">
        <f t="shared" si="8"/>
        <v>9714573.1499999985</v>
      </c>
      <c r="BM16" s="2">
        <f t="shared" si="8"/>
        <v>9714573.1499999985</v>
      </c>
      <c r="BN16" s="2">
        <f t="shared" si="8"/>
        <v>9714573.1499999985</v>
      </c>
      <c r="BO16" s="2">
        <f t="shared" si="8"/>
        <v>9714573.1499999985</v>
      </c>
      <c r="BP16" s="2">
        <f t="shared" si="8"/>
        <v>9714573.1499999985</v>
      </c>
      <c r="BQ16" s="2">
        <f t="shared" si="8"/>
        <v>9714573.1499999985</v>
      </c>
      <c r="BR16" s="2">
        <f t="shared" si="8"/>
        <v>9714573.1499999985</v>
      </c>
      <c r="BS16" s="2">
        <f t="shared" si="8"/>
        <v>9714573.1499999985</v>
      </c>
      <c r="BT16" s="2">
        <f t="shared" si="8"/>
        <v>9714573.1499999985</v>
      </c>
      <c r="BU16" s="2">
        <f t="shared" si="8"/>
        <v>9714573.1499999985</v>
      </c>
      <c r="BV16" s="2">
        <f t="shared" si="8"/>
        <v>9714573.1499999985</v>
      </c>
      <c r="BX16" s="6">
        <f>SUM(BJ16:BV16)/13+BY16</f>
        <v>9714573.1500000022</v>
      </c>
      <c r="BY16" s="130"/>
      <c r="CB16" s="37" t="s">
        <v>88</v>
      </c>
      <c r="CC16" s="36" t="s">
        <v>85</v>
      </c>
      <c r="CD16" s="36" t="s">
        <v>86</v>
      </c>
      <c r="CE16" s="36" t="s">
        <v>87</v>
      </c>
      <c r="CF16" s="36" t="s">
        <v>101</v>
      </c>
    </row>
    <row r="17" spans="2:84" ht="12" customHeight="1">
      <c r="B17" s="2" t="s">
        <v>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146911.44</v>
      </c>
      <c r="P17" s="4">
        <v>146449.26</v>
      </c>
      <c r="Q17" s="4">
        <v>232114.46000000002</v>
      </c>
      <c r="R17" s="4">
        <v>232114.46000000002</v>
      </c>
      <c r="S17" s="4">
        <v>232363.51</v>
      </c>
      <c r="T17" s="4">
        <v>232363.51</v>
      </c>
      <c r="U17" s="4">
        <v>232363.51</v>
      </c>
      <c r="V17" s="4">
        <v>232363.51</v>
      </c>
      <c r="W17" s="4">
        <v>331182.62</v>
      </c>
      <c r="X17" s="4">
        <v>338548.95999999996</v>
      </c>
      <c r="Y17" s="4">
        <v>428377.58999999997</v>
      </c>
      <c r="Z17" s="4">
        <v>428377.58999999997</v>
      </c>
      <c r="AA17" s="4">
        <v>428377.58999999997</v>
      </c>
      <c r="AB17" s="4">
        <v>428377.58999999997</v>
      </c>
      <c r="AC17" s="4">
        <v>428377.58999999997</v>
      </c>
      <c r="AD17" s="4">
        <v>428377.58999999997</v>
      </c>
      <c r="AE17" s="4">
        <v>500111.5199999999</v>
      </c>
      <c r="AF17" s="4">
        <v>513596.31999999989</v>
      </c>
      <c r="AG17" s="4">
        <v>513596.31999999989</v>
      </c>
      <c r="AH17" s="4">
        <v>513914.5799999999</v>
      </c>
      <c r="AI17" s="4">
        <v>2292698.7200000002</v>
      </c>
      <c r="AJ17" s="4">
        <v>2907296.9300000006</v>
      </c>
      <c r="AK17" s="4">
        <v>2909716.3200000003</v>
      </c>
      <c r="AL17" s="4">
        <v>2969680.1100000003</v>
      </c>
      <c r="AM17" s="4">
        <v>2969680.1100000003</v>
      </c>
      <c r="AN17" s="4">
        <v>2972288.91</v>
      </c>
      <c r="AO17" s="4">
        <v>2972288.91</v>
      </c>
      <c r="AP17" s="4">
        <v>2972288.91</v>
      </c>
      <c r="AQ17" s="4">
        <v>2972288.91</v>
      </c>
      <c r="AR17" s="4">
        <v>2972288.91</v>
      </c>
      <c r="AS17" s="4">
        <v>2972288.91</v>
      </c>
      <c r="AT17" s="4">
        <v>2972288.91</v>
      </c>
      <c r="AU17" s="4">
        <v>3002167.56</v>
      </c>
      <c r="AV17" s="4">
        <v>3011105.87</v>
      </c>
      <c r="AW17" s="4">
        <v>3108569.63</v>
      </c>
      <c r="AX17" s="4">
        <v>3020276.64</v>
      </c>
      <c r="AY17" s="2">
        <f>AX17</f>
        <v>3020276.64</v>
      </c>
      <c r="AZ17" s="2">
        <f t="shared" ref="AZ17:BV17" si="9">AY17</f>
        <v>3020276.64</v>
      </c>
      <c r="BA17" s="2">
        <f t="shared" si="9"/>
        <v>3020276.64</v>
      </c>
      <c r="BB17" s="2">
        <f t="shared" si="9"/>
        <v>3020276.64</v>
      </c>
      <c r="BC17" s="2">
        <f t="shared" si="9"/>
        <v>3020276.64</v>
      </c>
      <c r="BD17" s="2">
        <f t="shared" si="9"/>
        <v>3020276.64</v>
      </c>
      <c r="BE17" s="2">
        <f t="shared" si="9"/>
        <v>3020276.64</v>
      </c>
      <c r="BF17" s="2">
        <f t="shared" si="9"/>
        <v>3020276.64</v>
      </c>
      <c r="BG17" s="2">
        <f t="shared" si="9"/>
        <v>3020276.64</v>
      </c>
      <c r="BH17" s="2">
        <f t="shared" si="9"/>
        <v>3020276.64</v>
      </c>
      <c r="BI17" s="2">
        <f t="shared" si="9"/>
        <v>3020276.64</v>
      </c>
      <c r="BJ17" s="2">
        <f t="shared" si="9"/>
        <v>3020276.64</v>
      </c>
      <c r="BK17" s="2">
        <f t="shared" si="9"/>
        <v>3020276.64</v>
      </c>
      <c r="BL17" s="2">
        <f t="shared" si="9"/>
        <v>3020276.64</v>
      </c>
      <c r="BM17" s="2">
        <f t="shared" si="9"/>
        <v>3020276.64</v>
      </c>
      <c r="BN17" s="2">
        <f t="shared" si="9"/>
        <v>3020276.64</v>
      </c>
      <c r="BO17" s="2">
        <f t="shared" si="9"/>
        <v>3020276.64</v>
      </c>
      <c r="BP17" s="2">
        <f t="shared" si="9"/>
        <v>3020276.64</v>
      </c>
      <c r="BQ17" s="2">
        <f t="shared" si="9"/>
        <v>3020276.64</v>
      </c>
      <c r="BR17" s="2">
        <f t="shared" si="9"/>
        <v>3020276.64</v>
      </c>
      <c r="BS17" s="2">
        <f t="shared" si="9"/>
        <v>3020276.64</v>
      </c>
      <c r="BT17" s="2">
        <f t="shared" si="9"/>
        <v>3020276.64</v>
      </c>
      <c r="BU17" s="2">
        <f t="shared" si="9"/>
        <v>3020276.64</v>
      </c>
      <c r="BV17" s="2">
        <f t="shared" si="9"/>
        <v>3020276.64</v>
      </c>
      <c r="BW17" s="6"/>
      <c r="BX17" s="6">
        <f t="shared" si="7"/>
        <v>3020276.64</v>
      </c>
      <c r="CB17" t="s">
        <v>1</v>
      </c>
      <c r="CC17" s="21">
        <f>BV34</f>
        <v>44648834.032621138</v>
      </c>
      <c r="CD17" s="21">
        <f>BV54</f>
        <v>22852067.936576903</v>
      </c>
      <c r="CE17" s="21">
        <f>CD17-CC17</f>
        <v>-21796766.096044235</v>
      </c>
      <c r="CF17" s="115">
        <f>CE17/CC17</f>
        <v>-0.48818220158043041</v>
      </c>
    </row>
    <row r="18" spans="2:84" s="8" customFormat="1" ht="12" customHeight="1">
      <c r="B18" s="7" t="s">
        <v>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1186328.1200000001</v>
      </c>
      <c r="AD18" s="11">
        <v>1187409.8199999998</v>
      </c>
      <c r="AE18" s="11">
        <v>1187409.8199999998</v>
      </c>
      <c r="AF18" s="11">
        <v>1187409.8199999998</v>
      </c>
      <c r="AG18" s="11">
        <v>1187409.8199999998</v>
      </c>
      <c r="AH18" s="11">
        <v>1187409.8199999998</v>
      </c>
      <c r="AI18" s="11">
        <v>1187409.8199999998</v>
      </c>
      <c r="AJ18" s="11">
        <v>1187409.8199999998</v>
      </c>
      <c r="AK18" s="11">
        <v>1187409.8199999998</v>
      </c>
      <c r="AL18" s="11">
        <v>1820511.3399999999</v>
      </c>
      <c r="AM18" s="11">
        <v>1820511.3399999999</v>
      </c>
      <c r="AN18" s="11">
        <v>1820511.3399999999</v>
      </c>
      <c r="AO18" s="11">
        <v>1820511.3399999999</v>
      </c>
      <c r="AP18" s="11">
        <v>1820511.3399999999</v>
      </c>
      <c r="AQ18" s="11">
        <v>1820511.3399999999</v>
      </c>
      <c r="AR18" s="11">
        <v>1996980.97</v>
      </c>
      <c r="AS18" s="11">
        <v>1996980.97</v>
      </c>
      <c r="AT18" s="11">
        <v>1996980.97</v>
      </c>
      <c r="AU18" s="11">
        <v>1996980.97</v>
      </c>
      <c r="AV18" s="11">
        <v>1996980.97</v>
      </c>
      <c r="AW18" s="11">
        <v>1996980.97</v>
      </c>
      <c r="AX18" s="11">
        <v>1996980.97</v>
      </c>
      <c r="AY18" s="7">
        <f>AX18</f>
        <v>1996980.97</v>
      </c>
      <c r="AZ18" s="7">
        <f t="shared" ref="AZ18:BV18" si="10">AY18</f>
        <v>1996980.97</v>
      </c>
      <c r="BA18" s="7">
        <f t="shared" si="10"/>
        <v>1996980.97</v>
      </c>
      <c r="BB18" s="7">
        <f t="shared" si="10"/>
        <v>1996980.97</v>
      </c>
      <c r="BC18" s="7">
        <f t="shared" si="10"/>
        <v>1996980.97</v>
      </c>
      <c r="BD18" s="7">
        <f t="shared" si="10"/>
        <v>1996980.97</v>
      </c>
      <c r="BE18" s="7">
        <f t="shared" si="10"/>
        <v>1996980.97</v>
      </c>
      <c r="BF18" s="7">
        <f t="shared" si="10"/>
        <v>1996980.97</v>
      </c>
      <c r="BG18" s="7">
        <f t="shared" si="10"/>
        <v>1996980.97</v>
      </c>
      <c r="BH18" s="7">
        <f t="shared" si="10"/>
        <v>1996980.97</v>
      </c>
      <c r="BI18" s="7">
        <f t="shared" si="10"/>
        <v>1996980.97</v>
      </c>
      <c r="BJ18" s="7">
        <f t="shared" si="10"/>
        <v>1996980.97</v>
      </c>
      <c r="BK18" s="7">
        <f t="shared" si="10"/>
        <v>1996980.97</v>
      </c>
      <c r="BL18" s="7">
        <f t="shared" si="10"/>
        <v>1996980.97</v>
      </c>
      <c r="BM18" s="7">
        <f t="shared" si="10"/>
        <v>1996980.97</v>
      </c>
      <c r="BN18" s="7">
        <f t="shared" si="10"/>
        <v>1996980.97</v>
      </c>
      <c r="BO18" s="7">
        <f t="shared" si="10"/>
        <v>1996980.97</v>
      </c>
      <c r="BP18" s="7">
        <f t="shared" si="10"/>
        <v>1996980.97</v>
      </c>
      <c r="BQ18" s="7">
        <f t="shared" si="10"/>
        <v>1996980.97</v>
      </c>
      <c r="BR18" s="7">
        <f t="shared" si="10"/>
        <v>1996980.97</v>
      </c>
      <c r="BS18" s="7">
        <f t="shared" si="10"/>
        <v>1996980.97</v>
      </c>
      <c r="BT18" s="7">
        <f t="shared" si="10"/>
        <v>1996980.97</v>
      </c>
      <c r="BU18" s="7">
        <f t="shared" si="10"/>
        <v>1996980.97</v>
      </c>
      <c r="BV18" s="7">
        <f t="shared" si="10"/>
        <v>1996980.97</v>
      </c>
      <c r="BX18" s="7">
        <f t="shared" si="7"/>
        <v>1996980.9699999997</v>
      </c>
      <c r="CB18" s="38" t="s">
        <v>84</v>
      </c>
      <c r="CC18" s="35">
        <f>BV35</f>
        <v>55433222.820760541</v>
      </c>
      <c r="CD18" s="35">
        <f>BV55</f>
        <v>28371710.063423101</v>
      </c>
      <c r="CE18" s="35">
        <f>CD18-CC18</f>
        <v>-27061512.75733744</v>
      </c>
      <c r="CF18" s="116">
        <f t="shared" ref="CF18:CF19" si="11">CE18/CC18</f>
        <v>-0.48818220158043046</v>
      </c>
    </row>
    <row r="19" spans="2:84" ht="12" customHeight="1">
      <c r="B19" s="2" t="s">
        <v>7</v>
      </c>
      <c r="C19" s="2">
        <f t="shared" ref="C19" si="12">SUM(C13:C18)</f>
        <v>856975.67999999993</v>
      </c>
      <c r="D19" s="2">
        <f t="shared" ref="D19" si="13">SUM(D13:D18)</f>
        <v>1030784.76</v>
      </c>
      <c r="E19" s="2">
        <f t="shared" ref="E19" si="14">SUM(E13:E18)</f>
        <v>1608890.5999999999</v>
      </c>
      <c r="F19" s="2">
        <f t="shared" ref="F19" si="15">SUM(F13:F18)</f>
        <v>1931182.8599999994</v>
      </c>
      <c r="G19" s="2">
        <f t="shared" ref="G19" si="16">SUM(G13:G18)</f>
        <v>1991071.5899999999</v>
      </c>
      <c r="H19" s="2">
        <f t="shared" ref="H19" si="17">SUM(H13:H18)</f>
        <v>2501764.4799999995</v>
      </c>
      <c r="I19" s="2">
        <f t="shared" ref="I19" si="18">SUM(I13:I18)</f>
        <v>5907171.4100000001</v>
      </c>
      <c r="J19" s="2">
        <f t="shared" ref="J19" si="19">SUM(J13:J18)</f>
        <v>7251818.9199999999</v>
      </c>
      <c r="K19" s="2">
        <f t="shared" ref="K19" si="20">SUM(K13:K18)</f>
        <v>7545024.3800000008</v>
      </c>
      <c r="L19" s="2">
        <f t="shared" ref="L19" si="21">SUM(L13:L18)</f>
        <v>7739196.0399999991</v>
      </c>
      <c r="M19" s="2">
        <f t="shared" ref="M19" si="22">SUM(M13:M18)</f>
        <v>11089693.819999998</v>
      </c>
      <c r="N19" s="2">
        <f t="shared" ref="N19" si="23">SUM(N13:N18)</f>
        <v>14936107.189999998</v>
      </c>
      <c r="O19" s="2">
        <f t="shared" ref="O19:AW19" si="24">SUM(O13:O18)</f>
        <v>15839373.289999997</v>
      </c>
      <c r="P19" s="2">
        <f t="shared" si="24"/>
        <v>18381489.280000001</v>
      </c>
      <c r="Q19" s="2">
        <f t="shared" si="24"/>
        <v>18847577.129999995</v>
      </c>
      <c r="R19" s="2">
        <f t="shared" si="24"/>
        <v>20326449.819999997</v>
      </c>
      <c r="S19" s="2">
        <f t="shared" si="24"/>
        <v>20991769.419999994</v>
      </c>
      <c r="T19" s="2">
        <f t="shared" si="24"/>
        <v>22518106.959999997</v>
      </c>
      <c r="U19" s="2">
        <f t="shared" si="24"/>
        <v>23238079.709999997</v>
      </c>
      <c r="V19" s="2">
        <f t="shared" si="24"/>
        <v>24798195.289999995</v>
      </c>
      <c r="W19" s="2">
        <f t="shared" si="24"/>
        <v>25136885.409999985</v>
      </c>
      <c r="X19" s="2">
        <f t="shared" si="24"/>
        <v>26140162.089999989</v>
      </c>
      <c r="Y19" s="2">
        <f t="shared" si="24"/>
        <v>28063373.089999992</v>
      </c>
      <c r="Z19" s="2">
        <f t="shared" si="24"/>
        <v>28935868.449999992</v>
      </c>
      <c r="AA19" s="2">
        <f t="shared" si="24"/>
        <v>30260107.199999992</v>
      </c>
      <c r="AB19" s="2">
        <f t="shared" si="24"/>
        <v>31141441.089999992</v>
      </c>
      <c r="AC19" s="2">
        <f t="shared" si="24"/>
        <v>33708083.50999999</v>
      </c>
      <c r="AD19" s="2">
        <f t="shared" si="24"/>
        <v>33921945.309999995</v>
      </c>
      <c r="AE19" s="2">
        <f t="shared" si="24"/>
        <v>37020663.660000004</v>
      </c>
      <c r="AF19" s="2">
        <f t="shared" si="24"/>
        <v>37652021.189999998</v>
      </c>
      <c r="AG19" s="2">
        <f t="shared" si="24"/>
        <v>44137286.25</v>
      </c>
      <c r="AH19" s="2">
        <f t="shared" si="24"/>
        <v>46217016.659999996</v>
      </c>
      <c r="AI19" s="2">
        <f t="shared" si="24"/>
        <v>50969333.769999988</v>
      </c>
      <c r="AJ19" s="2">
        <f t="shared" si="24"/>
        <v>51583709.389999986</v>
      </c>
      <c r="AK19" s="2">
        <f t="shared" si="24"/>
        <v>56555589.479999989</v>
      </c>
      <c r="AL19" s="2">
        <f t="shared" si="24"/>
        <v>61769214.440000027</v>
      </c>
      <c r="AM19" s="2">
        <f t="shared" si="24"/>
        <v>72916890.350000009</v>
      </c>
      <c r="AN19" s="2">
        <f t="shared" si="24"/>
        <v>74234042.310000002</v>
      </c>
      <c r="AO19" s="2">
        <f t="shared" si="24"/>
        <v>77034485.319999993</v>
      </c>
      <c r="AP19" s="2">
        <f t="shared" si="24"/>
        <v>78151125.25999999</v>
      </c>
      <c r="AQ19" s="2">
        <f t="shared" si="24"/>
        <v>80412071.609999999</v>
      </c>
      <c r="AR19" s="2">
        <f t="shared" si="24"/>
        <v>82615589.090000004</v>
      </c>
      <c r="AS19" s="2">
        <f t="shared" si="24"/>
        <v>88348654.149999991</v>
      </c>
      <c r="AT19" s="2">
        <f t="shared" si="24"/>
        <v>92561644.24000001</v>
      </c>
      <c r="AU19" s="2">
        <f t="shared" si="24"/>
        <v>95356474.469999984</v>
      </c>
      <c r="AV19" s="2">
        <f t="shared" si="24"/>
        <v>98297011.629999995</v>
      </c>
      <c r="AW19" s="2">
        <f t="shared" si="24"/>
        <v>100211149.89999998</v>
      </c>
      <c r="AX19" s="2">
        <f>SUM(AX13:AX18)</f>
        <v>109295376.58999996</v>
      </c>
      <c r="AY19" s="2">
        <f t="shared" ref="AY19" si="25">SUM(AY13:AY18)</f>
        <v>114551960.69009863</v>
      </c>
      <c r="AZ19" s="2">
        <f t="shared" ref="AZ19" si="26">SUM(AZ13:AZ18)</f>
        <v>121690491.2140003</v>
      </c>
      <c r="BA19" s="2">
        <f t="shared" ref="BA19" si="27">SUM(BA13:BA18)</f>
        <v>122488523.51411833</v>
      </c>
      <c r="BB19" s="2">
        <f t="shared" ref="BB19" si="28">SUM(BB13:BB18)</f>
        <v>128261673.5910833</v>
      </c>
      <c r="BC19" s="2">
        <f t="shared" ref="BC19" si="29">SUM(BC13:BC18)</f>
        <v>128343224.85786377</v>
      </c>
      <c r="BD19" s="2">
        <f t="shared" ref="BD19" si="30">SUM(BD13:BD18)</f>
        <v>130515352.37202795</v>
      </c>
      <c r="BE19" s="2">
        <f t="shared" ref="BE19" si="31">SUM(BE13:BE18)</f>
        <v>140025507.13239512</v>
      </c>
      <c r="BF19" s="2">
        <f t="shared" ref="BF19" si="32">SUM(BF13:BF18)</f>
        <v>189912292.38054401</v>
      </c>
      <c r="BG19" s="2">
        <f t="shared" ref="BG19" si="33">SUM(BG13:BG18)</f>
        <v>194291780.56290996</v>
      </c>
      <c r="BH19" s="2">
        <f t="shared" ref="BH19" si="34">SUM(BH13:BH18)</f>
        <v>204969711.66028401</v>
      </c>
      <c r="BI19" s="2">
        <f t="shared" ref="BI19" si="35">SUM(BI13:BI18)</f>
        <v>210217465.74866873</v>
      </c>
      <c r="BJ19" s="2">
        <f t="shared" ref="BJ19" si="36">SUM(BJ13:BJ18)</f>
        <v>210217465.74866873</v>
      </c>
      <c r="BK19" s="2">
        <f t="shared" ref="BK19" si="37">SUM(BK13:BK18)</f>
        <v>215470829.94508123</v>
      </c>
      <c r="BL19" s="2">
        <f t="shared" ref="BL19" si="38">SUM(BL13:BL18)</f>
        <v>222623468.92803276</v>
      </c>
      <c r="BM19" s="2">
        <f t="shared" ref="BM19" si="39">SUM(BM13:BM18)</f>
        <v>233284358.83433235</v>
      </c>
      <c r="BN19" s="2">
        <f t="shared" ref="BN19" si="40">SUM(BN13:BN18)</f>
        <v>239080847.35853964</v>
      </c>
      <c r="BO19" s="2">
        <f t="shared" ref="BO19" si="41">SUM(BO13:BO18)</f>
        <v>239080847.35853964</v>
      </c>
      <c r="BP19" s="2">
        <f t="shared" ref="BP19" si="42">SUM(BP13:BP18)</f>
        <v>243280833.40782183</v>
      </c>
      <c r="BQ19" s="2">
        <f t="shared" ref="BQ19" si="43">SUM(BQ13:BQ18)</f>
        <v>255805219.71475041</v>
      </c>
      <c r="BR19" s="2">
        <f t="shared" ref="BR19" si="44">SUM(BR13:BR18)</f>
        <v>283094489.44590026</v>
      </c>
      <c r="BS19" s="2">
        <f t="shared" ref="BS19" si="45">SUM(BS13:BS18)</f>
        <v>293213701.95359039</v>
      </c>
      <c r="BT19" s="2">
        <f t="shared" ref="BT19" si="46">SUM(BT13:BT18)</f>
        <v>300762710.13160771</v>
      </c>
      <c r="BU19" s="2">
        <f t="shared" ref="BU19" si="47">SUM(BU13:BU18)</f>
        <v>300762710.13160771</v>
      </c>
      <c r="BV19" s="2">
        <f t="shared" ref="BV19:BX19" si="48">SUM(BV13:BV18)</f>
        <v>310299522.60205036</v>
      </c>
      <c r="BX19" s="2">
        <f t="shared" si="48"/>
        <v>257459769.6585018</v>
      </c>
      <c r="BZ19" s="2"/>
      <c r="CB19" s="8" t="s">
        <v>13</v>
      </c>
      <c r="CC19" s="34">
        <f>SUM(CC17:CC18)</f>
        <v>100082056.85338168</v>
      </c>
      <c r="CD19" s="40">
        <f t="shared" ref="CD19" si="49">SUM(CD17:CD18)</f>
        <v>51223778</v>
      </c>
      <c r="CE19" s="34">
        <f t="shared" ref="CE19" si="50">SUM(CE17:CE18)</f>
        <v>-48858278.853381678</v>
      </c>
      <c r="CF19" s="115">
        <f t="shared" si="11"/>
        <v>-0.48818220158043046</v>
      </c>
    </row>
    <row r="20" spans="2:84" ht="12" customHeight="1">
      <c r="BJ20" s="2"/>
      <c r="CB20" s="42"/>
      <c r="CC20" s="8"/>
      <c r="CD20" s="119" t="s">
        <v>113</v>
      </c>
      <c r="CE20" s="8"/>
      <c r="CF20" s="8"/>
    </row>
    <row r="21" spans="2:84" ht="12" customHeight="1">
      <c r="B21" s="13" t="s">
        <v>123</v>
      </c>
      <c r="N21" s="12">
        <f>(N14+N15)/N3</f>
        <v>0.31694994627945744</v>
      </c>
      <c r="Z21" s="127">
        <f>(Z14+Z15)/Z3</f>
        <v>0.2644477841248129</v>
      </c>
      <c r="AL21" s="127">
        <f>(AL14+AL15)/AL3</f>
        <v>0.37495987173158896</v>
      </c>
      <c r="AX21" s="127">
        <f>(AX14+AX15)/AX3</f>
        <v>0.52326818224919835</v>
      </c>
      <c r="BJ21" s="127">
        <f>(BJ14+BJ15)/BJ3</f>
        <v>0.94187835305829559</v>
      </c>
      <c r="BV21" s="127">
        <f>(BV14+BV15)/BV3</f>
        <v>1.2892975487952356</v>
      </c>
      <c r="BW21" s="110" t="s">
        <v>122</v>
      </c>
      <c r="CB21" s="42"/>
      <c r="CC21" s="8"/>
      <c r="CD21" s="119"/>
      <c r="CE21" s="8"/>
      <c r="CF21" s="8"/>
    </row>
    <row r="22" spans="2:84" ht="12" customHeight="1">
      <c r="BJ22" s="2"/>
      <c r="CB22" s="39" t="s">
        <v>99</v>
      </c>
      <c r="CC22" s="32"/>
      <c r="CD22" s="32"/>
      <c r="CE22" s="32"/>
    </row>
    <row r="23" spans="2:84" ht="12" customHeight="1">
      <c r="B23" s="9" t="s">
        <v>10</v>
      </c>
      <c r="C23" t="s">
        <v>103</v>
      </c>
      <c r="O23" t="s">
        <v>103</v>
      </c>
      <c r="AA23" t="s">
        <v>103</v>
      </c>
      <c r="AM23" t="s">
        <v>103</v>
      </c>
      <c r="AY23" t="s">
        <v>103</v>
      </c>
      <c r="BK23" t="s">
        <v>103</v>
      </c>
      <c r="CB23" s="37" t="s">
        <v>88</v>
      </c>
      <c r="CC23" s="36" t="s">
        <v>85</v>
      </c>
      <c r="CD23" s="36" t="s">
        <v>86</v>
      </c>
      <c r="CE23" s="36" t="s">
        <v>87</v>
      </c>
      <c r="CF23" s="36" t="s">
        <v>101</v>
      </c>
    </row>
    <row r="24" spans="2:84" ht="12" customHeight="1">
      <c r="B24" s="2" t="s">
        <v>3</v>
      </c>
      <c r="C24" s="2">
        <f t="shared" ref="C24:C29" si="51">C13</f>
        <v>0</v>
      </c>
      <c r="D24" s="2">
        <f t="shared" ref="D24:AI24" si="52">D13-C13</f>
        <v>0</v>
      </c>
      <c r="E24" s="2">
        <f t="shared" si="52"/>
        <v>0</v>
      </c>
      <c r="F24" s="2">
        <f t="shared" si="52"/>
        <v>0</v>
      </c>
      <c r="G24" s="2">
        <f t="shared" si="52"/>
        <v>0</v>
      </c>
      <c r="H24" s="2">
        <f t="shared" si="52"/>
        <v>0</v>
      </c>
      <c r="I24" s="2">
        <f t="shared" si="52"/>
        <v>0</v>
      </c>
      <c r="J24" s="2">
        <f t="shared" si="52"/>
        <v>0</v>
      </c>
      <c r="K24" s="2">
        <f t="shared" si="52"/>
        <v>0</v>
      </c>
      <c r="L24" s="2">
        <f t="shared" si="52"/>
        <v>0</v>
      </c>
      <c r="M24" s="2">
        <f t="shared" si="52"/>
        <v>0</v>
      </c>
      <c r="N24" s="2">
        <f t="shared" si="52"/>
        <v>0</v>
      </c>
      <c r="O24" s="2">
        <f t="shared" si="52"/>
        <v>0</v>
      </c>
      <c r="P24" s="2">
        <f t="shared" si="52"/>
        <v>0</v>
      </c>
      <c r="Q24" s="2">
        <f t="shared" si="52"/>
        <v>0</v>
      </c>
      <c r="R24" s="2">
        <f t="shared" si="52"/>
        <v>0</v>
      </c>
      <c r="S24" s="2">
        <f t="shared" si="52"/>
        <v>0</v>
      </c>
      <c r="T24" s="2">
        <f t="shared" si="52"/>
        <v>0</v>
      </c>
      <c r="U24" s="2">
        <f t="shared" si="52"/>
        <v>0</v>
      </c>
      <c r="V24" s="2">
        <f t="shared" si="52"/>
        <v>0</v>
      </c>
      <c r="W24" s="2">
        <f t="shared" si="52"/>
        <v>1077571.6600000001</v>
      </c>
      <c r="X24" s="2">
        <f t="shared" si="52"/>
        <v>0</v>
      </c>
      <c r="Y24" s="2">
        <f t="shared" si="52"/>
        <v>0</v>
      </c>
      <c r="Z24" s="2">
        <f t="shared" si="52"/>
        <v>0</v>
      </c>
      <c r="AA24" s="2">
        <f t="shared" si="52"/>
        <v>0</v>
      </c>
      <c r="AB24" s="2">
        <f t="shared" si="52"/>
        <v>0</v>
      </c>
      <c r="AC24" s="2">
        <f t="shared" si="52"/>
        <v>0</v>
      </c>
      <c r="AD24" s="2">
        <f t="shared" si="52"/>
        <v>0</v>
      </c>
      <c r="AE24" s="2">
        <f t="shared" si="52"/>
        <v>0</v>
      </c>
      <c r="AF24" s="2">
        <f t="shared" si="52"/>
        <v>0</v>
      </c>
      <c r="AG24" s="2">
        <f t="shared" si="52"/>
        <v>0</v>
      </c>
      <c r="AH24" s="2">
        <f t="shared" si="52"/>
        <v>0</v>
      </c>
      <c r="AI24" s="2">
        <f t="shared" si="52"/>
        <v>0</v>
      </c>
      <c r="AJ24" s="2">
        <f t="shared" ref="AJ24:BO24" si="53">AJ13-AI13</f>
        <v>0</v>
      </c>
      <c r="AK24" s="2">
        <f t="shared" si="53"/>
        <v>0</v>
      </c>
      <c r="AL24" s="2">
        <f t="shared" si="53"/>
        <v>0</v>
      </c>
      <c r="AM24" s="2">
        <f t="shared" si="53"/>
        <v>0</v>
      </c>
      <c r="AN24" s="2">
        <f t="shared" si="53"/>
        <v>0</v>
      </c>
      <c r="AO24" s="2">
        <f t="shared" si="53"/>
        <v>0</v>
      </c>
      <c r="AP24" s="2">
        <f t="shared" si="53"/>
        <v>0</v>
      </c>
      <c r="AQ24" s="2">
        <f t="shared" si="53"/>
        <v>0</v>
      </c>
      <c r="AR24" s="2">
        <f t="shared" si="53"/>
        <v>0</v>
      </c>
      <c r="AS24" s="2">
        <f t="shared" si="53"/>
        <v>0</v>
      </c>
      <c r="AT24" s="2">
        <f t="shared" si="53"/>
        <v>0</v>
      </c>
      <c r="AU24" s="2">
        <f t="shared" si="53"/>
        <v>0</v>
      </c>
      <c r="AV24" s="2">
        <f t="shared" si="53"/>
        <v>0</v>
      </c>
      <c r="AW24" s="2">
        <f t="shared" si="53"/>
        <v>0</v>
      </c>
      <c r="AX24" s="2">
        <f t="shared" si="53"/>
        <v>0</v>
      </c>
      <c r="AY24" s="2">
        <f t="shared" si="53"/>
        <v>0</v>
      </c>
      <c r="AZ24" s="2">
        <f t="shared" si="53"/>
        <v>0</v>
      </c>
      <c r="BA24" s="2">
        <f t="shared" si="53"/>
        <v>0</v>
      </c>
      <c r="BB24" s="2">
        <f t="shared" si="53"/>
        <v>0</v>
      </c>
      <c r="BC24" s="2">
        <f t="shared" si="53"/>
        <v>0</v>
      </c>
      <c r="BD24" s="2">
        <f t="shared" si="53"/>
        <v>0</v>
      </c>
      <c r="BE24" s="2">
        <f t="shared" si="53"/>
        <v>0</v>
      </c>
      <c r="BF24" s="2">
        <f t="shared" si="53"/>
        <v>0</v>
      </c>
      <c r="BG24" s="2">
        <f t="shared" si="53"/>
        <v>0</v>
      </c>
      <c r="BH24" s="2">
        <f t="shared" si="53"/>
        <v>0</v>
      </c>
      <c r="BI24" s="2">
        <f t="shared" si="53"/>
        <v>0</v>
      </c>
      <c r="BJ24" s="2">
        <f t="shared" si="53"/>
        <v>0</v>
      </c>
      <c r="BK24" s="2">
        <f t="shared" si="53"/>
        <v>0</v>
      </c>
      <c r="BL24" s="2">
        <f t="shared" si="53"/>
        <v>0</v>
      </c>
      <c r="BM24" s="2">
        <f t="shared" si="53"/>
        <v>0</v>
      </c>
      <c r="BN24" s="2">
        <f t="shared" si="53"/>
        <v>0</v>
      </c>
      <c r="BO24" s="2">
        <f t="shared" si="53"/>
        <v>0</v>
      </c>
      <c r="BP24" s="2">
        <f t="shared" ref="BP24:BV24" si="54">BP13-BO13</f>
        <v>0</v>
      </c>
      <c r="BQ24" s="2">
        <f t="shared" si="54"/>
        <v>0</v>
      </c>
      <c r="BR24" s="2">
        <f t="shared" si="54"/>
        <v>0</v>
      </c>
      <c r="BS24" s="2">
        <f t="shared" si="54"/>
        <v>0</v>
      </c>
      <c r="BT24" s="2">
        <f t="shared" si="54"/>
        <v>0</v>
      </c>
      <c r="BU24" s="2">
        <f t="shared" si="54"/>
        <v>0</v>
      </c>
      <c r="BV24" s="2">
        <f t="shared" si="54"/>
        <v>0</v>
      </c>
      <c r="BX24" s="2">
        <f>SUM(C24:BV24)</f>
        <v>1077571.6600000001</v>
      </c>
      <c r="CB24" t="s">
        <v>1</v>
      </c>
      <c r="CC24" s="21">
        <f>BJ34</f>
        <v>51096915.061117612</v>
      </c>
      <c r="CD24" s="21">
        <f>BJ54</f>
        <v>25179252.201868054</v>
      </c>
      <c r="CE24" s="21">
        <f>CD24-CC24</f>
        <v>-25917662.859249558</v>
      </c>
      <c r="CF24" s="115">
        <f>CE24/CC24</f>
        <v>-0.50722558941668283</v>
      </c>
    </row>
    <row r="25" spans="2:84" ht="12" customHeight="1">
      <c r="B25" s="2" t="s">
        <v>1</v>
      </c>
      <c r="C25" s="2">
        <f t="shared" si="51"/>
        <v>13709.88</v>
      </c>
      <c r="D25" s="2">
        <f t="shared" ref="D25:AX25" si="55">D14-C14</f>
        <v>6679.76</v>
      </c>
      <c r="E25" s="2">
        <f t="shared" si="55"/>
        <v>38536.560000000005</v>
      </c>
      <c r="F25" s="2">
        <f t="shared" si="55"/>
        <v>10201.469999999994</v>
      </c>
      <c r="G25" s="2">
        <f t="shared" si="55"/>
        <v>-513.05999999999767</v>
      </c>
      <c r="H25" s="2">
        <f t="shared" si="55"/>
        <v>13540.060000000012</v>
      </c>
      <c r="I25" s="2">
        <f t="shared" si="55"/>
        <v>1620834.9000000006</v>
      </c>
      <c r="J25" s="2">
        <f t="shared" si="55"/>
        <v>110679.89999999991</v>
      </c>
      <c r="K25" s="2">
        <f t="shared" si="55"/>
        <v>9786.679999999702</v>
      </c>
      <c r="L25" s="2">
        <f t="shared" si="55"/>
        <v>13269.280000000028</v>
      </c>
      <c r="M25" s="2">
        <f t="shared" si="55"/>
        <v>3480081.2899999986</v>
      </c>
      <c r="N25" s="2">
        <f t="shared" si="55"/>
        <v>123049.75999999978</v>
      </c>
      <c r="O25" s="2">
        <f t="shared" si="55"/>
        <v>-1840.3899999996647</v>
      </c>
      <c r="P25" s="2">
        <f t="shared" si="55"/>
        <v>2256419.4000000004</v>
      </c>
      <c r="Q25" s="2">
        <f t="shared" si="55"/>
        <v>-6772.1900000004098</v>
      </c>
      <c r="R25" s="2">
        <f t="shared" si="55"/>
        <v>11983.44000000041</v>
      </c>
      <c r="S25" s="2">
        <f t="shared" si="55"/>
        <v>21003.799999999814</v>
      </c>
      <c r="T25" s="2">
        <f t="shared" si="55"/>
        <v>12763.420000000857</v>
      </c>
      <c r="U25" s="2">
        <f t="shared" si="55"/>
        <v>2421.8699999982491</v>
      </c>
      <c r="V25" s="2">
        <f t="shared" si="55"/>
        <v>18004.470000000671</v>
      </c>
      <c r="W25" s="2">
        <f t="shared" si="55"/>
        <v>2551.7299999985844</v>
      </c>
      <c r="X25" s="2">
        <f t="shared" si="55"/>
        <v>0</v>
      </c>
      <c r="Y25" s="2">
        <f t="shared" si="55"/>
        <v>4278.820000000298</v>
      </c>
      <c r="Z25" s="2">
        <f t="shared" si="55"/>
        <v>50798.700000001118</v>
      </c>
      <c r="AA25" s="2">
        <f t="shared" si="55"/>
        <v>-3331.6899999994785</v>
      </c>
      <c r="AB25" s="2">
        <f t="shared" si="55"/>
        <v>2050.109999999404</v>
      </c>
      <c r="AC25" s="2">
        <f t="shared" si="55"/>
        <v>0</v>
      </c>
      <c r="AD25" s="2">
        <f t="shared" si="55"/>
        <v>0</v>
      </c>
      <c r="AE25" s="2">
        <f t="shared" si="55"/>
        <v>632.55000000074506</v>
      </c>
      <c r="AF25" s="2">
        <f t="shared" si="55"/>
        <v>-605735.56000000145</v>
      </c>
      <c r="AG25" s="2">
        <f t="shared" si="55"/>
        <v>449.32000000029802</v>
      </c>
      <c r="AH25" s="2">
        <f t="shared" si="55"/>
        <v>1167233.9499999993</v>
      </c>
      <c r="AI25" s="2">
        <f t="shared" si="55"/>
        <v>145689.01000000071</v>
      </c>
      <c r="AJ25" s="2">
        <f t="shared" si="55"/>
        <v>2164.8500000014901</v>
      </c>
      <c r="AK25" s="2">
        <f t="shared" si="55"/>
        <v>3271515.2800000012</v>
      </c>
      <c r="AL25" s="2">
        <f t="shared" si="55"/>
        <v>56373.990000000224</v>
      </c>
      <c r="AM25" s="2">
        <f t="shared" si="55"/>
        <v>7670872.3599999938</v>
      </c>
      <c r="AN25" s="2">
        <f t="shared" si="55"/>
        <v>748442.42000000179</v>
      </c>
      <c r="AO25" s="2">
        <f t="shared" si="55"/>
        <v>2109202.6699999981</v>
      </c>
      <c r="AP25" s="2">
        <f t="shared" si="55"/>
        <v>-223468.1400000006</v>
      </c>
      <c r="AQ25" s="2">
        <f t="shared" si="55"/>
        <v>-356049.17999999225</v>
      </c>
      <c r="AR25" s="2">
        <f t="shared" si="55"/>
        <v>6655.7299999929965</v>
      </c>
      <c r="AS25" s="2">
        <f t="shared" si="55"/>
        <v>16680.339999999851</v>
      </c>
      <c r="AT25" s="2">
        <f t="shared" si="55"/>
        <v>216293.51999999955</v>
      </c>
      <c r="AU25" s="2">
        <f t="shared" si="55"/>
        <v>201480.41000000015</v>
      </c>
      <c r="AV25" s="2">
        <f t="shared" si="55"/>
        <v>-30313.260000001639</v>
      </c>
      <c r="AW25" s="2">
        <f t="shared" si="55"/>
        <v>1545.7200000062585</v>
      </c>
      <c r="AX25" s="2">
        <f t="shared" si="55"/>
        <v>2576307.0399999991</v>
      </c>
      <c r="AY25" s="2">
        <f>AY8</f>
        <v>0</v>
      </c>
      <c r="AZ25" s="2">
        <f t="shared" ref="AZ25:BV25" si="56">AZ8-AY8</f>
        <v>0</v>
      </c>
      <c r="BA25" s="2">
        <f t="shared" si="56"/>
        <v>0</v>
      </c>
      <c r="BB25" s="2">
        <f t="shared" si="56"/>
        <v>0</v>
      </c>
      <c r="BC25" s="2">
        <f t="shared" si="56"/>
        <v>0</v>
      </c>
      <c r="BD25" s="2">
        <f t="shared" si="56"/>
        <v>0</v>
      </c>
      <c r="BE25" s="2">
        <f t="shared" si="56"/>
        <v>2366170.00144875</v>
      </c>
      <c r="BF25" s="2">
        <f t="shared" si="56"/>
        <v>38230259.311680771</v>
      </c>
      <c r="BG25" s="2">
        <f t="shared" si="56"/>
        <v>10679.821792200208</v>
      </c>
      <c r="BH25" s="2">
        <f t="shared" si="56"/>
        <v>5242051.8378111795</v>
      </c>
      <c r="BI25" s="2">
        <f t="shared" si="56"/>
        <v>5247754.0883847103</v>
      </c>
      <c r="BJ25" s="2">
        <f t="shared" si="56"/>
        <v>0</v>
      </c>
      <c r="BK25" s="2">
        <f t="shared" si="56"/>
        <v>0</v>
      </c>
      <c r="BL25" s="2">
        <f t="shared" si="56"/>
        <v>0</v>
      </c>
      <c r="BM25" s="2">
        <f t="shared" si="56"/>
        <v>0</v>
      </c>
      <c r="BN25" s="2">
        <f t="shared" si="56"/>
        <v>0</v>
      </c>
      <c r="BO25" s="2">
        <f t="shared" si="56"/>
        <v>0</v>
      </c>
      <c r="BP25" s="2">
        <f t="shared" si="56"/>
        <v>0</v>
      </c>
      <c r="BQ25" s="2">
        <f t="shared" si="56"/>
        <v>10752467.900997534</v>
      </c>
      <c r="BR25" s="2">
        <f t="shared" si="56"/>
        <v>21277298.246598594</v>
      </c>
      <c r="BS25" s="2">
        <f t="shared" si="56"/>
        <v>6292367.1965689361</v>
      </c>
      <c r="BT25" s="2">
        <f t="shared" si="56"/>
        <v>6326700.6884560734</v>
      </c>
      <c r="BU25" s="2">
        <f t="shared" si="56"/>
        <v>0</v>
      </c>
      <c r="BV25" s="2">
        <f t="shared" si="56"/>
        <v>0</v>
      </c>
      <c r="BX25" s="2">
        <f t="shared" ref="BX25:BX29" si="57">SUM(C25:BV25)</f>
        <v>120531910.08373876</v>
      </c>
      <c r="CB25" s="38" t="s">
        <v>84</v>
      </c>
      <c r="CC25" s="35">
        <f>BJ35</f>
        <v>49825174.097551174</v>
      </c>
      <c r="CD25" s="35">
        <f>BJ55</f>
        <v>24552570.798131946</v>
      </c>
      <c r="CE25" s="35">
        <f>CD25-CC25</f>
        <v>-25272603.299419228</v>
      </c>
      <c r="CF25" s="116">
        <f>CE25/CC25</f>
        <v>-0.50722558941668272</v>
      </c>
    </row>
    <row r="26" spans="2:84" ht="12" customHeight="1">
      <c r="B26" s="2" t="s">
        <v>0</v>
      </c>
      <c r="C26" s="2">
        <f t="shared" si="51"/>
        <v>257542.51999999996</v>
      </c>
      <c r="D26" s="2">
        <f t="shared" ref="D26:AX26" si="58">D15-C15</f>
        <v>165847.53000000003</v>
      </c>
      <c r="E26" s="2">
        <f t="shared" si="58"/>
        <v>494471.60999999993</v>
      </c>
      <c r="F26" s="2">
        <f t="shared" si="58"/>
        <v>178489.55999999959</v>
      </c>
      <c r="G26" s="2">
        <f t="shared" si="58"/>
        <v>59414.560000000289</v>
      </c>
      <c r="H26" s="2">
        <f t="shared" si="58"/>
        <v>434644.6399999999</v>
      </c>
      <c r="I26" s="2">
        <f t="shared" si="58"/>
        <v>1761111.84</v>
      </c>
      <c r="J26" s="2">
        <f t="shared" si="58"/>
        <v>1100241.7599999998</v>
      </c>
      <c r="K26" s="2">
        <f t="shared" si="58"/>
        <v>282305.78000000119</v>
      </c>
      <c r="L26" s="2">
        <f t="shared" si="58"/>
        <v>180902.37999999896</v>
      </c>
      <c r="M26" s="2">
        <f t="shared" si="58"/>
        <v>-126471.91000000015</v>
      </c>
      <c r="N26" s="2">
        <f t="shared" si="58"/>
        <v>1619681.3599999994</v>
      </c>
      <c r="O26" s="2">
        <f t="shared" si="58"/>
        <v>272359.33999999892</v>
      </c>
      <c r="P26" s="2">
        <f t="shared" si="58"/>
        <v>280119.75000000186</v>
      </c>
      <c r="Q26" s="2">
        <f t="shared" si="58"/>
        <v>497505.8899999978</v>
      </c>
      <c r="R26" s="2">
        <f t="shared" si="58"/>
        <v>1338428.08</v>
      </c>
      <c r="S26" s="2">
        <f t="shared" si="58"/>
        <v>643082.74999999627</v>
      </c>
      <c r="T26" s="2">
        <f t="shared" si="58"/>
        <v>889615.40000000224</v>
      </c>
      <c r="U26" s="2">
        <f t="shared" si="58"/>
        <v>717278.45999999903</v>
      </c>
      <c r="V26" s="2">
        <f t="shared" si="58"/>
        <v>1542111.1100000031</v>
      </c>
      <c r="W26" s="2">
        <f t="shared" si="58"/>
        <v>-840252.38000000827</v>
      </c>
      <c r="X26" s="2">
        <f t="shared" si="58"/>
        <v>996180.34000000358</v>
      </c>
      <c r="Y26" s="2">
        <f t="shared" si="58"/>
        <v>1912924.1199999992</v>
      </c>
      <c r="Z26" s="2">
        <f t="shared" si="58"/>
        <v>821696.65999999829</v>
      </c>
      <c r="AA26" s="2">
        <f t="shared" si="58"/>
        <v>1134987.9900000021</v>
      </c>
      <c r="AB26" s="2">
        <f t="shared" si="58"/>
        <v>829423.94999999925</v>
      </c>
      <c r="AC26" s="2">
        <f t="shared" si="58"/>
        <v>1379716.8300000019</v>
      </c>
      <c r="AD26" s="2">
        <f t="shared" si="58"/>
        <v>212533.02000000328</v>
      </c>
      <c r="AE26" s="2">
        <f t="shared" si="58"/>
        <v>2867080.2600000016</v>
      </c>
      <c r="AF26" s="2">
        <f t="shared" si="58"/>
        <v>1625442.0999999978</v>
      </c>
      <c r="AG26" s="2">
        <f t="shared" si="58"/>
        <v>6484815.7400000095</v>
      </c>
      <c r="AH26" s="2">
        <f t="shared" si="58"/>
        <v>899696.61999998987</v>
      </c>
      <c r="AI26" s="2">
        <f t="shared" si="58"/>
        <v>2630840.4699999951</v>
      </c>
      <c r="AJ26" s="2">
        <f t="shared" si="58"/>
        <v>239883.89999999478</v>
      </c>
      <c r="AK26" s="2">
        <f t="shared" si="58"/>
        <v>1697151.1499999985</v>
      </c>
      <c r="AL26" s="2">
        <f t="shared" si="58"/>
        <v>4492786.9500000328</v>
      </c>
      <c r="AM26" s="2">
        <f t="shared" si="58"/>
        <v>3426673.1799999923</v>
      </c>
      <c r="AN26" s="2">
        <f t="shared" si="58"/>
        <v>566100.74000000209</v>
      </c>
      <c r="AO26" s="2">
        <f t="shared" si="58"/>
        <v>588814.46999999136</v>
      </c>
      <c r="AP26" s="2">
        <f t="shared" si="58"/>
        <v>1338881.7699999958</v>
      </c>
      <c r="AQ26" s="2">
        <f t="shared" si="58"/>
        <v>-665674.88000000268</v>
      </c>
      <c r="AR26" s="2">
        <f t="shared" si="58"/>
        <v>2012249.4500000104</v>
      </c>
      <c r="AS26" s="2">
        <f t="shared" si="58"/>
        <v>5714577.7399999946</v>
      </c>
      <c r="AT26" s="2">
        <f t="shared" si="58"/>
        <v>3251423.3000000194</v>
      </c>
      <c r="AU26" s="2">
        <f t="shared" si="58"/>
        <v>2580088.8599999622</v>
      </c>
      <c r="AV26" s="2">
        <f t="shared" si="58"/>
        <v>2941527.0900000185</v>
      </c>
      <c r="AW26" s="2">
        <f t="shared" si="58"/>
        <v>1670294.2699999958</v>
      </c>
      <c r="AX26" s="2">
        <f t="shared" si="58"/>
        <v>5301267.0599999502</v>
      </c>
      <c r="AY26" s="2">
        <f>AY9</f>
        <v>5256584.1000986798</v>
      </c>
      <c r="AZ26" s="2">
        <f t="shared" ref="AZ26:BV26" si="59">AZ9-AY9</f>
        <v>7138530.5239016498</v>
      </c>
      <c r="BA26" s="2">
        <f t="shared" si="59"/>
        <v>798032.30011802167</v>
      </c>
      <c r="BB26" s="2">
        <f t="shared" si="59"/>
        <v>5773150.0769649893</v>
      </c>
      <c r="BC26" s="2">
        <f t="shared" si="59"/>
        <v>81551.266780469567</v>
      </c>
      <c r="BD26" s="2">
        <f t="shared" si="59"/>
        <v>2172127.5141641684</v>
      </c>
      <c r="BE26" s="2">
        <f t="shared" si="59"/>
        <v>7143984.7589184493</v>
      </c>
      <c r="BF26" s="2">
        <f t="shared" si="59"/>
        <v>11656525.936468098</v>
      </c>
      <c r="BG26" s="2">
        <f t="shared" si="59"/>
        <v>4368808.360573791</v>
      </c>
      <c r="BH26" s="2">
        <f t="shared" si="59"/>
        <v>5435879.2595628574</v>
      </c>
      <c r="BI26" s="2">
        <f t="shared" si="59"/>
        <v>0</v>
      </c>
      <c r="BJ26" s="2">
        <f t="shared" si="59"/>
        <v>0</v>
      </c>
      <c r="BK26" s="2">
        <f t="shared" si="59"/>
        <v>5253364.1964125112</v>
      </c>
      <c r="BL26" s="2">
        <f t="shared" si="59"/>
        <v>7152638.9829515293</v>
      </c>
      <c r="BM26" s="2">
        <f t="shared" si="59"/>
        <v>10660889.906299599</v>
      </c>
      <c r="BN26" s="2">
        <f t="shared" si="59"/>
        <v>5796488.5242073089</v>
      </c>
      <c r="BO26" s="2">
        <f t="shared" si="59"/>
        <v>0</v>
      </c>
      <c r="BP26" s="2">
        <f t="shared" si="59"/>
        <v>4199986.0492821932</v>
      </c>
      <c r="BQ26" s="2">
        <f t="shared" si="59"/>
        <v>1771918.4059310555</v>
      </c>
      <c r="BR26" s="2">
        <f t="shared" si="59"/>
        <v>6011971.484551236</v>
      </c>
      <c r="BS26" s="2">
        <f t="shared" si="59"/>
        <v>3826845.3111211658</v>
      </c>
      <c r="BT26" s="2">
        <f t="shared" si="59"/>
        <v>1222307.4895612746</v>
      </c>
      <c r="BU26" s="2">
        <f t="shared" si="59"/>
        <v>0</v>
      </c>
      <c r="BV26" s="2">
        <f t="shared" si="59"/>
        <v>9536812.4704426676</v>
      </c>
      <c r="BX26" s="2">
        <f t="shared" si="57"/>
        <v>173958210.0983116</v>
      </c>
      <c r="CB26" s="8" t="s">
        <v>13</v>
      </c>
      <c r="CC26" s="34">
        <f>SUM(CC24:CC25)</f>
        <v>100922089.15866879</v>
      </c>
      <c r="CD26" s="40">
        <f>SUM(CD24:CD25)</f>
        <v>49731823</v>
      </c>
      <c r="CE26" s="34">
        <f>SUM(CE24:CE25)</f>
        <v>-51190266.158668786</v>
      </c>
      <c r="CF26" s="115">
        <f>CE26/CC26</f>
        <v>-0.50722558941668283</v>
      </c>
    </row>
    <row r="27" spans="2:84" ht="12" customHeight="1">
      <c r="B27" s="2" t="s">
        <v>4</v>
      </c>
      <c r="C27" s="2">
        <f t="shared" si="51"/>
        <v>585723.28</v>
      </c>
      <c r="D27" s="2">
        <f t="shared" ref="D27:AX27" si="60">D16-C16</f>
        <v>1281.7899999999208</v>
      </c>
      <c r="E27" s="2">
        <f t="shared" si="60"/>
        <v>45097.670000000042</v>
      </c>
      <c r="F27" s="2">
        <f t="shared" si="60"/>
        <v>133601.22999999998</v>
      </c>
      <c r="G27" s="2">
        <f t="shared" si="60"/>
        <v>987.22999999998137</v>
      </c>
      <c r="H27" s="2">
        <f t="shared" si="60"/>
        <v>62508.189999999944</v>
      </c>
      <c r="I27" s="2">
        <f t="shared" si="60"/>
        <v>23460.190000000177</v>
      </c>
      <c r="J27" s="2">
        <f t="shared" si="60"/>
        <v>133725.84999999986</v>
      </c>
      <c r="K27" s="2">
        <f t="shared" si="60"/>
        <v>1113</v>
      </c>
      <c r="L27" s="2">
        <f t="shared" si="60"/>
        <v>0</v>
      </c>
      <c r="M27" s="2">
        <f t="shared" si="60"/>
        <v>-3111.5999999998603</v>
      </c>
      <c r="N27" s="2">
        <f t="shared" si="60"/>
        <v>2103682.2499999995</v>
      </c>
      <c r="O27" s="2">
        <f t="shared" si="60"/>
        <v>485835.71000000043</v>
      </c>
      <c r="P27" s="2">
        <f t="shared" si="60"/>
        <v>6039.019999999553</v>
      </c>
      <c r="Q27" s="2">
        <f t="shared" si="60"/>
        <v>-110311.05000000075</v>
      </c>
      <c r="R27" s="2">
        <f t="shared" si="60"/>
        <v>128461.17000000039</v>
      </c>
      <c r="S27" s="2">
        <f t="shared" si="60"/>
        <v>984</v>
      </c>
      <c r="T27" s="2">
        <f t="shared" si="60"/>
        <v>623958.71999999927</v>
      </c>
      <c r="U27" s="2">
        <f t="shared" si="60"/>
        <v>272.41999999992549</v>
      </c>
      <c r="V27" s="2">
        <f t="shared" si="60"/>
        <v>0</v>
      </c>
      <c r="W27" s="2">
        <f t="shared" si="60"/>
        <v>0</v>
      </c>
      <c r="X27" s="2">
        <f t="shared" si="60"/>
        <v>-270</v>
      </c>
      <c r="Y27" s="2">
        <f t="shared" si="60"/>
        <v>-83820.569999998901</v>
      </c>
      <c r="Z27" s="2">
        <f t="shared" si="60"/>
        <v>0</v>
      </c>
      <c r="AA27" s="2">
        <f t="shared" si="60"/>
        <v>192582.44999999972</v>
      </c>
      <c r="AB27" s="2">
        <f t="shared" si="60"/>
        <v>49859.830000000075</v>
      </c>
      <c r="AC27" s="2">
        <f t="shared" si="60"/>
        <v>597.46999999973923</v>
      </c>
      <c r="AD27" s="2">
        <f t="shared" si="60"/>
        <v>247.08000000007451</v>
      </c>
      <c r="AE27" s="2">
        <f t="shared" si="60"/>
        <v>159271.6099999994</v>
      </c>
      <c r="AF27" s="2">
        <f t="shared" si="60"/>
        <v>-401833.80999999959</v>
      </c>
      <c r="AG27" s="2">
        <f t="shared" si="60"/>
        <v>0</v>
      </c>
      <c r="AH27" s="2">
        <f t="shared" si="60"/>
        <v>12481.580000000075</v>
      </c>
      <c r="AI27" s="2">
        <f t="shared" si="60"/>
        <v>197003.49000000022</v>
      </c>
      <c r="AJ27" s="2">
        <f t="shared" si="60"/>
        <v>-242271.33999999985</v>
      </c>
      <c r="AK27" s="2">
        <f t="shared" si="60"/>
        <v>794.27000000001863</v>
      </c>
      <c r="AL27" s="2">
        <f t="shared" si="60"/>
        <v>-28601.289999999106</v>
      </c>
      <c r="AM27" s="2">
        <f t="shared" si="60"/>
        <v>50130.370000000112</v>
      </c>
      <c r="AN27" s="2">
        <f t="shared" si="60"/>
        <v>0</v>
      </c>
      <c r="AO27" s="2">
        <f t="shared" si="60"/>
        <v>102425.86999999965</v>
      </c>
      <c r="AP27" s="2">
        <f t="shared" si="60"/>
        <v>1226.3100000005215</v>
      </c>
      <c r="AQ27" s="2">
        <f t="shared" si="60"/>
        <v>3282670.4099999992</v>
      </c>
      <c r="AR27" s="2">
        <f t="shared" si="60"/>
        <v>8142.6699999999255</v>
      </c>
      <c r="AS27" s="2">
        <f t="shared" si="60"/>
        <v>1806.9799999995157</v>
      </c>
      <c r="AT27" s="2">
        <f t="shared" si="60"/>
        <v>745273.27000000048</v>
      </c>
      <c r="AU27" s="2">
        <f t="shared" si="60"/>
        <v>-16617.689999999478</v>
      </c>
      <c r="AV27" s="2">
        <f t="shared" si="60"/>
        <v>20385.019999998622</v>
      </c>
      <c r="AW27" s="2">
        <f t="shared" si="60"/>
        <v>144834.51999999955</v>
      </c>
      <c r="AX27" s="2">
        <f t="shared" si="60"/>
        <v>1294945.58</v>
      </c>
      <c r="AY27" s="2">
        <f t="shared" ref="AY27:BV27" si="61">AY16-AX16</f>
        <v>0</v>
      </c>
      <c r="AZ27" s="2">
        <f t="shared" si="61"/>
        <v>0</v>
      </c>
      <c r="BA27" s="2">
        <f t="shared" si="61"/>
        <v>0</v>
      </c>
      <c r="BB27" s="2">
        <f t="shared" si="61"/>
        <v>0</v>
      </c>
      <c r="BC27" s="2">
        <f t="shared" si="61"/>
        <v>0</v>
      </c>
      <c r="BD27" s="2">
        <f t="shared" si="61"/>
        <v>0</v>
      </c>
      <c r="BE27" s="2">
        <f t="shared" si="61"/>
        <v>0</v>
      </c>
      <c r="BF27" s="2">
        <f t="shared" si="61"/>
        <v>0</v>
      </c>
      <c r="BG27" s="2">
        <f t="shared" si="61"/>
        <v>0</v>
      </c>
      <c r="BH27" s="2">
        <f t="shared" si="61"/>
        <v>0</v>
      </c>
      <c r="BI27" s="2">
        <f t="shared" si="61"/>
        <v>0</v>
      </c>
      <c r="BJ27" s="2">
        <f t="shared" si="61"/>
        <v>0</v>
      </c>
      <c r="BK27" s="2">
        <f t="shared" si="61"/>
        <v>0</v>
      </c>
      <c r="BL27" s="2">
        <f t="shared" si="61"/>
        <v>0</v>
      </c>
      <c r="BM27" s="2">
        <f t="shared" si="61"/>
        <v>0</v>
      </c>
      <c r="BN27" s="2">
        <f t="shared" si="61"/>
        <v>0</v>
      </c>
      <c r="BO27" s="2">
        <f t="shared" si="61"/>
        <v>0</v>
      </c>
      <c r="BP27" s="2">
        <f t="shared" si="61"/>
        <v>0</v>
      </c>
      <c r="BQ27" s="2">
        <f t="shared" si="61"/>
        <v>0</v>
      </c>
      <c r="BR27" s="2">
        <f t="shared" si="61"/>
        <v>0</v>
      </c>
      <c r="BS27" s="2">
        <f t="shared" si="61"/>
        <v>0</v>
      </c>
      <c r="BT27" s="2">
        <f t="shared" si="61"/>
        <v>0</v>
      </c>
      <c r="BU27" s="2">
        <f t="shared" si="61"/>
        <v>0</v>
      </c>
      <c r="BV27" s="2">
        <f t="shared" si="61"/>
        <v>0</v>
      </c>
      <c r="BX27" s="2">
        <f t="shared" si="57"/>
        <v>9714573.1499999985</v>
      </c>
      <c r="CD27" s="119" t="s">
        <v>113</v>
      </c>
    </row>
    <row r="28" spans="2:84" ht="12" customHeight="1">
      <c r="B28" s="2" t="s">
        <v>6</v>
      </c>
      <c r="C28" s="2">
        <f t="shared" si="51"/>
        <v>0</v>
      </c>
      <c r="D28" s="2">
        <f t="shared" ref="D28:AX28" si="62">D17-C17</f>
        <v>0</v>
      </c>
      <c r="E28" s="2">
        <f t="shared" si="62"/>
        <v>0</v>
      </c>
      <c r="F28" s="2">
        <f t="shared" si="62"/>
        <v>0</v>
      </c>
      <c r="G28" s="2">
        <f t="shared" si="62"/>
        <v>0</v>
      </c>
      <c r="H28" s="2">
        <f t="shared" si="62"/>
        <v>0</v>
      </c>
      <c r="I28" s="2">
        <f t="shared" si="62"/>
        <v>0</v>
      </c>
      <c r="J28" s="2">
        <f t="shared" si="62"/>
        <v>0</v>
      </c>
      <c r="K28" s="2">
        <f t="shared" si="62"/>
        <v>0</v>
      </c>
      <c r="L28" s="2">
        <f t="shared" si="62"/>
        <v>0</v>
      </c>
      <c r="M28" s="2">
        <f t="shared" si="62"/>
        <v>0</v>
      </c>
      <c r="N28" s="2">
        <f t="shared" si="62"/>
        <v>0</v>
      </c>
      <c r="O28" s="2">
        <f t="shared" si="62"/>
        <v>146911.44</v>
      </c>
      <c r="P28" s="2">
        <f t="shared" si="62"/>
        <v>-462.17999999999302</v>
      </c>
      <c r="Q28" s="2">
        <f t="shared" si="62"/>
        <v>85665.200000000012</v>
      </c>
      <c r="R28" s="2">
        <f t="shared" si="62"/>
        <v>0</v>
      </c>
      <c r="S28" s="2">
        <f t="shared" si="62"/>
        <v>249.04999999998836</v>
      </c>
      <c r="T28" s="2">
        <f t="shared" si="62"/>
        <v>0</v>
      </c>
      <c r="U28" s="2">
        <f t="shared" si="62"/>
        <v>0</v>
      </c>
      <c r="V28" s="2">
        <f t="shared" si="62"/>
        <v>0</v>
      </c>
      <c r="W28" s="2">
        <f t="shared" si="62"/>
        <v>98819.109999999986</v>
      </c>
      <c r="X28" s="2">
        <f t="shared" si="62"/>
        <v>7366.3399999999674</v>
      </c>
      <c r="Y28" s="2">
        <f t="shared" si="62"/>
        <v>89828.63</v>
      </c>
      <c r="Z28" s="2">
        <f t="shared" si="62"/>
        <v>0</v>
      </c>
      <c r="AA28" s="2">
        <f t="shared" si="62"/>
        <v>0</v>
      </c>
      <c r="AB28" s="2">
        <f t="shared" si="62"/>
        <v>0</v>
      </c>
      <c r="AC28" s="2">
        <f t="shared" si="62"/>
        <v>0</v>
      </c>
      <c r="AD28" s="2">
        <f t="shared" si="62"/>
        <v>0</v>
      </c>
      <c r="AE28" s="2">
        <f t="shared" si="62"/>
        <v>71733.929999999935</v>
      </c>
      <c r="AF28" s="2">
        <f t="shared" si="62"/>
        <v>13484.799999999988</v>
      </c>
      <c r="AG28" s="2">
        <f t="shared" si="62"/>
        <v>0</v>
      </c>
      <c r="AH28" s="2">
        <f t="shared" si="62"/>
        <v>318.26000000000931</v>
      </c>
      <c r="AI28" s="2">
        <f t="shared" si="62"/>
        <v>1778784.1400000004</v>
      </c>
      <c r="AJ28" s="2">
        <f t="shared" si="62"/>
        <v>614598.21000000043</v>
      </c>
      <c r="AK28" s="2">
        <f t="shared" si="62"/>
        <v>2419.3899999996647</v>
      </c>
      <c r="AL28" s="2">
        <f t="shared" si="62"/>
        <v>59963.790000000037</v>
      </c>
      <c r="AM28" s="2">
        <f t="shared" si="62"/>
        <v>0</v>
      </c>
      <c r="AN28" s="2">
        <f t="shared" si="62"/>
        <v>2608.7999999998137</v>
      </c>
      <c r="AO28" s="2">
        <f t="shared" si="62"/>
        <v>0</v>
      </c>
      <c r="AP28" s="2">
        <f t="shared" si="62"/>
        <v>0</v>
      </c>
      <c r="AQ28" s="2">
        <f t="shared" si="62"/>
        <v>0</v>
      </c>
      <c r="AR28" s="2">
        <f t="shared" si="62"/>
        <v>0</v>
      </c>
      <c r="AS28" s="2">
        <f t="shared" si="62"/>
        <v>0</v>
      </c>
      <c r="AT28" s="2">
        <f t="shared" si="62"/>
        <v>0</v>
      </c>
      <c r="AU28" s="2">
        <f t="shared" si="62"/>
        <v>29878.649999999907</v>
      </c>
      <c r="AV28" s="2">
        <f t="shared" si="62"/>
        <v>8938.3100000000559</v>
      </c>
      <c r="AW28" s="2">
        <f t="shared" si="62"/>
        <v>97463.759999999776</v>
      </c>
      <c r="AX28" s="2">
        <f t="shared" si="62"/>
        <v>-88292.989999999758</v>
      </c>
      <c r="AY28" s="2">
        <f t="shared" ref="AY28:BV28" si="63">AY17-AX17</f>
        <v>0</v>
      </c>
      <c r="AZ28" s="2">
        <f t="shared" si="63"/>
        <v>0</v>
      </c>
      <c r="BA28" s="2">
        <f t="shared" si="63"/>
        <v>0</v>
      </c>
      <c r="BB28" s="2">
        <f t="shared" si="63"/>
        <v>0</v>
      </c>
      <c r="BC28" s="2">
        <f t="shared" si="63"/>
        <v>0</v>
      </c>
      <c r="BD28" s="2">
        <f t="shared" si="63"/>
        <v>0</v>
      </c>
      <c r="BE28" s="2">
        <f t="shared" si="63"/>
        <v>0</v>
      </c>
      <c r="BF28" s="2">
        <f t="shared" si="63"/>
        <v>0</v>
      </c>
      <c r="BG28" s="2">
        <f t="shared" si="63"/>
        <v>0</v>
      </c>
      <c r="BH28" s="2">
        <f t="shared" si="63"/>
        <v>0</v>
      </c>
      <c r="BI28" s="2">
        <f t="shared" si="63"/>
        <v>0</v>
      </c>
      <c r="BJ28" s="2">
        <f t="shared" si="63"/>
        <v>0</v>
      </c>
      <c r="BK28" s="2">
        <f t="shared" si="63"/>
        <v>0</v>
      </c>
      <c r="BL28" s="2">
        <f t="shared" si="63"/>
        <v>0</v>
      </c>
      <c r="BM28" s="2">
        <f t="shared" si="63"/>
        <v>0</v>
      </c>
      <c r="BN28" s="2">
        <f t="shared" si="63"/>
        <v>0</v>
      </c>
      <c r="BO28" s="2">
        <f t="shared" si="63"/>
        <v>0</v>
      </c>
      <c r="BP28" s="2">
        <f t="shared" si="63"/>
        <v>0</v>
      </c>
      <c r="BQ28" s="2">
        <f t="shared" si="63"/>
        <v>0</v>
      </c>
      <c r="BR28" s="2">
        <f t="shared" si="63"/>
        <v>0</v>
      </c>
      <c r="BS28" s="2">
        <f t="shared" si="63"/>
        <v>0</v>
      </c>
      <c r="BT28" s="2">
        <f t="shared" si="63"/>
        <v>0</v>
      </c>
      <c r="BU28" s="2">
        <f t="shared" si="63"/>
        <v>0</v>
      </c>
      <c r="BV28" s="2">
        <f t="shared" si="63"/>
        <v>0</v>
      </c>
      <c r="BX28" s="2">
        <f t="shared" si="57"/>
        <v>3020276.64</v>
      </c>
      <c r="CB28" s="42"/>
      <c r="CD28" s="41"/>
    </row>
    <row r="29" spans="2:84" s="8" customFormat="1" ht="12" customHeight="1">
      <c r="B29" s="7" t="s">
        <v>5</v>
      </c>
      <c r="C29" s="7">
        <f t="shared" si="51"/>
        <v>0</v>
      </c>
      <c r="D29" s="7">
        <f t="shared" ref="D29:AX29" si="64">D18-C18</f>
        <v>0</v>
      </c>
      <c r="E29" s="7">
        <f t="shared" si="64"/>
        <v>0</v>
      </c>
      <c r="F29" s="7">
        <f t="shared" si="64"/>
        <v>0</v>
      </c>
      <c r="G29" s="7">
        <f t="shared" si="64"/>
        <v>0</v>
      </c>
      <c r="H29" s="7">
        <f t="shared" si="64"/>
        <v>0</v>
      </c>
      <c r="I29" s="7">
        <f t="shared" si="64"/>
        <v>0</v>
      </c>
      <c r="J29" s="7">
        <f t="shared" si="64"/>
        <v>0</v>
      </c>
      <c r="K29" s="7">
        <f t="shared" si="64"/>
        <v>0</v>
      </c>
      <c r="L29" s="7">
        <f t="shared" si="64"/>
        <v>0</v>
      </c>
      <c r="M29" s="7">
        <f t="shared" si="64"/>
        <v>0</v>
      </c>
      <c r="N29" s="7">
        <f t="shared" si="64"/>
        <v>0</v>
      </c>
      <c r="O29" s="7">
        <f t="shared" si="64"/>
        <v>0</v>
      </c>
      <c r="P29" s="7">
        <f t="shared" si="64"/>
        <v>0</v>
      </c>
      <c r="Q29" s="7">
        <f t="shared" si="64"/>
        <v>0</v>
      </c>
      <c r="R29" s="7">
        <f t="shared" si="64"/>
        <v>0</v>
      </c>
      <c r="S29" s="7">
        <f t="shared" si="64"/>
        <v>0</v>
      </c>
      <c r="T29" s="7">
        <f t="shared" si="64"/>
        <v>0</v>
      </c>
      <c r="U29" s="7">
        <f t="shared" si="64"/>
        <v>0</v>
      </c>
      <c r="V29" s="7">
        <f t="shared" si="64"/>
        <v>0</v>
      </c>
      <c r="W29" s="7">
        <f t="shared" si="64"/>
        <v>0</v>
      </c>
      <c r="X29" s="7">
        <f t="shared" si="64"/>
        <v>0</v>
      </c>
      <c r="Y29" s="7">
        <f t="shared" si="64"/>
        <v>0</v>
      </c>
      <c r="Z29" s="7">
        <f t="shared" si="64"/>
        <v>0</v>
      </c>
      <c r="AA29" s="7">
        <f t="shared" si="64"/>
        <v>0</v>
      </c>
      <c r="AB29" s="7">
        <f t="shared" si="64"/>
        <v>0</v>
      </c>
      <c r="AC29" s="7">
        <f t="shared" si="64"/>
        <v>1186328.1200000001</v>
      </c>
      <c r="AD29" s="7">
        <f t="shared" si="64"/>
        <v>1081.6999999997206</v>
      </c>
      <c r="AE29" s="7">
        <f t="shared" si="64"/>
        <v>0</v>
      </c>
      <c r="AF29" s="7">
        <f t="shared" si="64"/>
        <v>0</v>
      </c>
      <c r="AG29" s="7">
        <f t="shared" si="64"/>
        <v>0</v>
      </c>
      <c r="AH29" s="7">
        <f t="shared" si="64"/>
        <v>0</v>
      </c>
      <c r="AI29" s="7">
        <f t="shared" si="64"/>
        <v>0</v>
      </c>
      <c r="AJ29" s="7">
        <f t="shared" si="64"/>
        <v>0</v>
      </c>
      <c r="AK29" s="7">
        <f t="shared" si="64"/>
        <v>0</v>
      </c>
      <c r="AL29" s="7">
        <f t="shared" si="64"/>
        <v>633101.52</v>
      </c>
      <c r="AM29" s="7">
        <f t="shared" si="64"/>
        <v>0</v>
      </c>
      <c r="AN29" s="7">
        <f t="shared" si="64"/>
        <v>0</v>
      </c>
      <c r="AO29" s="7">
        <f t="shared" si="64"/>
        <v>0</v>
      </c>
      <c r="AP29" s="7">
        <f t="shared" si="64"/>
        <v>0</v>
      </c>
      <c r="AQ29" s="7">
        <f t="shared" si="64"/>
        <v>0</v>
      </c>
      <c r="AR29" s="7">
        <f t="shared" si="64"/>
        <v>176469.63000000012</v>
      </c>
      <c r="AS29" s="7">
        <f t="shared" si="64"/>
        <v>0</v>
      </c>
      <c r="AT29" s="7">
        <f t="shared" si="64"/>
        <v>0</v>
      </c>
      <c r="AU29" s="7">
        <f t="shared" si="64"/>
        <v>0</v>
      </c>
      <c r="AV29" s="7">
        <f t="shared" si="64"/>
        <v>0</v>
      </c>
      <c r="AW29" s="7">
        <f t="shared" si="64"/>
        <v>0</v>
      </c>
      <c r="AX29" s="7">
        <f t="shared" si="64"/>
        <v>0</v>
      </c>
      <c r="AY29" s="7">
        <f t="shared" ref="AY29:BV29" si="65">AY18-AX18</f>
        <v>0</v>
      </c>
      <c r="AZ29" s="7">
        <f t="shared" si="65"/>
        <v>0</v>
      </c>
      <c r="BA29" s="7">
        <f t="shared" si="65"/>
        <v>0</v>
      </c>
      <c r="BB29" s="7">
        <f t="shared" si="65"/>
        <v>0</v>
      </c>
      <c r="BC29" s="7">
        <f t="shared" si="65"/>
        <v>0</v>
      </c>
      <c r="BD29" s="7">
        <f t="shared" si="65"/>
        <v>0</v>
      </c>
      <c r="BE29" s="7">
        <f t="shared" si="65"/>
        <v>0</v>
      </c>
      <c r="BF29" s="7">
        <f t="shared" si="65"/>
        <v>0</v>
      </c>
      <c r="BG29" s="7">
        <f t="shared" si="65"/>
        <v>0</v>
      </c>
      <c r="BH29" s="7">
        <f t="shared" si="65"/>
        <v>0</v>
      </c>
      <c r="BI29" s="7">
        <f t="shared" si="65"/>
        <v>0</v>
      </c>
      <c r="BJ29" s="7">
        <f t="shared" si="65"/>
        <v>0</v>
      </c>
      <c r="BK29" s="7">
        <f t="shared" si="65"/>
        <v>0</v>
      </c>
      <c r="BL29" s="7">
        <f t="shared" si="65"/>
        <v>0</v>
      </c>
      <c r="BM29" s="7">
        <f t="shared" si="65"/>
        <v>0</v>
      </c>
      <c r="BN29" s="7">
        <f t="shared" si="65"/>
        <v>0</v>
      </c>
      <c r="BO29" s="7">
        <f t="shared" si="65"/>
        <v>0</v>
      </c>
      <c r="BP29" s="7">
        <f t="shared" si="65"/>
        <v>0</v>
      </c>
      <c r="BQ29" s="7">
        <f t="shared" si="65"/>
        <v>0</v>
      </c>
      <c r="BR29" s="7">
        <f t="shared" si="65"/>
        <v>0</v>
      </c>
      <c r="BS29" s="7">
        <f t="shared" si="65"/>
        <v>0</v>
      </c>
      <c r="BT29" s="7">
        <f t="shared" si="65"/>
        <v>0</v>
      </c>
      <c r="BU29" s="7">
        <f t="shared" si="65"/>
        <v>0</v>
      </c>
      <c r="BV29" s="7">
        <f t="shared" si="65"/>
        <v>0</v>
      </c>
      <c r="BX29" s="7">
        <f t="shared" si="57"/>
        <v>1996980.97</v>
      </c>
      <c r="CB29" s="39" t="s">
        <v>100</v>
      </c>
      <c r="CC29" s="32"/>
      <c r="CD29" s="32"/>
      <c r="CE29" s="32"/>
    </row>
    <row r="30" spans="2:84" ht="12" customHeight="1">
      <c r="B30" s="2" t="s">
        <v>7</v>
      </c>
      <c r="C30" s="2">
        <f t="shared" ref="C30" si="66">SUM(C24:C29)</f>
        <v>856975.67999999993</v>
      </c>
      <c r="D30" s="2">
        <f t="shared" ref="D30" si="67">SUM(D24:D29)</f>
        <v>173809.07999999996</v>
      </c>
      <c r="E30" s="2">
        <f t="shared" ref="E30" si="68">SUM(E24:E29)</f>
        <v>578105.84</v>
      </c>
      <c r="F30" s="2">
        <f t="shared" ref="F30" si="69">SUM(F24:F29)</f>
        <v>322292.25999999954</v>
      </c>
      <c r="G30" s="2">
        <f t="shared" ref="G30" si="70">SUM(G24:G29)</f>
        <v>59888.730000000272</v>
      </c>
      <c r="H30" s="2">
        <f t="shared" ref="H30" si="71">SUM(H24:H29)</f>
        <v>510692.88999999984</v>
      </c>
      <c r="I30" s="2">
        <f t="shared" ref="I30" si="72">SUM(I24:I29)</f>
        <v>3405406.9300000006</v>
      </c>
      <c r="J30" s="2">
        <f t="shared" ref="J30" si="73">SUM(J24:J29)</f>
        <v>1344647.5099999995</v>
      </c>
      <c r="K30" s="2">
        <f t="shared" ref="K30" si="74">SUM(K24:K29)</f>
        <v>293205.46000000089</v>
      </c>
      <c r="L30" s="2">
        <f t="shared" ref="L30" si="75">SUM(L24:L29)</f>
        <v>194171.65999999898</v>
      </c>
      <c r="M30" s="2">
        <f t="shared" ref="M30" si="76">SUM(M24:M29)</f>
        <v>3350497.7799999984</v>
      </c>
      <c r="N30" s="2">
        <f t="shared" ref="N30" si="77">SUM(N24:N29)</f>
        <v>3846413.3699999987</v>
      </c>
      <c r="O30" s="2">
        <f t="shared" ref="O30:P30" si="78">SUM(O24:O29)</f>
        <v>903266.09999999963</v>
      </c>
      <c r="P30" s="2">
        <f t="shared" si="78"/>
        <v>2542115.9900000016</v>
      </c>
      <c r="Q30" s="2">
        <f t="shared" ref="Q30" si="79">SUM(Q24:Q29)</f>
        <v>466087.84999999666</v>
      </c>
      <c r="R30" s="2">
        <f t="shared" ref="R30" si="80">SUM(R24:R29)</f>
        <v>1478872.6900000009</v>
      </c>
      <c r="S30" s="2">
        <f t="shared" ref="S30" si="81">SUM(S24:S29)</f>
        <v>665319.59999999614</v>
      </c>
      <c r="T30" s="2">
        <f t="shared" ref="T30" si="82">SUM(T24:T29)</f>
        <v>1526337.5400000024</v>
      </c>
      <c r="U30" s="2">
        <f t="shared" ref="U30" si="83">SUM(U24:U29)</f>
        <v>719972.74999999721</v>
      </c>
      <c r="V30" s="2">
        <f t="shared" ref="V30" si="84">SUM(V24:V29)</f>
        <v>1560115.5800000038</v>
      </c>
      <c r="W30" s="2">
        <f t="shared" ref="W30" si="85">SUM(W24:W29)</f>
        <v>338690.11999999045</v>
      </c>
      <c r="X30" s="2">
        <f t="shared" ref="X30" si="86">SUM(X24:X29)</f>
        <v>1003276.6800000035</v>
      </c>
      <c r="Y30" s="2">
        <f t="shared" ref="Y30" si="87">SUM(Y24:Y29)</f>
        <v>1923211.0000000005</v>
      </c>
      <c r="Z30" s="2">
        <f t="shared" ref="Z30" si="88">SUM(Z24:Z29)</f>
        <v>872495.3599999994</v>
      </c>
      <c r="AA30" s="2">
        <f t="shared" ref="AA30" si="89">SUM(AA24:AA29)</f>
        <v>1324238.7500000023</v>
      </c>
      <c r="AB30" s="2">
        <f t="shared" ref="AB30" si="90">SUM(AB24:AB29)</f>
        <v>881333.88999999873</v>
      </c>
      <c r="AC30" s="2">
        <f t="shared" ref="AC30" si="91">SUM(AC24:AC29)</f>
        <v>2566642.4200000018</v>
      </c>
      <c r="AD30" s="2">
        <f t="shared" ref="AD30" si="92">SUM(AD24:AD29)</f>
        <v>213861.80000000307</v>
      </c>
      <c r="AE30" s="2">
        <f t="shared" ref="AE30" si="93">SUM(AE24:AE29)</f>
        <v>3098718.3500000015</v>
      </c>
      <c r="AF30" s="2">
        <f t="shared" ref="AF30" si="94">SUM(AF24:AF29)</f>
        <v>631357.52999999677</v>
      </c>
      <c r="AG30" s="2">
        <f t="shared" ref="AG30" si="95">SUM(AG24:AG29)</f>
        <v>6485265.0600000098</v>
      </c>
      <c r="AH30" s="2">
        <f t="shared" ref="AH30" si="96">SUM(AH24:AH29)</f>
        <v>2079730.4099999892</v>
      </c>
      <c r="AI30" s="2">
        <f t="shared" ref="AI30" si="97">SUM(AI24:AI29)</f>
        <v>4752317.1099999966</v>
      </c>
      <c r="AJ30" s="2">
        <f t="shared" ref="AJ30" si="98">SUM(AJ24:AJ29)</f>
        <v>614375.61999999685</v>
      </c>
      <c r="AK30" s="2">
        <f t="shared" ref="AK30" si="99">SUM(AK24:AK29)</f>
        <v>4971880.0899999989</v>
      </c>
      <c r="AL30" s="2">
        <f t="shared" ref="AL30" si="100">SUM(AL24:AL29)</f>
        <v>5213624.9600000344</v>
      </c>
      <c r="AM30" s="2">
        <f t="shared" ref="AM30" si="101">SUM(AM24:AM29)</f>
        <v>11147675.909999985</v>
      </c>
      <c r="AN30" s="2">
        <f t="shared" ref="AN30" si="102">SUM(AN24:AN29)</f>
        <v>1317151.9600000037</v>
      </c>
      <c r="AO30" s="2">
        <f t="shared" ref="AO30" si="103">SUM(AO24:AO29)</f>
        <v>2800443.0099999891</v>
      </c>
      <c r="AP30" s="2">
        <f t="shared" ref="AP30" si="104">SUM(AP24:AP29)</f>
        <v>1116639.9399999958</v>
      </c>
      <c r="AQ30" s="2">
        <f t="shared" ref="AQ30" si="105">SUM(AQ24:AQ29)</f>
        <v>2260946.3500000043</v>
      </c>
      <c r="AR30" s="2">
        <f t="shared" ref="AR30" si="106">SUM(AR24:AR29)</f>
        <v>2203517.4800000032</v>
      </c>
      <c r="AS30" s="2">
        <f t="shared" ref="AS30" si="107">SUM(AS24:AS29)</f>
        <v>5733065.059999994</v>
      </c>
      <c r="AT30" s="2">
        <f t="shared" ref="AT30" si="108">SUM(AT24:AT29)</f>
        <v>4212990.0900000194</v>
      </c>
      <c r="AU30" s="2">
        <f t="shared" ref="AU30" si="109">SUM(AU24:AU29)</f>
        <v>2794830.2299999627</v>
      </c>
      <c r="AV30" s="2">
        <f t="shared" ref="AV30" si="110">SUM(AV24:AV29)</f>
        <v>2940537.1600000155</v>
      </c>
      <c r="AW30" s="2">
        <f t="shared" ref="AW30" si="111">SUM(AW24:AW29)</f>
        <v>1914138.2700000014</v>
      </c>
      <c r="AX30" s="2">
        <f t="shared" ref="AX30" si="112">SUM(AX24:AX29)</f>
        <v>9084226.6899999492</v>
      </c>
      <c r="AY30" s="2">
        <f t="shared" ref="AY30" si="113">SUM(AY24:AY29)</f>
        <v>5256584.1000986798</v>
      </c>
      <c r="AZ30" s="2">
        <f t="shared" ref="AZ30" si="114">SUM(AZ24:AZ29)</f>
        <v>7138530.5239016498</v>
      </c>
      <c r="BA30" s="2">
        <f t="shared" ref="BA30" si="115">SUM(BA24:BA29)</f>
        <v>798032.30011802167</v>
      </c>
      <c r="BB30" s="2">
        <f t="shared" ref="BB30" si="116">SUM(BB24:BB29)</f>
        <v>5773150.0769649893</v>
      </c>
      <c r="BC30" s="2">
        <f t="shared" ref="BC30" si="117">SUM(BC24:BC29)</f>
        <v>81551.266780469567</v>
      </c>
      <c r="BD30" s="2">
        <f t="shared" ref="BD30" si="118">SUM(BD24:BD29)</f>
        <v>2172127.5141641684</v>
      </c>
      <c r="BE30" s="2">
        <f t="shared" ref="BE30" si="119">SUM(BE24:BE29)</f>
        <v>9510154.7603671998</v>
      </c>
      <c r="BF30" s="2">
        <f t="shared" ref="BF30" si="120">SUM(BF24:BF29)</f>
        <v>49886785.248148873</v>
      </c>
      <c r="BG30" s="2">
        <f t="shared" ref="BG30" si="121">SUM(BG24:BG29)</f>
        <v>4379488.1823659912</v>
      </c>
      <c r="BH30" s="2">
        <f t="shared" ref="BH30" si="122">SUM(BH24:BH29)</f>
        <v>10677931.097374037</v>
      </c>
      <c r="BI30" s="2">
        <f t="shared" ref="BI30" si="123">SUM(BI24:BI29)</f>
        <v>5247754.0883847103</v>
      </c>
      <c r="BJ30" s="2">
        <f t="shared" ref="BJ30" si="124">SUM(BJ24:BJ29)</f>
        <v>0</v>
      </c>
      <c r="BK30" s="2">
        <f t="shared" ref="BK30" si="125">SUM(BK24:BK29)</f>
        <v>5253364.1964125112</v>
      </c>
      <c r="BL30" s="2">
        <f t="shared" ref="BL30" si="126">SUM(BL24:BL29)</f>
        <v>7152638.9829515293</v>
      </c>
      <c r="BM30" s="2">
        <f t="shared" ref="BM30" si="127">SUM(BM24:BM29)</f>
        <v>10660889.906299599</v>
      </c>
      <c r="BN30" s="2">
        <f t="shared" ref="BN30" si="128">SUM(BN24:BN29)</f>
        <v>5796488.5242073089</v>
      </c>
      <c r="BO30" s="2">
        <f t="shared" ref="BO30" si="129">SUM(BO24:BO29)</f>
        <v>0</v>
      </c>
      <c r="BP30" s="2">
        <f t="shared" ref="BP30" si="130">SUM(BP24:BP29)</f>
        <v>4199986.0492821932</v>
      </c>
      <c r="BQ30" s="2">
        <f t="shared" ref="BQ30" si="131">SUM(BQ24:BQ29)</f>
        <v>12524386.30692859</v>
      </c>
      <c r="BR30" s="2">
        <f t="shared" ref="BR30" si="132">SUM(BR24:BR29)</f>
        <v>27289269.73114983</v>
      </c>
      <c r="BS30" s="2">
        <f t="shared" ref="BS30" si="133">SUM(BS24:BS29)</f>
        <v>10119212.507690102</v>
      </c>
      <c r="BT30" s="2">
        <f t="shared" ref="BT30" si="134">SUM(BT24:BT29)</f>
        <v>7549008.1780173481</v>
      </c>
      <c r="BU30" s="2">
        <f t="shared" ref="BU30" si="135">SUM(BU24:BU29)</f>
        <v>0</v>
      </c>
      <c r="BV30" s="2">
        <f t="shared" ref="BV30" si="136">SUM(BV24:BV29)</f>
        <v>9536812.4704426676</v>
      </c>
      <c r="BX30" s="2">
        <f t="shared" ref="BX30" si="137">SUM(BX24:BX29)</f>
        <v>310299522.60205036</v>
      </c>
      <c r="CB30" s="37" t="s">
        <v>88</v>
      </c>
      <c r="CC30" s="36" t="s">
        <v>85</v>
      </c>
      <c r="CD30" s="36" t="s">
        <v>86</v>
      </c>
      <c r="CE30" s="36" t="s">
        <v>87</v>
      </c>
      <c r="CF30" s="36" t="s">
        <v>101</v>
      </c>
    </row>
    <row r="31" spans="2:84" ht="12" customHeight="1">
      <c r="AX31" s="2">
        <f>AX34+AX35</f>
        <v>41663872.679999925</v>
      </c>
      <c r="BX31" s="6"/>
      <c r="CB31" t="s">
        <v>1</v>
      </c>
      <c r="CC31" s="21">
        <f>AX34</f>
        <v>12937649.629999997</v>
      </c>
      <c r="CD31" s="21">
        <f>AX54</f>
        <v>15007721.274262674</v>
      </c>
      <c r="CE31" s="21">
        <f>CD31-CC31</f>
        <v>2070071.6442626771</v>
      </c>
      <c r="CF31" s="115">
        <f>CE31/CC31</f>
        <v>0.16000368718152383</v>
      </c>
    </row>
    <row r="32" spans="2:84" ht="12" customHeight="1">
      <c r="B32" s="9" t="s">
        <v>11</v>
      </c>
      <c r="N32" s="1" t="s">
        <v>104</v>
      </c>
      <c r="Z32" s="1" t="s">
        <v>105</v>
      </c>
      <c r="AL32" s="117" t="s">
        <v>106</v>
      </c>
      <c r="AX32" s="117" t="s">
        <v>124</v>
      </c>
      <c r="BJ32" s="117" t="s">
        <v>125</v>
      </c>
      <c r="BV32" s="117" t="s">
        <v>126</v>
      </c>
      <c r="BX32" s="6"/>
      <c r="CB32" s="38" t="s">
        <v>84</v>
      </c>
      <c r="CC32" s="35">
        <f>AX35</f>
        <v>28726223.04999993</v>
      </c>
      <c r="CD32" s="35">
        <f>AX55</f>
        <v>33322524.656798795</v>
      </c>
      <c r="CE32" s="35">
        <f>CD32-CC32</f>
        <v>4596301.6067988649</v>
      </c>
      <c r="CF32" s="116">
        <f>CE32/CC32</f>
        <v>0.16000368718152372</v>
      </c>
    </row>
    <row r="33" spans="2:84" ht="12" customHeight="1">
      <c r="B33" s="2" t="s">
        <v>3</v>
      </c>
      <c r="N33" s="2">
        <f>SUM(C24:N24)</f>
        <v>0</v>
      </c>
      <c r="Z33" s="2">
        <f>SUM(O24:Z24)</f>
        <v>1077571.6600000001</v>
      </c>
      <c r="AL33" s="2">
        <f>SUM(AA24:AL24)</f>
        <v>0</v>
      </c>
      <c r="AX33" s="2">
        <f>SUM(AM24:AX24)</f>
        <v>0</v>
      </c>
      <c r="BJ33" s="2">
        <f>SUM(AY24:BJ24)</f>
        <v>0</v>
      </c>
      <c r="BV33" s="2">
        <f>SUM(BK24:BV24)</f>
        <v>0</v>
      </c>
      <c r="BX33" s="2">
        <f>N33+Z33+AL33+AX33+BJ33+BV33</f>
        <v>1077571.6600000001</v>
      </c>
      <c r="CB33" s="8" t="s">
        <v>13</v>
      </c>
      <c r="CC33" s="34">
        <f>SUM(CC31:CC32)</f>
        <v>41663872.679999925</v>
      </c>
      <c r="CD33" s="40">
        <f>SUM(CD31:CD32)</f>
        <v>48330245.931061469</v>
      </c>
      <c r="CE33" s="34">
        <f>SUM(CE31:CE32)</f>
        <v>6666373.251061542</v>
      </c>
      <c r="CF33" s="115">
        <f>CE33/CC33</f>
        <v>0.16000368718152375</v>
      </c>
    </row>
    <row r="34" spans="2:84" ht="12" customHeight="1">
      <c r="B34" s="2" t="s">
        <v>1</v>
      </c>
      <c r="N34" s="2">
        <f>SUM(C25:N25)</f>
        <v>5439856.4799999986</v>
      </c>
      <c r="Z34" s="2">
        <f>SUM(O25:Z25)</f>
        <v>2371613.0700000003</v>
      </c>
      <c r="AL34" s="2">
        <f>SUM(AA25:AL25)</f>
        <v>4037041.8100000024</v>
      </c>
      <c r="AW34" s="2"/>
      <c r="AX34" s="2">
        <f>SUM(AM25:AX25)</f>
        <v>12937649.629999997</v>
      </c>
      <c r="BJ34" s="2">
        <f>SUM(AY25:BJ25)</f>
        <v>51096915.061117612</v>
      </c>
      <c r="BV34" s="2">
        <f>SUM(BK25:BV25)</f>
        <v>44648834.032621138</v>
      </c>
      <c r="BX34" s="2">
        <f>N34+Z34+AL34+AX34+BJ34+BV34</f>
        <v>120531910.08373874</v>
      </c>
      <c r="CB34" s="8"/>
      <c r="CC34" s="34"/>
      <c r="CD34" s="119" t="s">
        <v>113</v>
      </c>
      <c r="CE34" s="34"/>
    </row>
    <row r="35" spans="2:84" ht="12" customHeight="1">
      <c r="B35" s="2" t="s">
        <v>0</v>
      </c>
      <c r="N35" s="2">
        <f>SUM(C26:N26)</f>
        <v>6408181.629999999</v>
      </c>
      <c r="Z35" s="2">
        <f>SUM(O26:Z26)</f>
        <v>9071049.5199999921</v>
      </c>
      <c r="AL35" s="2">
        <f>SUM(AA26:AL26)</f>
        <v>24494358.980000027</v>
      </c>
      <c r="AX35" s="2">
        <f>SUM(AM26:AX26)</f>
        <v>28726223.04999993</v>
      </c>
      <c r="BJ35" s="2">
        <f>SUM(AY26:BJ26)</f>
        <v>49825174.097551174</v>
      </c>
      <c r="BV35" s="2">
        <f>SUM(BK26:BV26)</f>
        <v>55433222.820760541</v>
      </c>
      <c r="BX35" s="2">
        <f t="shared" ref="BX35:BX38" si="138">N35+Z35+AL35+AX35+BJ35+BV35</f>
        <v>173958210.09831166</v>
      </c>
    </row>
    <row r="36" spans="2:84" ht="12" customHeight="1">
      <c r="B36" s="2" t="s">
        <v>4</v>
      </c>
      <c r="N36" s="2">
        <f t="shared" ref="N36:N38" si="139">SUM(C27:N27)</f>
        <v>3088069.0799999996</v>
      </c>
      <c r="Z36" s="2">
        <f t="shared" ref="Z36:Z38" si="140">SUM(O27:Z27)</f>
        <v>1051149.42</v>
      </c>
      <c r="AL36" s="2">
        <f t="shared" ref="AL36:AL38" si="141">SUM(AA27:AL27)</f>
        <v>-59868.659999999218</v>
      </c>
      <c r="AX36" s="2">
        <f t="shared" ref="AX36:AX38" si="142">SUM(AM27:AX27)</f>
        <v>5635223.3099999987</v>
      </c>
      <c r="BJ36" s="2">
        <f t="shared" ref="BJ36:BJ38" si="143">SUM(AY27:BJ27)</f>
        <v>0</v>
      </c>
      <c r="BV36" s="2">
        <f t="shared" ref="BV36:BV38" si="144">SUM(BK27:BV27)</f>
        <v>0</v>
      </c>
      <c r="BX36" s="2">
        <f t="shared" si="138"/>
        <v>9714573.1499999985</v>
      </c>
    </row>
    <row r="37" spans="2:84" ht="12" customHeight="1">
      <c r="B37" s="2" t="s">
        <v>6</v>
      </c>
      <c r="N37" s="2">
        <f t="shared" si="139"/>
        <v>0</v>
      </c>
      <c r="Z37" s="2">
        <f t="shared" si="140"/>
        <v>428377.58999999997</v>
      </c>
      <c r="AL37" s="2">
        <f t="shared" si="141"/>
        <v>2541302.5200000005</v>
      </c>
      <c r="AX37" s="2">
        <f t="shared" si="142"/>
        <v>50596.529999999795</v>
      </c>
      <c r="BJ37" s="2">
        <f t="shared" si="143"/>
        <v>0</v>
      </c>
      <c r="BV37" s="2">
        <f t="shared" si="144"/>
        <v>0</v>
      </c>
      <c r="BX37" s="2">
        <f t="shared" si="138"/>
        <v>3020276.64</v>
      </c>
    </row>
    <row r="38" spans="2:84" ht="12" customHeight="1">
      <c r="B38" s="7" t="s">
        <v>5</v>
      </c>
      <c r="N38" s="3">
        <f t="shared" si="139"/>
        <v>0</v>
      </c>
      <c r="Z38" s="3">
        <f t="shared" si="140"/>
        <v>0</v>
      </c>
      <c r="AL38" s="3">
        <f t="shared" si="141"/>
        <v>1820511.3399999999</v>
      </c>
      <c r="AX38" s="3">
        <f t="shared" si="142"/>
        <v>176469.63000000012</v>
      </c>
      <c r="BJ38" s="3">
        <f t="shared" si="143"/>
        <v>0</v>
      </c>
      <c r="BV38" s="3">
        <f t="shared" si="144"/>
        <v>0</v>
      </c>
      <c r="BX38" s="7">
        <f t="shared" si="138"/>
        <v>1996980.97</v>
      </c>
      <c r="CB38" s="39"/>
      <c r="CC38" s="32"/>
      <c r="CD38" s="32"/>
      <c r="CE38" s="32"/>
    </row>
    <row r="39" spans="2:84" ht="12" customHeight="1">
      <c r="B39" s="2" t="s">
        <v>7</v>
      </c>
      <c r="N39" s="2">
        <f>SUM(N33:N38)</f>
        <v>14936107.189999998</v>
      </c>
      <c r="Z39" s="2">
        <f>SUM(Z33:Z38)</f>
        <v>13999761.259999992</v>
      </c>
      <c r="AL39" s="2">
        <f>SUM(AL33:AL38)</f>
        <v>32833345.990000028</v>
      </c>
      <c r="AX39" s="2">
        <f>SUM(AX33:AX38)</f>
        <v>47526162.149999924</v>
      </c>
      <c r="BJ39" s="2">
        <f>SUM(BJ33:BJ38)</f>
        <v>100922089.15866879</v>
      </c>
      <c r="BV39" s="2">
        <f>SUM(BV33:BV38)</f>
        <v>100082056.85338168</v>
      </c>
      <c r="BX39" s="2">
        <f t="shared" ref="BX39" si="145">SUM(BX33:BX38)</f>
        <v>310299522.60205042</v>
      </c>
      <c r="CC39" s="1"/>
      <c r="CD39" s="1"/>
      <c r="CE39" s="1"/>
    </row>
    <row r="40" spans="2:84" ht="12" customHeight="1">
      <c r="N40" s="12"/>
      <c r="AX40" s="123"/>
      <c r="CC40" s="21"/>
      <c r="CD40" s="21"/>
      <c r="CE40" s="21"/>
    </row>
    <row r="41" spans="2:84" ht="12" customHeight="1">
      <c r="B41" s="9" t="s">
        <v>128</v>
      </c>
      <c r="Z41" s="2"/>
      <c r="AL41" s="2"/>
      <c r="AW41" s="2"/>
      <c r="AX41" s="1"/>
      <c r="BJ41" s="1"/>
      <c r="BV41" s="1"/>
    </row>
    <row r="42" spans="2:84" ht="12" customHeight="1">
      <c r="B42" s="55" t="s">
        <v>127</v>
      </c>
      <c r="Z42" s="2"/>
      <c r="AL42" s="2"/>
      <c r="AW42" s="2"/>
      <c r="AX42" s="33">
        <v>48330245.931061469</v>
      </c>
      <c r="BJ42" s="33">
        <v>49731823</v>
      </c>
      <c r="BV42" s="33">
        <v>51223778</v>
      </c>
    </row>
    <row r="43" spans="2:84" ht="12" customHeight="1">
      <c r="B43" s="13" t="s">
        <v>96</v>
      </c>
      <c r="Z43" s="21"/>
      <c r="AL43" s="21"/>
      <c r="AW43" s="21"/>
      <c r="AX43" s="13">
        <f>AX34+AX35-AX42</f>
        <v>-6666373.2510615438</v>
      </c>
      <c r="BJ43" s="13">
        <f>BJ34+BJ35-BJ42</f>
        <v>51190266.158668786</v>
      </c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3">
        <f>BV34+BV35-BV42</f>
        <v>48858278.853381678</v>
      </c>
    </row>
    <row r="44" spans="2:84" ht="12" customHeight="1">
      <c r="B44" s="13" t="s">
        <v>97</v>
      </c>
      <c r="Z44" s="12"/>
      <c r="AL44" s="12"/>
      <c r="AW44" s="12"/>
      <c r="AX44" s="124">
        <f>AX42/(AX42+AX43)</f>
        <v>1.1600036871815238</v>
      </c>
      <c r="BJ44" s="124">
        <f>BJ42/(BJ42+BJ43)</f>
        <v>0.49277441058331722</v>
      </c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24">
        <f>BV42/(BV42+BV43)</f>
        <v>0.51181779841956954</v>
      </c>
    </row>
    <row r="45" spans="2:84" ht="12" customHeight="1">
      <c r="B45" s="114"/>
      <c r="AX45" s="2"/>
      <c r="BJ45" s="2"/>
      <c r="BV45" s="2"/>
    </row>
    <row r="46" spans="2:84" ht="12" customHeight="1">
      <c r="B46" s="9" t="s">
        <v>129</v>
      </c>
      <c r="BJ46" s="2"/>
      <c r="BV46" s="2"/>
      <c r="BZ46" s="2"/>
    </row>
    <row r="47" spans="2:84" ht="12" customHeight="1">
      <c r="B47" s="9" t="s">
        <v>130</v>
      </c>
      <c r="AM47" s="118" t="s">
        <v>118</v>
      </c>
      <c r="AY47" s="118" t="s">
        <v>117</v>
      </c>
      <c r="BJ47" s="2"/>
      <c r="BK47" s="118" t="s">
        <v>116</v>
      </c>
      <c r="BV47" s="2"/>
      <c r="BZ47" s="2"/>
    </row>
    <row r="48" spans="2:84" ht="12" customHeight="1">
      <c r="B48" s="2" t="s">
        <v>1</v>
      </c>
      <c r="AM48" s="112">
        <f t="shared" ref="AM48:AX48" si="146">AM25*$AX$44</f>
        <v>8898240.2214988302</v>
      </c>
      <c r="AN48" s="112">
        <f t="shared" si="146"/>
        <v>868195.96684306476</v>
      </c>
      <c r="AO48" s="112">
        <f t="shared" si="146"/>
        <v>2446682.8742131125</v>
      </c>
      <c r="AP48" s="112">
        <f t="shared" si="146"/>
        <v>-259223.86636759766</v>
      </c>
      <c r="AQ48" s="112">
        <f t="shared" si="146"/>
        <v>-413018.36161794909</v>
      </c>
      <c r="AR48" s="112">
        <f t="shared" si="146"/>
        <v>7720.671340876559</v>
      </c>
      <c r="AS48" s="112">
        <f t="shared" si="146"/>
        <v>19349.255903441284</v>
      </c>
      <c r="AT48" s="112">
        <f t="shared" si="146"/>
        <v>250901.28071347016</v>
      </c>
      <c r="AU48" s="112">
        <f t="shared" si="146"/>
        <v>233718.01849484534</v>
      </c>
      <c r="AV48" s="112">
        <f t="shared" si="146"/>
        <v>-35163.4933704941</v>
      </c>
      <c r="AW48" s="112">
        <f t="shared" si="146"/>
        <v>1793.0408993574849</v>
      </c>
      <c r="AX48" s="112">
        <f t="shared" si="146"/>
        <v>2988525.6657117163</v>
      </c>
      <c r="AY48" s="112">
        <f t="shared" ref="AY48:BJ48" si="147">AY25*$BJ44</f>
        <v>0</v>
      </c>
      <c r="AZ48" s="112">
        <f t="shared" si="147"/>
        <v>0</v>
      </c>
      <c r="BA48" s="112">
        <f t="shared" si="147"/>
        <v>0</v>
      </c>
      <c r="BB48" s="112">
        <f t="shared" si="147"/>
        <v>0</v>
      </c>
      <c r="BC48" s="112">
        <f t="shared" si="147"/>
        <v>0</v>
      </c>
      <c r="BD48" s="112">
        <f t="shared" si="147"/>
        <v>0</v>
      </c>
      <c r="BE48" s="112">
        <f t="shared" si="147"/>
        <v>1165988.0278038348</v>
      </c>
      <c r="BF48" s="112">
        <f t="shared" si="147"/>
        <v>18838893.498760868</v>
      </c>
      <c r="BG48" s="112">
        <f t="shared" si="147"/>
        <v>5262.7428887863243</v>
      </c>
      <c r="BH48" s="112">
        <f t="shared" si="147"/>
        <v>2583149.0046245987</v>
      </c>
      <c r="BI48" s="112">
        <f t="shared" si="147"/>
        <v>2585958.9277899689</v>
      </c>
      <c r="BJ48" s="112">
        <f t="shared" si="147"/>
        <v>0</v>
      </c>
      <c r="BK48" s="112">
        <f t="shared" ref="BK48:BV48" si="148">BK25*$BV44</f>
        <v>0</v>
      </c>
      <c r="BL48" s="112">
        <f t="shared" si="148"/>
        <v>0</v>
      </c>
      <c r="BM48" s="112">
        <f t="shared" si="148"/>
        <v>0</v>
      </c>
      <c r="BN48" s="112">
        <f t="shared" si="148"/>
        <v>0</v>
      </c>
      <c r="BO48" s="112">
        <f t="shared" si="148"/>
        <v>0</v>
      </c>
      <c r="BP48" s="112">
        <f t="shared" si="148"/>
        <v>0</v>
      </c>
      <c r="BQ48" s="112">
        <f t="shared" si="148"/>
        <v>5503304.4486656478</v>
      </c>
      <c r="BR48" s="112">
        <f t="shared" si="148"/>
        <v>10890099.944890659</v>
      </c>
      <c r="BS48" s="112">
        <f t="shared" si="148"/>
        <v>3220545.5253954316</v>
      </c>
      <c r="BT48" s="112">
        <f t="shared" si="148"/>
        <v>3238118.0176251624</v>
      </c>
      <c r="BU48" s="112">
        <f t="shared" si="148"/>
        <v>0</v>
      </c>
      <c r="BV48" s="112">
        <f t="shared" si="148"/>
        <v>0</v>
      </c>
      <c r="BZ48" s="2"/>
    </row>
    <row r="49" spans="2:83" ht="12" customHeight="1">
      <c r="B49" s="7" t="s">
        <v>0</v>
      </c>
      <c r="AM49" s="113">
        <f t="shared" ref="AM49:AX49" si="149">AM26*$AX$44</f>
        <v>3974953.5235660286</v>
      </c>
      <c r="AN49" s="113">
        <f t="shared" si="149"/>
        <v>656678.94571619155</v>
      </c>
      <c r="AO49" s="113">
        <f t="shared" si="149"/>
        <v>683026.95626582473</v>
      </c>
      <c r="AP49" s="113">
        <f t="shared" si="149"/>
        <v>1553107.7899001201</v>
      </c>
      <c r="AQ49" s="113">
        <f t="shared" si="149"/>
        <v>-772185.31526412151</v>
      </c>
      <c r="AR49" s="113">
        <f t="shared" si="149"/>
        <v>2334216.7815290056</v>
      </c>
      <c r="AS49" s="113">
        <f t="shared" si="149"/>
        <v>6628931.2490854533</v>
      </c>
      <c r="AT49" s="113">
        <f t="shared" si="149"/>
        <v>3771663.0165879405</v>
      </c>
      <c r="AU49" s="113">
        <f t="shared" si="149"/>
        <v>2992912.5908559305</v>
      </c>
      <c r="AV49" s="113">
        <f t="shared" si="149"/>
        <v>3412182.2703443593</v>
      </c>
      <c r="AW49" s="113">
        <f t="shared" si="149"/>
        <v>1937547.5118781668</v>
      </c>
      <c r="AX49" s="113">
        <f t="shared" si="149"/>
        <v>6149489.3363338988</v>
      </c>
      <c r="AY49" s="113">
        <f t="shared" ref="AY49:BJ49" si="150">AY26*$BJ44</f>
        <v>2590310.1316077639</v>
      </c>
      <c r="AZ49" s="113">
        <f t="shared" si="150"/>
        <v>3517685.1713466542</v>
      </c>
      <c r="BA49" s="113">
        <f t="shared" si="150"/>
        <v>393249.89631710702</v>
      </c>
      <c r="BB49" s="113">
        <f t="shared" si="150"/>
        <v>2844860.626385455</v>
      </c>
      <c r="BC49" s="113">
        <f t="shared" si="150"/>
        <v>40186.377420068748</v>
      </c>
      <c r="BD49" s="113">
        <f t="shared" si="150"/>
        <v>1070368.8555040541</v>
      </c>
      <c r="BE49" s="113">
        <f t="shared" si="150"/>
        <v>3520372.8787922403</v>
      </c>
      <c r="BF49" s="113">
        <f t="shared" si="150"/>
        <v>5744037.6977922171</v>
      </c>
      <c r="BG49" s="113">
        <f t="shared" si="150"/>
        <v>2152836.9648332181</v>
      </c>
      <c r="BH49" s="113">
        <f t="shared" si="150"/>
        <v>2678662.1981331659</v>
      </c>
      <c r="BI49" s="113">
        <f t="shared" si="150"/>
        <v>0</v>
      </c>
      <c r="BJ49" s="113">
        <f t="shared" si="150"/>
        <v>0</v>
      </c>
      <c r="BK49" s="113">
        <f t="shared" ref="BK49:BV49" si="151">BK26*$BV44</f>
        <v>2688765.2973040426</v>
      </c>
      <c r="BL49" s="113">
        <f t="shared" si="151"/>
        <v>3660847.9371442408</v>
      </c>
      <c r="BM49" s="113">
        <f t="shared" si="151"/>
        <v>5456433.2010356719</v>
      </c>
      <c r="BN49" s="113">
        <f t="shared" si="151"/>
        <v>2966745.9950240846</v>
      </c>
      <c r="BO49" s="113">
        <f t="shared" si="151"/>
        <v>0</v>
      </c>
      <c r="BP49" s="113">
        <f t="shared" si="151"/>
        <v>2149627.6131365178</v>
      </c>
      <c r="BQ49" s="113">
        <f t="shared" si="151"/>
        <v>906899.37750274595</v>
      </c>
      <c r="BR49" s="113">
        <f t="shared" si="151"/>
        <v>3077034.0093842447</v>
      </c>
      <c r="BS49" s="113">
        <f t="shared" si="151"/>
        <v>1958647.5420302877</v>
      </c>
      <c r="BT49" s="113">
        <f t="shared" si="151"/>
        <v>625598.72829900251</v>
      </c>
      <c r="BU49" s="113">
        <f t="shared" si="151"/>
        <v>0</v>
      </c>
      <c r="BV49" s="113">
        <f t="shared" si="151"/>
        <v>4881110.3625622625</v>
      </c>
    </row>
    <row r="50" spans="2:83" ht="12" customHeight="1">
      <c r="B50" s="13" t="s">
        <v>15</v>
      </c>
      <c r="AM50" s="6">
        <f t="shared" ref="AM50:AW50" si="152">SUM(AM48:AM49)</f>
        <v>12873193.745064858</v>
      </c>
      <c r="AN50" s="6">
        <f t="shared" si="152"/>
        <v>1524874.9125592564</v>
      </c>
      <c r="AO50" s="6">
        <f t="shared" si="152"/>
        <v>3129709.8304789374</v>
      </c>
      <c r="AP50" s="6">
        <f t="shared" si="152"/>
        <v>1293883.9235325225</v>
      </c>
      <c r="AQ50" s="6">
        <f t="shared" si="152"/>
        <v>-1185203.6768820705</v>
      </c>
      <c r="AR50" s="6">
        <f t="shared" si="152"/>
        <v>2341937.4528698823</v>
      </c>
      <c r="AS50" s="6">
        <f t="shared" si="152"/>
        <v>6648280.5049888948</v>
      </c>
      <c r="AT50" s="6">
        <f t="shared" si="152"/>
        <v>4022564.2973014107</v>
      </c>
      <c r="AU50" s="6">
        <f t="shared" si="152"/>
        <v>3226630.6093507758</v>
      </c>
      <c r="AV50" s="6">
        <f t="shared" si="152"/>
        <v>3377018.7769738655</v>
      </c>
      <c r="AW50" s="6">
        <f t="shared" si="152"/>
        <v>1939340.5527775243</v>
      </c>
      <c r="AX50" s="6">
        <f>SUM(AX48:AX49)</f>
        <v>9138015.0020456146</v>
      </c>
      <c r="AY50" s="6">
        <f>SUM(AY48:AY49)</f>
        <v>2590310.1316077639</v>
      </c>
      <c r="AZ50" s="2">
        <f t="shared" ref="AZ50:BJ50" si="153">SUM(AZ48:AZ49)</f>
        <v>3517685.1713466542</v>
      </c>
      <c r="BA50" s="2">
        <f t="shared" si="153"/>
        <v>393249.89631710702</v>
      </c>
      <c r="BB50" s="2">
        <f t="shared" si="153"/>
        <v>2844860.626385455</v>
      </c>
      <c r="BC50" s="2">
        <f t="shared" si="153"/>
        <v>40186.377420068748</v>
      </c>
      <c r="BD50" s="2">
        <f t="shared" si="153"/>
        <v>1070368.8555040541</v>
      </c>
      <c r="BE50" s="2">
        <f t="shared" si="153"/>
        <v>4686360.9065960748</v>
      </c>
      <c r="BF50" s="2">
        <f t="shared" si="153"/>
        <v>24582931.196553085</v>
      </c>
      <c r="BG50" s="2">
        <f t="shared" si="153"/>
        <v>2158099.7077220045</v>
      </c>
      <c r="BH50" s="2">
        <f t="shared" si="153"/>
        <v>5261811.2027577646</v>
      </c>
      <c r="BI50" s="2">
        <f t="shared" si="153"/>
        <v>2585958.9277899689</v>
      </c>
      <c r="BJ50" s="2">
        <f t="shared" si="153"/>
        <v>0</v>
      </c>
      <c r="BK50" s="6">
        <f>SUM(BK48:BK49)</f>
        <v>2688765.2973040426</v>
      </c>
      <c r="BL50" s="6">
        <f t="shared" ref="BL50:BV50" si="154">SUM(BL48:BL49)</f>
        <v>3660847.9371442408</v>
      </c>
      <c r="BM50" s="6">
        <f t="shared" si="154"/>
        <v>5456433.2010356719</v>
      </c>
      <c r="BN50" s="6">
        <f t="shared" si="154"/>
        <v>2966745.9950240846</v>
      </c>
      <c r="BO50" s="6">
        <f t="shared" si="154"/>
        <v>0</v>
      </c>
      <c r="BP50" s="6">
        <f t="shared" si="154"/>
        <v>2149627.6131365178</v>
      </c>
      <c r="BQ50" s="6">
        <f t="shared" si="154"/>
        <v>6410203.8261683937</v>
      </c>
      <c r="BR50" s="6">
        <f t="shared" si="154"/>
        <v>13967133.954274904</v>
      </c>
      <c r="BS50" s="6">
        <f t="shared" si="154"/>
        <v>5179193.0674257195</v>
      </c>
      <c r="BT50" s="6">
        <f t="shared" si="154"/>
        <v>3863716.745924165</v>
      </c>
      <c r="BU50" s="6">
        <f t="shared" si="154"/>
        <v>0</v>
      </c>
      <c r="BV50" s="6">
        <f t="shared" si="154"/>
        <v>4881110.3625622625</v>
      </c>
    </row>
    <row r="51" spans="2:83" ht="12" customHeight="1">
      <c r="B51" s="13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</row>
    <row r="52" spans="2:83" ht="12" customHeight="1">
      <c r="B52" s="9" t="s">
        <v>131</v>
      </c>
      <c r="AX52" s="2"/>
      <c r="BJ52" s="2"/>
      <c r="BV52" s="2"/>
      <c r="CB52" s="8"/>
      <c r="CC52" s="34"/>
      <c r="CD52" s="40"/>
      <c r="CE52" s="34"/>
    </row>
    <row r="53" spans="2:83" ht="12" customHeight="1">
      <c r="B53" s="9" t="s">
        <v>130</v>
      </c>
      <c r="AX53" s="117" t="s">
        <v>107</v>
      </c>
      <c r="BJ53" s="117" t="s">
        <v>108</v>
      </c>
      <c r="BV53" s="1" t="s">
        <v>109</v>
      </c>
    </row>
    <row r="54" spans="2:83" ht="12" customHeight="1">
      <c r="B54" s="2" t="s">
        <v>1</v>
      </c>
      <c r="AW54" s="14"/>
      <c r="AX54" s="2">
        <f>SUM(AM48:AX48)</f>
        <v>15007721.274262674</v>
      </c>
      <c r="BI54" s="14"/>
      <c r="BJ54" s="2">
        <f>SUM(AY48:BJ48)</f>
        <v>25179252.201868054</v>
      </c>
      <c r="BU54" s="14"/>
      <c r="BV54" s="2">
        <f>SUM(BK48:BV48)</f>
        <v>22852067.936576903</v>
      </c>
    </row>
    <row r="55" spans="2:83" ht="12" customHeight="1">
      <c r="B55" s="7" t="s">
        <v>0</v>
      </c>
      <c r="AW55" s="1"/>
      <c r="AX55" s="3">
        <f>SUM(AM49:AX49)</f>
        <v>33322524.656798795</v>
      </c>
      <c r="BI55" s="1"/>
      <c r="BJ55" s="3">
        <f>SUM(AY49:BJ49)</f>
        <v>24552570.798131946</v>
      </c>
      <c r="BU55" s="1"/>
      <c r="BV55" s="3">
        <f>SUM(BK49:BV49)</f>
        <v>28371710.063423101</v>
      </c>
    </row>
    <row r="56" spans="2:83" ht="12" customHeight="1">
      <c r="B56" s="13" t="s">
        <v>16</v>
      </c>
      <c r="AX56" s="2">
        <f>SUM(AX54:AX55)</f>
        <v>48330245.931061469</v>
      </c>
      <c r="BJ56" s="2">
        <f>SUM(BJ54:BJ55)</f>
        <v>49731823</v>
      </c>
      <c r="BV56" s="2">
        <f>SUM(BV54:BV55)</f>
        <v>51223778</v>
      </c>
    </row>
    <row r="57" spans="2:83" ht="12" customHeight="1">
      <c r="B57" s="13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26">
        <f>AX56-AX42</f>
        <v>0</v>
      </c>
      <c r="AY57" s="6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6">
        <f>BJ56-BJ42</f>
        <v>0</v>
      </c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26">
        <f>BV56-BV42</f>
        <v>0</v>
      </c>
    </row>
    <row r="58" spans="2:83" ht="12" customHeight="1">
      <c r="B58" s="9" t="s">
        <v>2</v>
      </c>
      <c r="AL58" s="1" t="s">
        <v>110</v>
      </c>
      <c r="AM58" t="s">
        <v>133</v>
      </c>
      <c r="AY58" t="s">
        <v>133</v>
      </c>
      <c r="BJ58" s="6"/>
      <c r="BK58" t="s">
        <v>133</v>
      </c>
      <c r="BV58" s="6"/>
    </row>
    <row r="59" spans="2:83" ht="12" customHeight="1">
      <c r="B59" s="2" t="s">
        <v>3</v>
      </c>
      <c r="AL59" s="2">
        <f t="shared" ref="AL59:AX59" si="155">AL13</f>
        <v>1077571.6600000001</v>
      </c>
      <c r="AM59" s="2">
        <f t="shared" si="155"/>
        <v>1077571.6600000001</v>
      </c>
      <c r="AN59" s="2">
        <f t="shared" si="155"/>
        <v>1077571.6600000001</v>
      </c>
      <c r="AO59" s="2">
        <f t="shared" si="155"/>
        <v>1077571.6600000001</v>
      </c>
      <c r="AP59" s="2">
        <f t="shared" si="155"/>
        <v>1077571.6600000001</v>
      </c>
      <c r="AQ59" s="2">
        <f t="shared" si="155"/>
        <v>1077571.6600000001</v>
      </c>
      <c r="AR59" s="2">
        <f t="shared" si="155"/>
        <v>1077571.6600000001</v>
      </c>
      <c r="AS59" s="2">
        <f t="shared" si="155"/>
        <v>1077571.6600000001</v>
      </c>
      <c r="AT59" s="2">
        <f t="shared" si="155"/>
        <v>1077571.6600000001</v>
      </c>
      <c r="AU59" s="2">
        <f t="shared" si="155"/>
        <v>1077571.6600000001</v>
      </c>
      <c r="AV59" s="2">
        <f t="shared" si="155"/>
        <v>1077571.6600000001</v>
      </c>
      <c r="AW59" s="2">
        <f t="shared" si="155"/>
        <v>1077571.6600000001</v>
      </c>
      <c r="AX59" s="2">
        <f t="shared" si="155"/>
        <v>1077571.6600000001</v>
      </c>
      <c r="AY59" s="2">
        <f>AX59</f>
        <v>1077571.6600000001</v>
      </c>
      <c r="AZ59" s="2">
        <f t="shared" ref="AZ59:BV59" si="156">AY59</f>
        <v>1077571.6600000001</v>
      </c>
      <c r="BA59" s="2">
        <f t="shared" si="156"/>
        <v>1077571.6600000001</v>
      </c>
      <c r="BB59" s="2">
        <f t="shared" si="156"/>
        <v>1077571.6600000001</v>
      </c>
      <c r="BC59" s="2">
        <f t="shared" si="156"/>
        <v>1077571.6600000001</v>
      </c>
      <c r="BD59" s="2">
        <f t="shared" si="156"/>
        <v>1077571.6600000001</v>
      </c>
      <c r="BE59" s="2">
        <f t="shared" si="156"/>
        <v>1077571.6600000001</v>
      </c>
      <c r="BF59" s="2">
        <f t="shared" si="156"/>
        <v>1077571.6600000001</v>
      </c>
      <c r="BG59" s="2">
        <f t="shared" si="156"/>
        <v>1077571.6600000001</v>
      </c>
      <c r="BH59" s="2">
        <f t="shared" si="156"/>
        <v>1077571.6600000001</v>
      </c>
      <c r="BI59" s="2">
        <f t="shared" si="156"/>
        <v>1077571.6600000001</v>
      </c>
      <c r="BJ59" s="2">
        <f t="shared" si="156"/>
        <v>1077571.6600000001</v>
      </c>
      <c r="BK59" s="2">
        <f t="shared" si="156"/>
        <v>1077571.6600000001</v>
      </c>
      <c r="BL59" s="2">
        <f t="shared" si="156"/>
        <v>1077571.6600000001</v>
      </c>
      <c r="BM59" s="2">
        <f t="shared" si="156"/>
        <v>1077571.6600000001</v>
      </c>
      <c r="BN59" s="2">
        <f t="shared" si="156"/>
        <v>1077571.6600000001</v>
      </c>
      <c r="BO59" s="2">
        <f t="shared" si="156"/>
        <v>1077571.6600000001</v>
      </c>
      <c r="BP59" s="2">
        <f t="shared" si="156"/>
        <v>1077571.6600000001</v>
      </c>
      <c r="BQ59" s="2">
        <f t="shared" si="156"/>
        <v>1077571.6600000001</v>
      </c>
      <c r="BR59" s="2">
        <f t="shared" si="156"/>
        <v>1077571.6600000001</v>
      </c>
      <c r="BS59" s="2">
        <f t="shared" si="156"/>
        <v>1077571.6600000001</v>
      </c>
      <c r="BT59" s="2">
        <f t="shared" si="156"/>
        <v>1077571.6600000001</v>
      </c>
      <c r="BU59" s="2">
        <f t="shared" si="156"/>
        <v>1077571.6600000001</v>
      </c>
      <c r="BV59" s="2">
        <f t="shared" si="156"/>
        <v>1077571.6600000001</v>
      </c>
      <c r="BX59" s="6">
        <f>SUM(BJ59:BV59)/13</f>
        <v>1077571.6600000001</v>
      </c>
      <c r="BZ59" s="2"/>
    </row>
    <row r="60" spans="2:83" ht="12" customHeight="1">
      <c r="B60" s="2" t="s">
        <v>1</v>
      </c>
      <c r="AL60" s="2">
        <f>AL14</f>
        <v>11848511.360000001</v>
      </c>
      <c r="AM60" s="2">
        <f t="shared" ref="AM60:BV60" si="157">AL60+AM48</f>
        <v>20746751.581498832</v>
      </c>
      <c r="AN60" s="2">
        <f t="shared" si="157"/>
        <v>21614947.548341896</v>
      </c>
      <c r="AO60" s="2">
        <f t="shared" si="157"/>
        <v>24061630.422555007</v>
      </c>
      <c r="AP60" s="2">
        <f t="shared" si="157"/>
        <v>23802406.55618741</v>
      </c>
      <c r="AQ60" s="2">
        <f t="shared" si="157"/>
        <v>23389388.194569461</v>
      </c>
      <c r="AR60" s="2">
        <f t="shared" si="157"/>
        <v>23397108.865910336</v>
      </c>
      <c r="AS60" s="2">
        <f t="shared" si="157"/>
        <v>23416458.121813778</v>
      </c>
      <c r="AT60" s="2">
        <f t="shared" si="157"/>
        <v>23667359.402527247</v>
      </c>
      <c r="AU60" s="2">
        <f t="shared" si="157"/>
        <v>23901077.421022091</v>
      </c>
      <c r="AV60" s="2">
        <f t="shared" si="157"/>
        <v>23865913.927651595</v>
      </c>
      <c r="AW60" s="2">
        <f t="shared" si="157"/>
        <v>23867706.968550954</v>
      </c>
      <c r="AX60" s="2">
        <f t="shared" si="157"/>
        <v>26856232.63426267</v>
      </c>
      <c r="AY60" s="2">
        <f t="shared" si="157"/>
        <v>26856232.63426267</v>
      </c>
      <c r="AZ60" s="2">
        <f t="shared" si="157"/>
        <v>26856232.63426267</v>
      </c>
      <c r="BA60" s="2">
        <f t="shared" si="157"/>
        <v>26856232.63426267</v>
      </c>
      <c r="BB60" s="2">
        <f t="shared" si="157"/>
        <v>26856232.63426267</v>
      </c>
      <c r="BC60" s="2">
        <f t="shared" si="157"/>
        <v>26856232.63426267</v>
      </c>
      <c r="BD60" s="2">
        <f t="shared" si="157"/>
        <v>26856232.63426267</v>
      </c>
      <c r="BE60" s="2">
        <f t="shared" si="157"/>
        <v>28022220.662066504</v>
      </c>
      <c r="BF60" s="2">
        <f t="shared" si="157"/>
        <v>46861114.160827368</v>
      </c>
      <c r="BG60" s="2">
        <f t="shared" si="157"/>
        <v>46866376.903716154</v>
      </c>
      <c r="BH60" s="2">
        <f t="shared" si="157"/>
        <v>49449525.908340752</v>
      </c>
      <c r="BI60" s="2">
        <f t="shared" si="157"/>
        <v>52035484.836130723</v>
      </c>
      <c r="BJ60" s="2">
        <f t="shared" si="157"/>
        <v>52035484.836130723</v>
      </c>
      <c r="BK60" s="2">
        <f t="shared" si="157"/>
        <v>52035484.836130723</v>
      </c>
      <c r="BL60" s="2">
        <f t="shared" si="157"/>
        <v>52035484.836130723</v>
      </c>
      <c r="BM60" s="2">
        <f t="shared" si="157"/>
        <v>52035484.836130723</v>
      </c>
      <c r="BN60" s="2">
        <f t="shared" si="157"/>
        <v>52035484.836130723</v>
      </c>
      <c r="BO60" s="2">
        <f t="shared" si="157"/>
        <v>52035484.836130723</v>
      </c>
      <c r="BP60" s="2">
        <f t="shared" si="157"/>
        <v>52035484.836130723</v>
      </c>
      <c r="BQ60" s="2">
        <f t="shared" si="157"/>
        <v>57538789.284796372</v>
      </c>
      <c r="BR60" s="2">
        <f t="shared" si="157"/>
        <v>68428889.229687035</v>
      </c>
      <c r="BS60" s="2">
        <f t="shared" si="157"/>
        <v>71649434.755082473</v>
      </c>
      <c r="BT60" s="2">
        <f t="shared" si="157"/>
        <v>74887552.772707641</v>
      </c>
      <c r="BU60" s="2">
        <f t="shared" si="157"/>
        <v>74887552.772707641</v>
      </c>
      <c r="BV60" s="2">
        <f t="shared" si="157"/>
        <v>74887552.772707641</v>
      </c>
      <c r="BX60" s="28">
        <f t="shared" ref="BX60:BX64" si="158">SUM(BJ60:BV60)/13</f>
        <v>60502166.572354153</v>
      </c>
      <c r="BZ60" s="25">
        <f>BX60-BX$14</f>
        <v>-31923284.054965198</v>
      </c>
    </row>
    <row r="61" spans="2:83" ht="12" customHeight="1">
      <c r="B61" s="2" t="s">
        <v>0</v>
      </c>
      <c r="AL61" s="2">
        <f>AL15</f>
        <v>39973590.130000018</v>
      </c>
      <c r="AM61" s="2">
        <f t="shared" ref="AM61:BV61" si="159">AL61+AM49</f>
        <v>43948543.653566048</v>
      </c>
      <c r="AN61" s="2">
        <f t="shared" si="159"/>
        <v>44605222.599282242</v>
      </c>
      <c r="AO61" s="2">
        <f t="shared" si="159"/>
        <v>45288249.555548064</v>
      </c>
      <c r="AP61" s="2">
        <f t="shared" si="159"/>
        <v>46841357.345448181</v>
      </c>
      <c r="AQ61" s="2">
        <f t="shared" si="159"/>
        <v>46069172.03018406</v>
      </c>
      <c r="AR61" s="2">
        <f t="shared" si="159"/>
        <v>48403388.81171307</v>
      </c>
      <c r="AS61" s="2">
        <f t="shared" si="159"/>
        <v>55032320.060798526</v>
      </c>
      <c r="AT61" s="2">
        <f t="shared" si="159"/>
        <v>58803983.077386469</v>
      </c>
      <c r="AU61" s="2">
        <f t="shared" si="159"/>
        <v>61796895.668242402</v>
      </c>
      <c r="AV61" s="2">
        <f t="shared" si="159"/>
        <v>65209077.938586764</v>
      </c>
      <c r="AW61" s="2">
        <f t="shared" si="159"/>
        <v>67146625.450464934</v>
      </c>
      <c r="AX61" s="2">
        <f t="shared" si="159"/>
        <v>73296114.786798835</v>
      </c>
      <c r="AY61" s="2">
        <f t="shared" si="159"/>
        <v>75886424.918406606</v>
      </c>
      <c r="AZ61" s="2">
        <f t="shared" si="159"/>
        <v>79404110.089753255</v>
      </c>
      <c r="BA61" s="2">
        <f t="shared" si="159"/>
        <v>79797359.986070365</v>
      </c>
      <c r="BB61" s="2">
        <f t="shared" si="159"/>
        <v>82642220.612455815</v>
      </c>
      <c r="BC61" s="2">
        <f t="shared" si="159"/>
        <v>82682406.989875883</v>
      </c>
      <c r="BD61" s="2">
        <f t="shared" si="159"/>
        <v>83752775.845379934</v>
      </c>
      <c r="BE61" s="2">
        <f t="shared" si="159"/>
        <v>87273148.724172175</v>
      </c>
      <c r="BF61" s="2">
        <f t="shared" si="159"/>
        <v>93017186.421964392</v>
      </c>
      <c r="BG61" s="2">
        <f t="shared" si="159"/>
        <v>95170023.386797607</v>
      </c>
      <c r="BH61" s="2">
        <f t="shared" si="159"/>
        <v>97848685.584930778</v>
      </c>
      <c r="BI61" s="2">
        <f t="shared" si="159"/>
        <v>97848685.584930778</v>
      </c>
      <c r="BJ61" s="2">
        <f t="shared" si="159"/>
        <v>97848685.584930778</v>
      </c>
      <c r="BK61" s="2">
        <f t="shared" si="159"/>
        <v>100537450.88223483</v>
      </c>
      <c r="BL61" s="2">
        <f t="shared" si="159"/>
        <v>104198298.81937906</v>
      </c>
      <c r="BM61" s="2">
        <f t="shared" si="159"/>
        <v>109654732.02041474</v>
      </c>
      <c r="BN61" s="2">
        <f t="shared" si="159"/>
        <v>112621478.01543882</v>
      </c>
      <c r="BO61" s="2">
        <f t="shared" si="159"/>
        <v>112621478.01543882</v>
      </c>
      <c r="BP61" s="2">
        <f t="shared" si="159"/>
        <v>114771105.62857534</v>
      </c>
      <c r="BQ61" s="2">
        <f t="shared" si="159"/>
        <v>115678005.00607808</v>
      </c>
      <c r="BR61" s="2">
        <f t="shared" si="159"/>
        <v>118755039.01546232</v>
      </c>
      <c r="BS61" s="2">
        <f t="shared" si="159"/>
        <v>120713686.55749261</v>
      </c>
      <c r="BT61" s="2">
        <f t="shared" si="159"/>
        <v>121339285.28579162</v>
      </c>
      <c r="BU61" s="2">
        <f t="shared" si="159"/>
        <v>121339285.28579162</v>
      </c>
      <c r="BV61" s="2">
        <f t="shared" si="159"/>
        <v>126220395.64835389</v>
      </c>
      <c r="BX61" s="28">
        <f t="shared" si="158"/>
        <v>113561455.82810634</v>
      </c>
      <c r="BZ61" s="25">
        <f>BX61-BX$15</f>
        <v>-35663460.783076108</v>
      </c>
    </row>
    <row r="62" spans="2:83" ht="12" customHeight="1">
      <c r="B62" s="2" t="s">
        <v>4</v>
      </c>
      <c r="AL62" s="2">
        <f>AL16</f>
        <v>4079349.8400000003</v>
      </c>
      <c r="AM62" s="2">
        <f t="shared" ref="AM62:AX62" si="160">AM16</f>
        <v>4129480.2100000004</v>
      </c>
      <c r="AN62" s="2">
        <f t="shared" si="160"/>
        <v>4129480.2100000004</v>
      </c>
      <c r="AO62" s="2">
        <f t="shared" si="160"/>
        <v>4231906.08</v>
      </c>
      <c r="AP62" s="2">
        <f t="shared" si="160"/>
        <v>4233132.3900000006</v>
      </c>
      <c r="AQ62" s="2">
        <f t="shared" si="160"/>
        <v>7515802.7999999998</v>
      </c>
      <c r="AR62" s="2">
        <f t="shared" si="160"/>
        <v>7523945.4699999997</v>
      </c>
      <c r="AS62" s="2">
        <f t="shared" si="160"/>
        <v>7525752.4499999993</v>
      </c>
      <c r="AT62" s="2">
        <f t="shared" si="160"/>
        <v>8271025.7199999997</v>
      </c>
      <c r="AU62" s="2">
        <f t="shared" si="160"/>
        <v>8254408.0300000003</v>
      </c>
      <c r="AV62" s="2">
        <f t="shared" si="160"/>
        <v>8274793.0499999989</v>
      </c>
      <c r="AW62" s="2">
        <f t="shared" si="160"/>
        <v>8419627.5699999984</v>
      </c>
      <c r="AX62" s="2">
        <f t="shared" si="160"/>
        <v>9714573.1499999985</v>
      </c>
      <c r="AY62" s="2">
        <f>AX62</f>
        <v>9714573.1499999985</v>
      </c>
      <c r="AZ62" s="2">
        <f t="shared" ref="AZ62:BV62" si="161">AY62</f>
        <v>9714573.1499999985</v>
      </c>
      <c r="BA62" s="2">
        <f t="shared" si="161"/>
        <v>9714573.1499999985</v>
      </c>
      <c r="BB62" s="2">
        <f t="shared" si="161"/>
        <v>9714573.1499999985</v>
      </c>
      <c r="BC62" s="2">
        <f t="shared" si="161"/>
        <v>9714573.1499999985</v>
      </c>
      <c r="BD62" s="2">
        <f t="shared" si="161"/>
        <v>9714573.1499999985</v>
      </c>
      <c r="BE62" s="2">
        <f t="shared" si="161"/>
        <v>9714573.1499999985</v>
      </c>
      <c r="BF62" s="2">
        <f t="shared" si="161"/>
        <v>9714573.1499999985</v>
      </c>
      <c r="BG62" s="2">
        <f t="shared" si="161"/>
        <v>9714573.1499999985</v>
      </c>
      <c r="BH62" s="2">
        <f t="shared" si="161"/>
        <v>9714573.1499999985</v>
      </c>
      <c r="BI62" s="2">
        <f t="shared" si="161"/>
        <v>9714573.1499999985</v>
      </c>
      <c r="BJ62" s="2">
        <f t="shared" si="161"/>
        <v>9714573.1499999985</v>
      </c>
      <c r="BK62" s="2">
        <f t="shared" si="161"/>
        <v>9714573.1499999985</v>
      </c>
      <c r="BL62" s="2">
        <f t="shared" si="161"/>
        <v>9714573.1499999985</v>
      </c>
      <c r="BM62" s="2">
        <f t="shared" si="161"/>
        <v>9714573.1499999985</v>
      </c>
      <c r="BN62" s="2">
        <f t="shared" si="161"/>
        <v>9714573.1499999985</v>
      </c>
      <c r="BO62" s="2">
        <f t="shared" si="161"/>
        <v>9714573.1499999985</v>
      </c>
      <c r="BP62" s="2">
        <f t="shared" si="161"/>
        <v>9714573.1499999985</v>
      </c>
      <c r="BQ62" s="2">
        <f t="shared" si="161"/>
        <v>9714573.1499999985</v>
      </c>
      <c r="BR62" s="2">
        <f t="shared" si="161"/>
        <v>9714573.1499999985</v>
      </c>
      <c r="BS62" s="2">
        <f t="shared" si="161"/>
        <v>9714573.1499999985</v>
      </c>
      <c r="BT62" s="2">
        <f t="shared" si="161"/>
        <v>9714573.1499999985</v>
      </c>
      <c r="BU62" s="2">
        <f t="shared" si="161"/>
        <v>9714573.1499999985</v>
      </c>
      <c r="BV62" s="2">
        <f t="shared" si="161"/>
        <v>9714573.1499999985</v>
      </c>
      <c r="BX62" s="6">
        <f t="shared" si="158"/>
        <v>9714573.1500000022</v>
      </c>
      <c r="BZ62" s="2"/>
    </row>
    <row r="63" spans="2:83" ht="12" customHeight="1">
      <c r="B63" s="2" t="s">
        <v>6</v>
      </c>
      <c r="AL63" s="2">
        <f>AL17</f>
        <v>2969680.1100000003</v>
      </c>
      <c r="AM63" s="2">
        <f t="shared" ref="AM63:AX63" si="162">AM17</f>
        <v>2969680.1100000003</v>
      </c>
      <c r="AN63" s="2">
        <f t="shared" si="162"/>
        <v>2972288.91</v>
      </c>
      <c r="AO63" s="2">
        <f t="shared" si="162"/>
        <v>2972288.91</v>
      </c>
      <c r="AP63" s="2">
        <f t="shared" si="162"/>
        <v>2972288.91</v>
      </c>
      <c r="AQ63" s="2">
        <f t="shared" si="162"/>
        <v>2972288.91</v>
      </c>
      <c r="AR63" s="2">
        <f t="shared" si="162"/>
        <v>2972288.91</v>
      </c>
      <c r="AS63" s="2">
        <f t="shared" si="162"/>
        <v>2972288.91</v>
      </c>
      <c r="AT63" s="2">
        <f t="shared" si="162"/>
        <v>2972288.91</v>
      </c>
      <c r="AU63" s="2">
        <f t="shared" si="162"/>
        <v>3002167.56</v>
      </c>
      <c r="AV63" s="2">
        <f t="shared" si="162"/>
        <v>3011105.87</v>
      </c>
      <c r="AW63" s="2">
        <f t="shared" si="162"/>
        <v>3108569.63</v>
      </c>
      <c r="AX63" s="2">
        <f t="shared" si="162"/>
        <v>3020276.64</v>
      </c>
      <c r="AY63" s="2">
        <f>AX63</f>
        <v>3020276.64</v>
      </c>
      <c r="AZ63" s="2">
        <f t="shared" ref="AZ63:BV63" si="163">AY63</f>
        <v>3020276.64</v>
      </c>
      <c r="BA63" s="2">
        <f t="shared" si="163"/>
        <v>3020276.64</v>
      </c>
      <c r="BB63" s="2">
        <f t="shared" si="163"/>
        <v>3020276.64</v>
      </c>
      <c r="BC63" s="2">
        <f t="shared" si="163"/>
        <v>3020276.64</v>
      </c>
      <c r="BD63" s="2">
        <f t="shared" si="163"/>
        <v>3020276.64</v>
      </c>
      <c r="BE63" s="2">
        <f t="shared" si="163"/>
        <v>3020276.64</v>
      </c>
      <c r="BF63" s="2">
        <f t="shared" si="163"/>
        <v>3020276.64</v>
      </c>
      <c r="BG63" s="2">
        <f t="shared" si="163"/>
        <v>3020276.64</v>
      </c>
      <c r="BH63" s="2">
        <f t="shared" si="163"/>
        <v>3020276.64</v>
      </c>
      <c r="BI63" s="2">
        <f t="shared" si="163"/>
        <v>3020276.64</v>
      </c>
      <c r="BJ63" s="2">
        <f t="shared" si="163"/>
        <v>3020276.64</v>
      </c>
      <c r="BK63" s="2">
        <f t="shared" si="163"/>
        <v>3020276.64</v>
      </c>
      <c r="BL63" s="2">
        <f t="shared" si="163"/>
        <v>3020276.64</v>
      </c>
      <c r="BM63" s="2">
        <f t="shared" si="163"/>
        <v>3020276.64</v>
      </c>
      <c r="BN63" s="2">
        <f t="shared" si="163"/>
        <v>3020276.64</v>
      </c>
      <c r="BO63" s="2">
        <f t="shared" si="163"/>
        <v>3020276.64</v>
      </c>
      <c r="BP63" s="2">
        <f t="shared" si="163"/>
        <v>3020276.64</v>
      </c>
      <c r="BQ63" s="2">
        <f t="shared" si="163"/>
        <v>3020276.64</v>
      </c>
      <c r="BR63" s="2">
        <f t="shared" si="163"/>
        <v>3020276.64</v>
      </c>
      <c r="BS63" s="2">
        <f t="shared" si="163"/>
        <v>3020276.64</v>
      </c>
      <c r="BT63" s="2">
        <f t="shared" si="163"/>
        <v>3020276.64</v>
      </c>
      <c r="BU63" s="2">
        <f t="shared" si="163"/>
        <v>3020276.64</v>
      </c>
      <c r="BV63" s="2">
        <f t="shared" si="163"/>
        <v>3020276.64</v>
      </c>
      <c r="BX63" s="6">
        <f t="shared" si="158"/>
        <v>3020276.64</v>
      </c>
      <c r="BZ63" s="2"/>
    </row>
    <row r="64" spans="2:83" ht="12" customHeight="1">
      <c r="B64" s="7" t="s">
        <v>5</v>
      </c>
      <c r="AL64" s="16">
        <f>AL18</f>
        <v>1820511.3399999999</v>
      </c>
      <c r="AM64" s="16">
        <f t="shared" ref="AM64:AX64" si="164">AM18</f>
        <v>1820511.3399999999</v>
      </c>
      <c r="AN64" s="16">
        <f t="shared" si="164"/>
        <v>1820511.3399999999</v>
      </c>
      <c r="AO64" s="16">
        <f t="shared" si="164"/>
        <v>1820511.3399999999</v>
      </c>
      <c r="AP64" s="16">
        <f t="shared" si="164"/>
        <v>1820511.3399999999</v>
      </c>
      <c r="AQ64" s="16">
        <f t="shared" si="164"/>
        <v>1820511.3399999999</v>
      </c>
      <c r="AR64" s="16">
        <f t="shared" si="164"/>
        <v>1996980.97</v>
      </c>
      <c r="AS64" s="16">
        <f t="shared" si="164"/>
        <v>1996980.97</v>
      </c>
      <c r="AT64" s="16">
        <f t="shared" si="164"/>
        <v>1996980.97</v>
      </c>
      <c r="AU64" s="16">
        <f t="shared" si="164"/>
        <v>1996980.97</v>
      </c>
      <c r="AV64" s="16">
        <f t="shared" si="164"/>
        <v>1996980.97</v>
      </c>
      <c r="AW64" s="16">
        <f t="shared" si="164"/>
        <v>1996980.97</v>
      </c>
      <c r="AX64" s="16">
        <f t="shared" si="164"/>
        <v>1996980.97</v>
      </c>
      <c r="AY64" s="16">
        <f>AX64</f>
        <v>1996980.97</v>
      </c>
      <c r="AZ64" s="16">
        <f t="shared" ref="AZ64:BV64" si="165">AY64</f>
        <v>1996980.97</v>
      </c>
      <c r="BA64" s="16">
        <f t="shared" si="165"/>
        <v>1996980.97</v>
      </c>
      <c r="BB64" s="16">
        <f t="shared" si="165"/>
        <v>1996980.97</v>
      </c>
      <c r="BC64" s="16">
        <f t="shared" si="165"/>
        <v>1996980.97</v>
      </c>
      <c r="BD64" s="16">
        <f t="shared" si="165"/>
        <v>1996980.97</v>
      </c>
      <c r="BE64" s="16">
        <f t="shared" si="165"/>
        <v>1996980.97</v>
      </c>
      <c r="BF64" s="16">
        <f t="shared" si="165"/>
        <v>1996980.97</v>
      </c>
      <c r="BG64" s="16">
        <f t="shared" si="165"/>
        <v>1996980.97</v>
      </c>
      <c r="BH64" s="16">
        <f t="shared" si="165"/>
        <v>1996980.97</v>
      </c>
      <c r="BI64" s="16">
        <f t="shared" si="165"/>
        <v>1996980.97</v>
      </c>
      <c r="BJ64" s="16">
        <f t="shared" si="165"/>
        <v>1996980.97</v>
      </c>
      <c r="BK64" s="16">
        <f t="shared" si="165"/>
        <v>1996980.97</v>
      </c>
      <c r="BL64" s="16">
        <f t="shared" si="165"/>
        <v>1996980.97</v>
      </c>
      <c r="BM64" s="16">
        <f t="shared" si="165"/>
        <v>1996980.97</v>
      </c>
      <c r="BN64" s="16">
        <f t="shared" si="165"/>
        <v>1996980.97</v>
      </c>
      <c r="BO64" s="16">
        <f t="shared" si="165"/>
        <v>1996980.97</v>
      </c>
      <c r="BP64" s="16">
        <f t="shared" si="165"/>
        <v>1996980.97</v>
      </c>
      <c r="BQ64" s="16">
        <f t="shared" si="165"/>
        <v>1996980.97</v>
      </c>
      <c r="BR64" s="16">
        <f t="shared" si="165"/>
        <v>1996980.97</v>
      </c>
      <c r="BS64" s="16">
        <f t="shared" si="165"/>
        <v>1996980.97</v>
      </c>
      <c r="BT64" s="16">
        <f t="shared" si="165"/>
        <v>1996980.97</v>
      </c>
      <c r="BU64" s="16">
        <f t="shared" si="165"/>
        <v>1996980.97</v>
      </c>
      <c r="BV64" s="16">
        <f t="shared" si="165"/>
        <v>1996980.97</v>
      </c>
      <c r="BX64" s="7">
        <f t="shared" si="158"/>
        <v>1996980.9699999997</v>
      </c>
      <c r="BZ64" s="7"/>
    </row>
    <row r="65" spans="2:78" ht="12" customHeight="1">
      <c r="B65" s="2" t="s">
        <v>7</v>
      </c>
      <c r="AL65" s="2">
        <f t="shared" ref="AL65:AW65" si="166">SUM(AL59:AL64)</f>
        <v>61769214.440000027</v>
      </c>
      <c r="AM65" s="2">
        <f t="shared" si="166"/>
        <v>74692538.555064872</v>
      </c>
      <c r="AN65" s="2">
        <f t="shared" si="166"/>
        <v>76220022.267624125</v>
      </c>
      <c r="AO65" s="2">
        <f t="shared" si="166"/>
        <v>79452157.968103066</v>
      </c>
      <c r="AP65" s="2">
        <f t="shared" si="166"/>
        <v>80747268.201635584</v>
      </c>
      <c r="AQ65" s="2">
        <f t="shared" si="166"/>
        <v>82844734.934753522</v>
      </c>
      <c r="AR65" s="2">
        <f t="shared" si="166"/>
        <v>85371284.687623397</v>
      </c>
      <c r="AS65" s="2">
        <f t="shared" si="166"/>
        <v>92021372.172612295</v>
      </c>
      <c r="AT65" s="2">
        <f t="shared" si="166"/>
        <v>96789209.739913702</v>
      </c>
      <c r="AU65" s="2">
        <f t="shared" si="166"/>
        <v>100029101.3092645</v>
      </c>
      <c r="AV65" s="2">
        <f t="shared" si="166"/>
        <v>103435443.41623835</v>
      </c>
      <c r="AW65" s="2">
        <f t="shared" si="166"/>
        <v>105617082.24901587</v>
      </c>
      <c r="AX65" s="2">
        <f>SUM(AX59:AX64)</f>
        <v>115961749.84106152</v>
      </c>
      <c r="AY65" s="2">
        <f t="shared" ref="AY65" si="167">SUM(AY59:AY64)</f>
        <v>118552059.97266929</v>
      </c>
      <c r="AZ65" s="2">
        <f t="shared" ref="AZ65" si="168">SUM(AZ59:AZ64)</f>
        <v>122069745.14401592</v>
      </c>
      <c r="BA65" s="2">
        <f t="shared" ref="BA65" si="169">SUM(BA59:BA64)</f>
        <v>122462995.04033305</v>
      </c>
      <c r="BB65" s="2">
        <f t="shared" ref="BB65" si="170">SUM(BB59:BB64)</f>
        <v>125307855.6667185</v>
      </c>
      <c r="BC65" s="2">
        <f t="shared" ref="BC65" si="171">SUM(BC59:BC64)</f>
        <v>125348042.04413857</v>
      </c>
      <c r="BD65" s="2">
        <f t="shared" ref="BD65" si="172">SUM(BD59:BD64)</f>
        <v>126418410.8996426</v>
      </c>
      <c r="BE65" s="2">
        <f t="shared" ref="BE65" si="173">SUM(BE59:BE64)</f>
        <v>131104771.80623867</v>
      </c>
      <c r="BF65" s="2">
        <f t="shared" ref="BF65" si="174">SUM(BF59:BF64)</f>
        <v>155687703.00279176</v>
      </c>
      <c r="BG65" s="2">
        <f t="shared" ref="BG65" si="175">SUM(BG59:BG64)</f>
        <v>157845802.71051377</v>
      </c>
      <c r="BH65" s="2">
        <f t="shared" ref="BH65" si="176">SUM(BH59:BH64)</f>
        <v>163107613.91327152</v>
      </c>
      <c r="BI65" s="2">
        <f t="shared" ref="BI65" si="177">SUM(BI59:BI64)</f>
        <v>165693572.84106147</v>
      </c>
      <c r="BJ65" s="2">
        <f t="shared" ref="BJ65" si="178">SUM(BJ59:BJ64)</f>
        <v>165693572.84106147</v>
      </c>
      <c r="BK65" s="2">
        <f t="shared" ref="BK65" si="179">SUM(BK59:BK64)</f>
        <v>168382338.13836554</v>
      </c>
      <c r="BL65" s="2">
        <f t="shared" ref="BL65" si="180">SUM(BL59:BL64)</f>
        <v>172043186.07550979</v>
      </c>
      <c r="BM65" s="2">
        <f t="shared" ref="BM65" si="181">SUM(BM59:BM64)</f>
        <v>177499619.27654546</v>
      </c>
      <c r="BN65" s="2">
        <f t="shared" ref="BN65" si="182">SUM(BN59:BN64)</f>
        <v>180466365.27156955</v>
      </c>
      <c r="BO65" s="2">
        <f t="shared" ref="BO65" si="183">SUM(BO59:BO64)</f>
        <v>180466365.27156955</v>
      </c>
      <c r="BP65" s="2">
        <f t="shared" ref="BP65" si="184">SUM(BP59:BP64)</f>
        <v>182615992.88470605</v>
      </c>
      <c r="BQ65" s="2">
        <f t="shared" ref="BQ65" si="185">SUM(BQ59:BQ64)</f>
        <v>189026196.71087444</v>
      </c>
      <c r="BR65" s="2">
        <f t="shared" ref="BR65" si="186">SUM(BR59:BR64)</f>
        <v>202993330.66514933</v>
      </c>
      <c r="BS65" s="2">
        <f t="shared" ref="BS65" si="187">SUM(BS59:BS64)</f>
        <v>208172523.73257506</v>
      </c>
      <c r="BT65" s="2">
        <f t="shared" ref="BT65" si="188">SUM(BT59:BT64)</f>
        <v>212036240.47849923</v>
      </c>
      <c r="BU65" s="2">
        <f t="shared" ref="BU65" si="189">SUM(BU59:BU64)</f>
        <v>212036240.47849923</v>
      </c>
      <c r="BV65" s="2">
        <f t="shared" ref="BV65" si="190">SUM(BV59:BV64)</f>
        <v>216917350.84106153</v>
      </c>
      <c r="BX65" s="2">
        <f t="shared" ref="BX65" si="191">SUM(BX59:BX64)</f>
        <v>189873024.8204605</v>
      </c>
      <c r="BZ65" s="2"/>
    </row>
    <row r="67" spans="2:78" ht="12" customHeight="1">
      <c r="B67" s="9" t="s">
        <v>79</v>
      </c>
    </row>
    <row r="68" spans="2:78" ht="12" customHeight="1">
      <c r="B68" s="2" t="s">
        <v>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642.05311408333341</v>
      </c>
      <c r="X68" s="4">
        <v>1284.1062281666668</v>
      </c>
      <c r="Y68" s="4">
        <v>1284.1062281666668</v>
      </c>
      <c r="Z68" s="4">
        <v>1284.1062281666668</v>
      </c>
      <c r="AA68" s="4">
        <v>1284.1062281666668</v>
      </c>
      <c r="AB68" s="4">
        <v>1284.1062281666668</v>
      </c>
      <c r="AC68" s="4">
        <v>1284.1062281666668</v>
      </c>
      <c r="AD68" s="4">
        <v>1284.1062281666668</v>
      </c>
      <c r="AE68" s="4">
        <v>1284.1062281666668</v>
      </c>
      <c r="AF68" s="4">
        <v>1284.1062281666668</v>
      </c>
      <c r="AG68" s="4">
        <v>1284.1062281666668</v>
      </c>
      <c r="AH68" s="4">
        <v>1284.1062281666668</v>
      </c>
      <c r="AI68" s="4">
        <v>1284.1062281666668</v>
      </c>
      <c r="AJ68" s="4">
        <v>1284.1062281666668</v>
      </c>
      <c r="AK68" s="4">
        <v>1284.1062281666668</v>
      </c>
      <c r="AL68" s="4">
        <v>1284.1062281666668</v>
      </c>
      <c r="AM68" s="4">
        <v>1284.1062281666668</v>
      </c>
      <c r="AN68" s="4">
        <v>1284.1062281666668</v>
      </c>
      <c r="AO68" s="4">
        <v>1284.1062281666668</v>
      </c>
      <c r="AP68" s="4">
        <v>1284.1062281666668</v>
      </c>
      <c r="AQ68" s="4">
        <v>1284.1062281666668</v>
      </c>
      <c r="AR68" s="4">
        <v>1284.1062281666668</v>
      </c>
      <c r="AS68" s="4">
        <v>1284.1062281666668</v>
      </c>
      <c r="AT68" s="4">
        <v>1284.1062281666668</v>
      </c>
      <c r="AU68" s="4">
        <v>1284.1062281666668</v>
      </c>
      <c r="AV68" s="4">
        <v>1284.1062281666668</v>
      </c>
      <c r="AW68" s="4">
        <v>1284.1062281666668</v>
      </c>
      <c r="AX68" s="4">
        <v>1284.1062281666668</v>
      </c>
      <c r="AY68" s="4">
        <v>3148.1788517602245</v>
      </c>
      <c r="AZ68" s="4">
        <v>3148.1788517602245</v>
      </c>
      <c r="BA68" s="4">
        <v>3148.1788517602245</v>
      </c>
      <c r="BB68" s="4">
        <v>3148.1788517602245</v>
      </c>
      <c r="BC68" s="4">
        <v>3148.1788517602245</v>
      </c>
      <c r="BD68" s="4">
        <v>3148.1788517602245</v>
      </c>
      <c r="BE68" s="4">
        <v>3148.1788517602245</v>
      </c>
      <c r="BF68" s="4">
        <v>3148.1788517602245</v>
      </c>
      <c r="BG68" s="4">
        <v>3148.1788517602245</v>
      </c>
      <c r="BH68" s="4">
        <v>3148.1788517602245</v>
      </c>
      <c r="BI68" s="4">
        <v>3148.1788517602245</v>
      </c>
      <c r="BJ68" s="4">
        <v>3148.1788517602245</v>
      </c>
      <c r="BK68" s="4">
        <v>3148.1788517602245</v>
      </c>
      <c r="BL68" s="4">
        <v>3148.1788517602245</v>
      </c>
      <c r="BM68" s="4">
        <v>3148.1788517602245</v>
      </c>
      <c r="BN68" s="4">
        <v>3148.1788517602245</v>
      </c>
      <c r="BO68" s="4">
        <v>3148.1788517602245</v>
      </c>
      <c r="BP68" s="4">
        <v>3148.1788517602245</v>
      </c>
      <c r="BQ68" s="4">
        <v>3148.1788517602245</v>
      </c>
      <c r="BR68" s="4">
        <v>3148.1788517602245</v>
      </c>
      <c r="BS68" s="4">
        <v>3148.1788517602245</v>
      </c>
      <c r="BT68" s="4">
        <v>3148.1788517602245</v>
      </c>
      <c r="BU68" s="4">
        <v>3148.1788517602245</v>
      </c>
      <c r="BV68" s="4">
        <v>3148.1788517602245</v>
      </c>
      <c r="BX68" s="2">
        <f>SUM(BK68:BV68)</f>
        <v>37778.146221122697</v>
      </c>
    </row>
    <row r="69" spans="2:78" ht="12" customHeight="1">
      <c r="B69" s="2" t="s">
        <v>1</v>
      </c>
      <c r="C69" s="4">
        <v>10.053912</v>
      </c>
      <c r="D69" s="4">
        <v>27.283011166666668</v>
      </c>
      <c r="E69" s="4">
        <v>63.012327583333338</v>
      </c>
      <c r="F69" s="4">
        <v>100.21649283333332</v>
      </c>
      <c r="G69" s="4">
        <v>113.07360733333334</v>
      </c>
      <c r="H69" s="4">
        <v>127.83853691666667</v>
      </c>
      <c r="I69" s="4">
        <v>1326.8767660000003</v>
      </c>
      <c r="J69" s="4">
        <v>2597.1829980000007</v>
      </c>
      <c r="K69" s="4">
        <v>2691.3573091666676</v>
      </c>
      <c r="L69" s="4">
        <v>2714.1884449166673</v>
      </c>
      <c r="M69" s="4">
        <v>5276.7950324166659</v>
      </c>
      <c r="N69" s="4">
        <v>7919.1554319999996</v>
      </c>
      <c r="O69" s="4">
        <v>7937.7408457083347</v>
      </c>
      <c r="P69" s="4">
        <v>9630.4298579166662</v>
      </c>
      <c r="Q69" s="4">
        <v>11422.991893375</v>
      </c>
      <c r="R69" s="4">
        <v>11597.768307333332</v>
      </c>
      <c r="S69" s="4">
        <v>11622.16683158333</v>
      </c>
      <c r="T69" s="4">
        <v>11647.714079249999</v>
      </c>
      <c r="U69" s="4">
        <v>11659.489877291666</v>
      </c>
      <c r="V69" s="4">
        <v>11675.538634041664</v>
      </c>
      <c r="W69" s="4">
        <v>11691.694961708332</v>
      </c>
      <c r="X69" s="4">
        <v>11693.712911249999</v>
      </c>
      <c r="Y69" s="4">
        <v>11697.096669749999</v>
      </c>
      <c r="Z69" s="4">
        <v>11740.652857083332</v>
      </c>
      <c r="AA69" s="4">
        <v>11778.423692708333</v>
      </c>
      <c r="AB69" s="4">
        <v>11992.432253208332</v>
      </c>
      <c r="AC69" s="4">
        <v>12208.842406916665</v>
      </c>
      <c r="AD69" s="4">
        <v>12208.842406916665</v>
      </c>
      <c r="AE69" s="4">
        <v>12213.163229</v>
      </c>
      <c r="AF69" s="4">
        <v>11803.940894416664</v>
      </c>
      <c r="AG69" s="4">
        <v>11390.753067249998</v>
      </c>
      <c r="AH69" s="4">
        <v>12247.214865458332</v>
      </c>
      <c r="AI69" s="4">
        <v>13208.338828874997</v>
      </c>
      <c r="AJ69" s="4">
        <v>13321.055760124997</v>
      </c>
      <c r="AK69" s="4">
        <v>15686.972460999999</v>
      </c>
      <c r="AL69" s="4">
        <v>18089.341632208329</v>
      </c>
      <c r="AM69" s="4">
        <v>23660.933138791665</v>
      </c>
      <c r="AN69" s="4">
        <v>29731.102440625</v>
      </c>
      <c r="AO69" s="4">
        <v>31775.021282041664</v>
      </c>
      <c r="AP69" s="4">
        <v>33158.948711958335</v>
      </c>
      <c r="AQ69" s="4">
        <v>32838.597777291659</v>
      </c>
      <c r="AR69" s="4">
        <v>32640.436241374995</v>
      </c>
      <c r="AS69" s="4">
        <v>32657.541355333331</v>
      </c>
      <c r="AT69" s="4">
        <v>32830.310523041662</v>
      </c>
      <c r="AU69" s="4">
        <v>33136.352920333338</v>
      </c>
      <c r="AV69" s="4">
        <v>33263.076143041661</v>
      </c>
      <c r="AW69" s="4">
        <v>33242.046329499994</v>
      </c>
      <c r="AX69" s="4">
        <v>35096.844499375002</v>
      </c>
      <c r="AY69" s="4">
        <v>35663.584805008315</v>
      </c>
      <c r="AZ69" s="4">
        <v>35663.584805008315</v>
      </c>
      <c r="BA69" s="4">
        <v>35663.584805008315</v>
      </c>
      <c r="BB69" s="4">
        <v>35663.584805008315</v>
      </c>
      <c r="BC69" s="4">
        <v>35663.584805008315</v>
      </c>
      <c r="BD69" s="4">
        <v>35663.584805008315</v>
      </c>
      <c r="BE69" s="4">
        <v>37365.867472819999</v>
      </c>
      <c r="BF69" s="4">
        <v>66571.967606145248</v>
      </c>
      <c r="BG69" s="4">
        <v>94083.468406128057</v>
      </c>
      <c r="BH69" s="4">
        <v>97862.416688514262</v>
      </c>
      <c r="BI69" s="4">
        <v>105409.04892793002</v>
      </c>
      <c r="BJ69" s="4">
        <v>109184.41621942878</v>
      </c>
      <c r="BK69" s="4">
        <v>109184.41621942878</v>
      </c>
      <c r="BL69" s="4">
        <v>109184.41621942878</v>
      </c>
      <c r="BM69" s="4">
        <v>109184.41621942878</v>
      </c>
      <c r="BN69" s="4">
        <v>109184.41621942878</v>
      </c>
      <c r="BO69" s="4">
        <v>109184.41621942878</v>
      </c>
      <c r="BP69" s="4">
        <v>109184.41621942878</v>
      </c>
      <c r="BQ69" s="4">
        <v>116920.01414048375</v>
      </c>
      <c r="BR69" s="4">
        <v>139963.03967699665</v>
      </c>
      <c r="BS69" s="4">
        <v>159797.35572890154</v>
      </c>
      <c r="BT69" s="4">
        <v>168875.83298601524</v>
      </c>
      <c r="BU69" s="4">
        <v>173427.42180668193</v>
      </c>
      <c r="BV69" s="4">
        <v>173427.42180668193</v>
      </c>
      <c r="BX69" s="27">
        <f>SUM(BK69:BV69)</f>
        <v>1587517.5834623338</v>
      </c>
    </row>
    <row r="70" spans="2:78" ht="12" customHeight="1">
      <c r="B70" s="2" t="s">
        <v>0</v>
      </c>
      <c r="C70" s="4">
        <v>285.29537816666669</v>
      </c>
      <c r="D70" s="4">
        <v>790.99673308333331</v>
      </c>
      <c r="E70" s="4">
        <v>1580.5477068749999</v>
      </c>
      <c r="F70" s="4">
        <v>2351.3014643333331</v>
      </c>
      <c r="G70" s="4">
        <v>2630.1064411666662</v>
      </c>
      <c r="H70" s="4">
        <v>3216.466232041666</v>
      </c>
      <c r="I70" s="4">
        <v>5674.1100418333326</v>
      </c>
      <c r="J70" s="4">
        <v>8868.421133875001</v>
      </c>
      <c r="K70" s="4">
        <v>10508.566931958338</v>
      </c>
      <c r="L70" s="4">
        <v>11144.125608500002</v>
      </c>
      <c r="M70" s="4">
        <v>11286.909830375002</v>
      </c>
      <c r="N70" s="4">
        <v>13026.390384541664</v>
      </c>
      <c r="O70" s="4">
        <v>14505.54983629167</v>
      </c>
      <c r="P70" s="4">
        <v>15296.157125208332</v>
      </c>
      <c r="Q70" s="4">
        <v>16282.823090166667</v>
      </c>
      <c r="R70" s="4">
        <v>18675.339225375003</v>
      </c>
      <c r="S70" s="4">
        <v>21208.915484291669</v>
      </c>
      <c r="T70" s="4">
        <v>22891.047274624998</v>
      </c>
      <c r="U70" s="4">
        <v>24956.535534666666</v>
      </c>
      <c r="V70" s="4">
        <v>28112.29546966666</v>
      </c>
      <c r="W70" s="4">
        <v>29321.717742041663</v>
      </c>
      <c r="X70" s="4">
        <v>29605.131642291661</v>
      </c>
      <c r="Y70" s="4">
        <v>33021.702396500004</v>
      </c>
      <c r="Z70" s="4">
        <v>36726.548529000007</v>
      </c>
      <c r="AA70" s="4">
        <v>39794.933582416685</v>
      </c>
      <c r="AB70" s="4">
        <v>42450.754879250002</v>
      </c>
      <c r="AC70" s="4">
        <v>45015.475973083332</v>
      </c>
      <c r="AD70" s="4">
        <v>46855.927681541667</v>
      </c>
      <c r="AE70" s="4">
        <v>49813.380164416667</v>
      </c>
      <c r="AF70" s="4">
        <v>53876.716906916663</v>
      </c>
      <c r="AG70" s="4">
        <v>62107.596003083345</v>
      </c>
      <c r="AH70" s="4">
        <v>70266.849680791653</v>
      </c>
      <c r="AI70" s="4">
        <v>74750.339071499984</v>
      </c>
      <c r="AJ70" s="4">
        <v>78254.440979166699</v>
      </c>
      <c r="AK70" s="4">
        <v>80594.806009416658</v>
      </c>
      <c r="AL70" s="4">
        <v>87373.434064249988</v>
      </c>
      <c r="AM70" s="4">
        <v>96237.665619625011</v>
      </c>
      <c r="AN70" s="4">
        <v>100981.55682929167</v>
      </c>
      <c r="AO70" s="4">
        <v>102266.89145916674</v>
      </c>
      <c r="AP70" s="4">
        <v>104606.83077220843</v>
      </c>
      <c r="AQ70" s="4">
        <v>105604.7169210834</v>
      </c>
      <c r="AR70" s="4">
        <v>107095.78547941666</v>
      </c>
      <c r="AS70" s="4">
        <v>115613.62632120836</v>
      </c>
      <c r="AT70" s="4">
        <v>125770.20332033338</v>
      </c>
      <c r="AU70" s="4">
        <v>132242.55657012502</v>
      </c>
      <c r="AV70" s="4">
        <v>138678.1278020833</v>
      </c>
      <c r="AW70" s="4">
        <v>145311.65304695835</v>
      </c>
      <c r="AX70" s="4">
        <v>153498.77765962505</v>
      </c>
      <c r="AY70" s="4">
        <v>151926.32663561325</v>
      </c>
      <c r="AZ70" s="4">
        <v>165126.90323145984</v>
      </c>
      <c r="BA70" s="4">
        <v>173579.20146703743</v>
      </c>
      <c r="BB70" s="4">
        <v>180577.39381339966</v>
      </c>
      <c r="BC70" s="4">
        <v>186812.54660369916</v>
      </c>
      <c r="BD70" s="4">
        <v>189212.67441798252</v>
      </c>
      <c r="BE70" s="4">
        <v>199134.16827800818</v>
      </c>
      <c r="BF70" s="4">
        <v>219156.377753582</v>
      </c>
      <c r="BG70" s="4">
        <v>236223.07372850605</v>
      </c>
      <c r="BH70" s="4">
        <v>246664.89164258612</v>
      </c>
      <c r="BI70" s="4">
        <v>252454.00636304967</v>
      </c>
      <c r="BJ70" s="4">
        <v>252454.00636304967</v>
      </c>
      <c r="BK70" s="4">
        <v>258048.74578775381</v>
      </c>
      <c r="BL70" s="4">
        <v>271260.918501382</v>
      </c>
      <c r="BM70" s="4">
        <v>290232.00990940921</v>
      </c>
      <c r="BN70" s="4">
        <v>307758.8252014672</v>
      </c>
      <c r="BO70" s="4">
        <v>313931.98237442196</v>
      </c>
      <c r="BP70" s="4">
        <v>318404.89280944818</v>
      </c>
      <c r="BQ70" s="4">
        <v>324764.86482870468</v>
      </c>
      <c r="BR70" s="4">
        <v>333054.56910574232</v>
      </c>
      <c r="BS70" s="4">
        <v>343532.73398469359</v>
      </c>
      <c r="BT70" s="4">
        <v>348909.99190536549</v>
      </c>
      <c r="BU70" s="4">
        <v>350211.72763989342</v>
      </c>
      <c r="BV70" s="4">
        <v>360368.26328439184</v>
      </c>
      <c r="BX70" s="27">
        <f>SUM(BK70:BV70)</f>
        <v>3820479.5253326735</v>
      </c>
    </row>
    <row r="71" spans="2:78" ht="12" customHeight="1">
      <c r="B71" s="2" t="s">
        <v>4</v>
      </c>
      <c r="C71" s="4">
        <v>1150.7580395833334</v>
      </c>
      <c r="D71" s="4">
        <v>2304.025792708333</v>
      </c>
      <c r="E71" s="4">
        <v>2370.996283583333</v>
      </c>
      <c r="F71" s="4">
        <v>2716.0196439166666</v>
      </c>
      <c r="G71" s="4">
        <v>2998.6554099166669</v>
      </c>
      <c r="H71" s="4">
        <v>3091.2886951666669</v>
      </c>
      <c r="I71" s="4">
        <v>3215.2795681666662</v>
      </c>
      <c r="J71" s="4">
        <v>3439.2696751666658</v>
      </c>
      <c r="K71" s="4">
        <v>3632.1663114166663</v>
      </c>
      <c r="L71" s="4">
        <v>3634.5036114166664</v>
      </c>
      <c r="M71" s="4">
        <v>3630.0695814166661</v>
      </c>
      <c r="N71" s="4">
        <v>6623.3827576666672</v>
      </c>
      <c r="O71" s="4">
        <v>15143.211825041668</v>
      </c>
      <c r="P71" s="4">
        <v>16161.802411749999</v>
      </c>
      <c r="Q71" s="4">
        <v>13763.547735125001</v>
      </c>
      <c r="R71" s="4">
        <v>11618.808937541668</v>
      </c>
      <c r="S71" s="4">
        <v>11890.296492500001</v>
      </c>
      <c r="T71" s="4">
        <v>13187.8768805</v>
      </c>
      <c r="U71" s="4">
        <v>14480.555532916671</v>
      </c>
      <c r="V71" s="4">
        <v>14481.119669333337</v>
      </c>
      <c r="W71" s="4">
        <v>14481.119669333337</v>
      </c>
      <c r="X71" s="4">
        <v>14480.832794333335</v>
      </c>
      <c r="Y71" s="4">
        <v>14238.832227625002</v>
      </c>
      <c r="Z71" s="4">
        <v>13997.11853591667</v>
      </c>
      <c r="AA71" s="4">
        <v>14389.36995529167</v>
      </c>
      <c r="AB71" s="4">
        <v>14884.903147625002</v>
      </c>
      <c r="AC71" s="4">
        <v>14989.422181375001</v>
      </c>
      <c r="AD71" s="4">
        <v>14991.171103666667</v>
      </c>
      <c r="AE71" s="4">
        <v>15321.507724208335</v>
      </c>
      <c r="AF71" s="4">
        <v>14819.201835041667</v>
      </c>
      <c r="AG71" s="4">
        <v>13987.070986833334</v>
      </c>
      <c r="AH71" s="4">
        <v>14032.598042708336</v>
      </c>
      <c r="AI71" s="4">
        <v>14486.086492458333</v>
      </c>
      <c r="AJ71" s="4">
        <v>14596.730605375</v>
      </c>
      <c r="AK71" s="4">
        <v>14301.438084958334</v>
      </c>
      <c r="AL71" s="4">
        <v>14233.086349041667</v>
      </c>
      <c r="AM71" s="4">
        <v>14268.475495291668</v>
      </c>
      <c r="AN71" s="4">
        <v>14374.241138000003</v>
      </c>
      <c r="AO71" s="4">
        <v>14586.34804379167</v>
      </c>
      <c r="AP71" s="4">
        <v>14800.994433208336</v>
      </c>
      <c r="AQ71" s="4">
        <v>21601.397224208333</v>
      </c>
      <c r="AR71" s="4">
        <v>28416.122644041661</v>
      </c>
      <c r="AS71" s="4">
        <v>28436.726710916661</v>
      </c>
      <c r="AT71" s="4">
        <v>30066.600407166665</v>
      </c>
      <c r="AU71" s="4">
        <v>31658.319682624995</v>
      </c>
      <c r="AV71" s="4">
        <v>31666.121195166663</v>
      </c>
      <c r="AW71" s="4">
        <v>32008.263325916661</v>
      </c>
      <c r="AX71" s="4">
        <v>34989.807949666661</v>
      </c>
      <c r="AY71" s="4">
        <v>17531.374543542195</v>
      </c>
      <c r="AZ71" s="4">
        <v>17531.374543542195</v>
      </c>
      <c r="BA71" s="4">
        <v>17531.374543542195</v>
      </c>
      <c r="BB71" s="4">
        <v>17531.374543542195</v>
      </c>
      <c r="BC71" s="4">
        <v>17531.374543542195</v>
      </c>
      <c r="BD71" s="4">
        <v>17531.374543542195</v>
      </c>
      <c r="BE71" s="4">
        <v>17531.374543542195</v>
      </c>
      <c r="BF71" s="4">
        <v>17531.374543542195</v>
      </c>
      <c r="BG71" s="4">
        <v>17531.374543542195</v>
      </c>
      <c r="BH71" s="4">
        <v>17531.374543542195</v>
      </c>
      <c r="BI71" s="4">
        <v>17531.374543542195</v>
      </c>
      <c r="BJ71" s="4">
        <v>17531.374543542195</v>
      </c>
      <c r="BK71" s="4">
        <v>17531.374543542195</v>
      </c>
      <c r="BL71" s="4">
        <v>17531.374543542195</v>
      </c>
      <c r="BM71" s="4">
        <v>17531.374543542195</v>
      </c>
      <c r="BN71" s="4">
        <v>17531.374543542195</v>
      </c>
      <c r="BO71" s="4">
        <v>17531.374543542195</v>
      </c>
      <c r="BP71" s="4">
        <v>17531.374543542195</v>
      </c>
      <c r="BQ71" s="4">
        <v>17531.374543542195</v>
      </c>
      <c r="BR71" s="4">
        <v>17531.374543542195</v>
      </c>
      <c r="BS71" s="4">
        <v>17531.374543542195</v>
      </c>
      <c r="BT71" s="4">
        <v>17531.374543542195</v>
      </c>
      <c r="BU71" s="4">
        <v>17531.374543542195</v>
      </c>
      <c r="BV71" s="4">
        <v>17531.374543542195</v>
      </c>
      <c r="BX71" s="2">
        <f t="shared" ref="BX71:BX73" si="192">SUM(BK71:BV71)</f>
        <v>210376.49452250628</v>
      </c>
    </row>
    <row r="72" spans="2:78" ht="12" customHeight="1">
      <c r="B72" s="2" t="s">
        <v>6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263.21632999999997</v>
      </c>
      <c r="P72" s="4">
        <v>525.60458749999998</v>
      </c>
      <c r="Q72" s="4">
        <v>680.23951666666665</v>
      </c>
      <c r="R72" s="4">
        <v>835.70251833333327</v>
      </c>
      <c r="S72" s="4">
        <v>836.14873291666663</v>
      </c>
      <c r="T72" s="4">
        <v>836.59494749999988</v>
      </c>
      <c r="U72" s="4">
        <v>836.59494749999988</v>
      </c>
      <c r="V72" s="4">
        <v>836.59494749999988</v>
      </c>
      <c r="W72" s="4">
        <v>1013.6458529166665</v>
      </c>
      <c r="X72" s="4">
        <v>1203.8947841666663</v>
      </c>
      <c r="Y72" s="4">
        <v>1398.5253724999998</v>
      </c>
      <c r="Z72" s="4">
        <v>1579.9579349999997</v>
      </c>
      <c r="AA72" s="4">
        <v>1579.9579349999997</v>
      </c>
      <c r="AB72" s="4">
        <v>1579.9579349999997</v>
      </c>
      <c r="AC72" s="4">
        <v>1579.9579349999997</v>
      </c>
      <c r="AD72" s="4">
        <v>1579.9579349999997</v>
      </c>
      <c r="AE72" s="4">
        <v>1708.4812262499995</v>
      </c>
      <c r="AF72" s="4">
        <v>1861.1647841666663</v>
      </c>
      <c r="AG72" s="4">
        <v>1885.3250508333331</v>
      </c>
      <c r="AH72" s="4">
        <v>1885.8952666666664</v>
      </c>
      <c r="AI72" s="4">
        <v>5571.7075440833332</v>
      </c>
      <c r="AJ72" s="4">
        <v>10358.404264833334</v>
      </c>
      <c r="AK72" s="4">
        <v>11464.193664416669</v>
      </c>
      <c r="AL72" s="4">
        <v>11750.015956083334</v>
      </c>
      <c r="AM72" s="4">
        <v>12031.503507333335</v>
      </c>
      <c r="AN72" s="4">
        <v>12036.177607333335</v>
      </c>
      <c r="AO72" s="4">
        <v>12040.851707333333</v>
      </c>
      <c r="AP72" s="4">
        <v>12040.851707333333</v>
      </c>
      <c r="AQ72" s="4">
        <v>12040.851707333333</v>
      </c>
      <c r="AR72" s="4">
        <v>12040.851707333333</v>
      </c>
      <c r="AS72" s="4">
        <v>12040.851707333333</v>
      </c>
      <c r="AT72" s="4">
        <v>12040.851707333333</v>
      </c>
      <c r="AU72" s="4">
        <v>12094.384288583335</v>
      </c>
      <c r="AV72" s="4">
        <v>12163.93134191667</v>
      </c>
      <c r="AW72" s="4">
        <v>12354.568384</v>
      </c>
      <c r="AX72" s="4">
        <v>12345.056171500002</v>
      </c>
      <c r="AY72" s="4">
        <v>8499.4456599374771</v>
      </c>
      <c r="AZ72" s="4">
        <v>8499.4456599374771</v>
      </c>
      <c r="BA72" s="4">
        <v>8499.4456599374771</v>
      </c>
      <c r="BB72" s="4">
        <v>8499.4456599374771</v>
      </c>
      <c r="BC72" s="4">
        <v>8499.4456599374771</v>
      </c>
      <c r="BD72" s="4">
        <v>8499.4456599374771</v>
      </c>
      <c r="BE72" s="4">
        <v>8499.4456599374771</v>
      </c>
      <c r="BF72" s="4">
        <v>8499.4456599374771</v>
      </c>
      <c r="BG72" s="4">
        <v>8499.4456599374771</v>
      </c>
      <c r="BH72" s="4">
        <v>8499.4456599374771</v>
      </c>
      <c r="BI72" s="4">
        <v>8499.4456599374771</v>
      </c>
      <c r="BJ72" s="4">
        <v>8499.4456599374771</v>
      </c>
      <c r="BK72" s="4">
        <v>8499.4456599374771</v>
      </c>
      <c r="BL72" s="4">
        <v>8499.4456599374771</v>
      </c>
      <c r="BM72" s="4">
        <v>8499.4456599374771</v>
      </c>
      <c r="BN72" s="4">
        <v>8499.4456599374771</v>
      </c>
      <c r="BO72" s="4">
        <v>8499.4456599374771</v>
      </c>
      <c r="BP72" s="4">
        <v>8499.4456599374771</v>
      </c>
      <c r="BQ72" s="4">
        <v>8499.4456599374771</v>
      </c>
      <c r="BR72" s="4">
        <v>8499.4456599374771</v>
      </c>
      <c r="BS72" s="4">
        <v>8499.4456599374771</v>
      </c>
      <c r="BT72" s="4">
        <v>8499.4456599374771</v>
      </c>
      <c r="BU72" s="4">
        <v>8499.4456599374771</v>
      </c>
      <c r="BV72" s="4">
        <v>8499.4456599374771</v>
      </c>
      <c r="BX72" s="2">
        <f t="shared" si="192"/>
        <v>101993.34791924975</v>
      </c>
    </row>
    <row r="73" spans="2:78" s="18" customFormat="1" ht="12" customHeight="1">
      <c r="B73" s="17" t="s">
        <v>5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9886.0676666666659</v>
      </c>
      <c r="AD73" s="24">
        <v>19781.1495</v>
      </c>
      <c r="AE73" s="24">
        <v>19790.163666666667</v>
      </c>
      <c r="AF73" s="24">
        <v>19790.163666666667</v>
      </c>
      <c r="AG73" s="24">
        <v>19790.163666666667</v>
      </c>
      <c r="AH73" s="24">
        <v>19790.163666666667</v>
      </c>
      <c r="AI73" s="24">
        <v>19790.163666666667</v>
      </c>
      <c r="AJ73" s="24">
        <v>19790.163666666667</v>
      </c>
      <c r="AK73" s="24">
        <v>19790.163666666667</v>
      </c>
      <c r="AL73" s="24">
        <v>25066.009666666665</v>
      </c>
      <c r="AM73" s="24">
        <v>30341.855666666666</v>
      </c>
      <c r="AN73" s="24">
        <v>30341.855666666666</v>
      </c>
      <c r="AO73" s="24">
        <v>30341.855666666666</v>
      </c>
      <c r="AP73" s="24">
        <v>30341.855666666666</v>
      </c>
      <c r="AQ73" s="24">
        <v>30341.855666666666</v>
      </c>
      <c r="AR73" s="24">
        <v>31812.435916666665</v>
      </c>
      <c r="AS73" s="24">
        <v>33283.016166666668</v>
      </c>
      <c r="AT73" s="24">
        <v>33283.016166666668</v>
      </c>
      <c r="AU73" s="24">
        <v>33283.016166666668</v>
      </c>
      <c r="AV73" s="24">
        <v>33283.016166666668</v>
      </c>
      <c r="AW73" s="24">
        <v>33283.016166666668</v>
      </c>
      <c r="AX73" s="24">
        <v>33283.016166666668</v>
      </c>
      <c r="AY73" s="24">
        <v>11454.381750842986</v>
      </c>
      <c r="AZ73" s="24">
        <v>11454.381750842986</v>
      </c>
      <c r="BA73" s="24">
        <v>11454.381750842986</v>
      </c>
      <c r="BB73" s="24">
        <v>11454.381750842986</v>
      </c>
      <c r="BC73" s="24">
        <v>11454.381750842986</v>
      </c>
      <c r="BD73" s="24">
        <v>11454.381750842986</v>
      </c>
      <c r="BE73" s="24">
        <v>11454.381750842986</v>
      </c>
      <c r="BF73" s="24">
        <v>11454.381750842986</v>
      </c>
      <c r="BG73" s="24">
        <v>11454.381750842986</v>
      </c>
      <c r="BH73" s="24">
        <v>11454.381750842986</v>
      </c>
      <c r="BI73" s="24">
        <v>11454.381750842986</v>
      </c>
      <c r="BJ73" s="24">
        <v>11454.381750842986</v>
      </c>
      <c r="BK73" s="24">
        <v>11454.381750842986</v>
      </c>
      <c r="BL73" s="24">
        <v>11454.381750842986</v>
      </c>
      <c r="BM73" s="24">
        <v>11454.381750842986</v>
      </c>
      <c r="BN73" s="24">
        <v>11454.381750842986</v>
      </c>
      <c r="BO73" s="24">
        <v>11454.381750842986</v>
      </c>
      <c r="BP73" s="24">
        <v>11454.381750842986</v>
      </c>
      <c r="BQ73" s="24">
        <v>11454.381750842986</v>
      </c>
      <c r="BR73" s="24">
        <v>11454.381750842986</v>
      </c>
      <c r="BS73" s="24">
        <v>11454.381750842986</v>
      </c>
      <c r="BT73" s="24">
        <v>11454.381750842986</v>
      </c>
      <c r="BU73" s="24">
        <v>11454.381750842986</v>
      </c>
      <c r="BV73" s="24">
        <v>11454.381750842986</v>
      </c>
      <c r="BX73" s="17">
        <f t="shared" si="192"/>
        <v>137452.58101011586</v>
      </c>
    </row>
    <row r="74" spans="2:78" ht="12" customHeight="1">
      <c r="B74" s="2" t="s">
        <v>7</v>
      </c>
      <c r="C74" s="2">
        <f>SUM(C68:C73)</f>
        <v>1446.1073297500002</v>
      </c>
      <c r="D74" s="2">
        <f t="shared" ref="D74" si="193">SUM(D68:D73)</f>
        <v>3122.3055369583331</v>
      </c>
      <c r="E74" s="2">
        <f t="shared" ref="E74" si="194">SUM(E68:E73)</f>
        <v>4014.5563180416666</v>
      </c>
      <c r="F74" s="2">
        <f t="shared" ref="F74" si="195">SUM(F68:F73)</f>
        <v>5167.5376010833334</v>
      </c>
      <c r="G74" s="2">
        <f t="shared" ref="G74" si="196">SUM(G68:G73)</f>
        <v>5741.8354584166664</v>
      </c>
      <c r="H74" s="2">
        <f t="shared" ref="H74" si="197">SUM(H68:H73)</f>
        <v>6435.5934641249996</v>
      </c>
      <c r="I74" s="2">
        <f t="shared" ref="I74" si="198">SUM(I68:I73)</f>
        <v>10216.266376</v>
      </c>
      <c r="J74" s="2">
        <f t="shared" ref="J74" si="199">SUM(J68:J73)</f>
        <v>14904.873807041668</v>
      </c>
      <c r="K74" s="2">
        <f t="shared" ref="K74" si="200">SUM(K68:K73)</f>
        <v>16832.090552541671</v>
      </c>
      <c r="L74" s="2">
        <f t="shared" ref="L74" si="201">SUM(L68:L73)</f>
        <v>17492.817664833336</v>
      </c>
      <c r="M74" s="2">
        <f t="shared" ref="M74" si="202">SUM(M68:M73)</f>
        <v>20193.774444208331</v>
      </c>
      <c r="N74" s="2">
        <f t="shared" ref="N74" si="203">SUM(N68:N73)</f>
        <v>27568.92857420833</v>
      </c>
      <c r="O74" s="2">
        <f t="shared" ref="O74" si="204">SUM(O68:O73)</f>
        <v>37849.718837041677</v>
      </c>
      <c r="P74" s="2">
        <f t="shared" ref="P74" si="205">SUM(P68:P73)</f>
        <v>41613.993982374996</v>
      </c>
      <c r="Q74" s="2">
        <f t="shared" ref="Q74" si="206">SUM(Q68:Q73)</f>
        <v>42149.602235333339</v>
      </c>
      <c r="R74" s="2">
        <f t="shared" ref="R74" si="207">SUM(R68:R73)</f>
        <v>42727.61898858333</v>
      </c>
      <c r="S74" s="2">
        <f t="shared" ref="S74" si="208">SUM(S68:S73)</f>
        <v>45557.527541291667</v>
      </c>
      <c r="T74" s="2">
        <f t="shared" ref="T74" si="209">SUM(T68:T73)</f>
        <v>48563.233181875003</v>
      </c>
      <c r="U74" s="2">
        <f t="shared" ref="U74" si="210">SUM(U68:U73)</f>
        <v>51933.175892375009</v>
      </c>
      <c r="V74" s="2">
        <f t="shared" ref="V74" si="211">SUM(V68:V73)</f>
        <v>55105.548720541665</v>
      </c>
      <c r="W74" s="2">
        <f t="shared" ref="W74" si="212">SUM(W68:W73)</f>
        <v>57150.23134008333</v>
      </c>
      <c r="X74" s="2">
        <f t="shared" ref="X74" si="213">SUM(X68:X73)</f>
        <v>58267.678360208331</v>
      </c>
      <c r="Y74" s="2">
        <f t="shared" ref="Y74" si="214">SUM(Y68:Y73)</f>
        <v>61640.262894541673</v>
      </c>
      <c r="Z74" s="2">
        <f t="shared" ref="Z74" si="215">SUM(Z68:Z73)</f>
        <v>65328.384085166676</v>
      </c>
      <c r="AA74" s="2">
        <f t="shared" ref="AA74" si="216">SUM(AA68:AA73)</f>
        <v>68826.791393583349</v>
      </c>
      <c r="AB74" s="2">
        <f t="shared" ref="AB74" si="217">SUM(AB68:AB73)</f>
        <v>72192.154443249994</v>
      </c>
      <c r="AC74" s="2">
        <f t="shared" ref="AC74" si="218">SUM(AC68:AC73)</f>
        <v>84963.872391208337</v>
      </c>
      <c r="AD74" s="2">
        <f t="shared" ref="AD74" si="219">SUM(AD68:AD73)</f>
        <v>96701.154855291665</v>
      </c>
      <c r="AE74" s="2">
        <f t="shared" ref="AE74" si="220">SUM(AE68:AE73)</f>
        <v>100130.80223870833</v>
      </c>
      <c r="AF74" s="2">
        <f t="shared" ref="AF74" si="221">SUM(AF68:AF73)</f>
        <v>103435.29431537498</v>
      </c>
      <c r="AG74" s="2">
        <f t="shared" ref="AG74" si="222">SUM(AG68:AG73)</f>
        <v>110445.01500283333</v>
      </c>
      <c r="AH74" s="2">
        <f t="shared" ref="AH74" si="223">SUM(AH68:AH73)</f>
        <v>119506.82775045832</v>
      </c>
      <c r="AI74" s="2">
        <f t="shared" ref="AI74" si="224">SUM(AI68:AI73)</f>
        <v>129090.74183174997</v>
      </c>
      <c r="AJ74" s="2">
        <f t="shared" ref="AJ74" si="225">SUM(AJ68:AJ73)</f>
        <v>137604.90150433336</v>
      </c>
      <c r="AK74" s="2">
        <f t="shared" ref="AK74" si="226">SUM(AK68:AK73)</f>
        <v>143121.68011462499</v>
      </c>
      <c r="AL74" s="2">
        <f t="shared" ref="AL74" si="227">SUM(AL68:AL73)</f>
        <v>157795.99389641668</v>
      </c>
      <c r="AM74" s="2">
        <f t="shared" ref="AM74" si="228">SUM(AM68:AM73)</f>
        <v>177824.53965587501</v>
      </c>
      <c r="AN74" s="2">
        <f t="shared" ref="AN74" si="229">SUM(AN68:AN73)</f>
        <v>188749.03991008337</v>
      </c>
      <c r="AO74" s="2">
        <f t="shared" ref="AO74" si="230">SUM(AO68:AO73)</f>
        <v>192295.07438716671</v>
      </c>
      <c r="AP74" s="2">
        <f t="shared" ref="AP74" si="231">SUM(AP68:AP73)</f>
        <v>196233.58751954176</v>
      </c>
      <c r="AQ74" s="2">
        <f t="shared" ref="AQ74" si="232">SUM(AQ68:AQ73)</f>
        <v>203711.52552475006</v>
      </c>
      <c r="AR74" s="2">
        <f t="shared" ref="AR74" si="233">SUM(AR68:AR73)</f>
        <v>213289.73821699998</v>
      </c>
      <c r="AS74" s="2">
        <f t="shared" ref="AS74" si="234">SUM(AS68:AS73)</f>
        <v>223315.86848962502</v>
      </c>
      <c r="AT74" s="2">
        <f t="shared" ref="AT74" si="235">SUM(AT68:AT73)</f>
        <v>235275.08835270838</v>
      </c>
      <c r="AU74" s="2">
        <f t="shared" ref="AU74" si="236">SUM(AU68:AU73)</f>
        <v>243698.73585650002</v>
      </c>
      <c r="AV74" s="2">
        <f t="shared" ref="AV74" si="237">SUM(AV68:AV73)</f>
        <v>250338.37887704163</v>
      </c>
      <c r="AW74" s="2">
        <f t="shared" ref="AW74" si="238">SUM(AW68:AW73)</f>
        <v>257483.65348120837</v>
      </c>
      <c r="AX74" s="2">
        <f t="shared" ref="AX74" si="239">SUM(AX68:AX73)</f>
        <v>270497.60867500002</v>
      </c>
      <c r="AY74" s="2">
        <f t="shared" ref="AY74" si="240">SUM(AY68:AY73)</f>
        <v>228223.29224670446</v>
      </c>
      <c r="AZ74" s="2">
        <f t="shared" ref="AZ74" si="241">SUM(AZ68:AZ73)</f>
        <v>241423.86884255105</v>
      </c>
      <c r="BA74" s="2">
        <f t="shared" ref="BA74" si="242">SUM(BA68:BA73)</f>
        <v>249876.16707812864</v>
      </c>
      <c r="BB74" s="2">
        <f t="shared" ref="BB74" si="243">SUM(BB68:BB73)</f>
        <v>256874.35942449086</v>
      </c>
      <c r="BC74" s="2">
        <f t="shared" ref="BC74" si="244">SUM(BC68:BC73)</f>
        <v>263109.51221479033</v>
      </c>
      <c r="BD74" s="2">
        <f t="shared" ref="BD74" si="245">SUM(BD68:BD73)</f>
        <v>265509.64002907369</v>
      </c>
      <c r="BE74" s="2">
        <f t="shared" ref="BE74" si="246">SUM(BE68:BE73)</f>
        <v>277133.41655691102</v>
      </c>
      <c r="BF74" s="2">
        <f t="shared" ref="BF74" si="247">SUM(BF68:BF73)</f>
        <v>326361.72616581013</v>
      </c>
      <c r="BG74" s="2">
        <f t="shared" ref="BG74" si="248">SUM(BG68:BG73)</f>
        <v>370939.92294071696</v>
      </c>
      <c r="BH74" s="2">
        <f t="shared" ref="BH74" si="249">SUM(BH68:BH73)</f>
        <v>385160.68913718325</v>
      </c>
      <c r="BI74" s="2">
        <f t="shared" ref="BI74" si="250">SUM(BI68:BI73)</f>
        <v>398496.43609706254</v>
      </c>
      <c r="BJ74" s="2">
        <f t="shared" ref="BJ74" si="251">SUM(BJ68:BJ73)</f>
        <v>402271.8033885613</v>
      </c>
      <c r="BK74" s="2">
        <f t="shared" ref="BK74" si="252">SUM(BK68:BK73)</f>
        <v>407866.54281326546</v>
      </c>
      <c r="BL74" s="2">
        <f t="shared" ref="BL74" si="253">SUM(BL68:BL73)</f>
        <v>421078.71552689362</v>
      </c>
      <c r="BM74" s="2">
        <f t="shared" ref="BM74" si="254">SUM(BM68:BM73)</f>
        <v>440049.80693492084</v>
      </c>
      <c r="BN74" s="2">
        <f t="shared" ref="BN74" si="255">SUM(BN68:BN73)</f>
        <v>457576.62222697883</v>
      </c>
      <c r="BO74" s="2">
        <f t="shared" ref="BO74" si="256">SUM(BO68:BO73)</f>
        <v>463749.77939993358</v>
      </c>
      <c r="BP74" s="2">
        <f t="shared" ref="BP74" si="257">SUM(BP68:BP73)</f>
        <v>468222.68983495981</v>
      </c>
      <c r="BQ74" s="2">
        <f t="shared" ref="BQ74" si="258">SUM(BQ68:BQ73)</f>
        <v>482318.25977527129</v>
      </c>
      <c r="BR74" s="2">
        <f t="shared" ref="BR74" si="259">SUM(BR68:BR73)</f>
        <v>513650.98958882183</v>
      </c>
      <c r="BS74" s="2">
        <f t="shared" ref="BS74" si="260">SUM(BS68:BS73)</f>
        <v>543963.47051967809</v>
      </c>
      <c r="BT74" s="2">
        <f t="shared" ref="BT74" si="261">SUM(BT68:BT73)</f>
        <v>558419.20569746359</v>
      </c>
      <c r="BU74" s="2">
        <f t="shared" ref="BU74" si="262">SUM(BU68:BU73)</f>
        <v>564272.53025265818</v>
      </c>
      <c r="BV74" s="2">
        <f t="shared" ref="BV74" si="263">SUM(BV68:BV73)</f>
        <v>574429.0658971566</v>
      </c>
      <c r="BX74" s="2">
        <f>SUM(BX68:BX73)</f>
        <v>5895597.678468002</v>
      </c>
    </row>
    <row r="76" spans="2:78" ht="12" customHeight="1">
      <c r="B76" s="9" t="s">
        <v>80</v>
      </c>
      <c r="AM76" s="118" t="s">
        <v>132</v>
      </c>
      <c r="AY76" s="118" t="s">
        <v>132</v>
      </c>
      <c r="BK76" s="118" t="s">
        <v>132</v>
      </c>
    </row>
    <row r="77" spans="2:78" ht="12" customHeight="1">
      <c r="B77" s="2" t="s">
        <v>3</v>
      </c>
      <c r="C77" s="2">
        <f t="shared" ref="C77:V77" si="264">C68</f>
        <v>0</v>
      </c>
      <c r="D77" s="2">
        <f t="shared" si="264"/>
        <v>0</v>
      </c>
      <c r="E77" s="2">
        <f t="shared" si="264"/>
        <v>0</v>
      </c>
      <c r="F77" s="2">
        <f t="shared" si="264"/>
        <v>0</v>
      </c>
      <c r="G77" s="2">
        <f t="shared" si="264"/>
        <v>0</v>
      </c>
      <c r="H77" s="2">
        <f t="shared" si="264"/>
        <v>0</v>
      </c>
      <c r="I77" s="2">
        <f t="shared" si="264"/>
        <v>0</v>
      </c>
      <c r="J77" s="2">
        <f t="shared" si="264"/>
        <v>0</v>
      </c>
      <c r="K77" s="2">
        <f t="shared" si="264"/>
        <v>0</v>
      </c>
      <c r="L77" s="2">
        <f t="shared" si="264"/>
        <v>0</v>
      </c>
      <c r="M77" s="2">
        <f t="shared" si="264"/>
        <v>0</v>
      </c>
      <c r="N77" s="2">
        <f t="shared" si="264"/>
        <v>0</v>
      </c>
      <c r="O77" s="2">
        <f t="shared" si="264"/>
        <v>0</v>
      </c>
      <c r="P77" s="2">
        <f t="shared" si="264"/>
        <v>0</v>
      </c>
      <c r="Q77" s="2">
        <f t="shared" si="264"/>
        <v>0</v>
      </c>
      <c r="R77" s="2">
        <f t="shared" si="264"/>
        <v>0</v>
      </c>
      <c r="S77" s="2">
        <f t="shared" si="264"/>
        <v>0</v>
      </c>
      <c r="T77" s="2">
        <f t="shared" si="264"/>
        <v>0</v>
      </c>
      <c r="U77" s="2">
        <f t="shared" si="264"/>
        <v>0</v>
      </c>
      <c r="V77" s="2">
        <f t="shared" si="264"/>
        <v>0</v>
      </c>
      <c r="W77" s="2">
        <f t="shared" ref="W77:AK79" si="265">W68</f>
        <v>642.05311408333341</v>
      </c>
      <c r="X77" s="2">
        <f t="shared" si="265"/>
        <v>1284.1062281666668</v>
      </c>
      <c r="Y77" s="2">
        <f t="shared" si="265"/>
        <v>1284.1062281666668</v>
      </c>
      <c r="Z77" s="2">
        <f t="shared" si="265"/>
        <v>1284.1062281666668</v>
      </c>
      <c r="AA77" s="2">
        <f t="shared" si="265"/>
        <v>1284.1062281666668</v>
      </c>
      <c r="AB77" s="2">
        <f t="shared" si="265"/>
        <v>1284.1062281666668</v>
      </c>
      <c r="AC77" s="2">
        <f>AC68</f>
        <v>1284.1062281666668</v>
      </c>
      <c r="AD77" s="2">
        <f t="shared" ref="AD77:BV77" si="266">AD68</f>
        <v>1284.1062281666668</v>
      </c>
      <c r="AE77" s="2">
        <f t="shared" si="266"/>
        <v>1284.1062281666668</v>
      </c>
      <c r="AF77" s="2">
        <f t="shared" si="266"/>
        <v>1284.1062281666668</v>
      </c>
      <c r="AG77" s="2">
        <f t="shared" si="266"/>
        <v>1284.1062281666668</v>
      </c>
      <c r="AH77" s="2">
        <f t="shared" si="266"/>
        <v>1284.1062281666668</v>
      </c>
      <c r="AI77" s="2">
        <f t="shared" si="266"/>
        <v>1284.1062281666668</v>
      </c>
      <c r="AJ77" s="2">
        <f t="shared" si="266"/>
        <v>1284.1062281666668</v>
      </c>
      <c r="AK77" s="2">
        <f t="shared" si="266"/>
        <v>1284.1062281666668</v>
      </c>
      <c r="AL77" s="2">
        <f t="shared" si="266"/>
        <v>1284.1062281666668</v>
      </c>
      <c r="AM77" s="2">
        <f t="shared" si="266"/>
        <v>1284.1062281666668</v>
      </c>
      <c r="AN77" s="2">
        <f t="shared" si="266"/>
        <v>1284.1062281666668</v>
      </c>
      <c r="AO77" s="2">
        <f t="shared" si="266"/>
        <v>1284.1062281666668</v>
      </c>
      <c r="AP77" s="2">
        <f t="shared" si="266"/>
        <v>1284.1062281666668</v>
      </c>
      <c r="AQ77" s="2">
        <f t="shared" si="266"/>
        <v>1284.1062281666668</v>
      </c>
      <c r="AR77" s="2">
        <f t="shared" si="266"/>
        <v>1284.1062281666668</v>
      </c>
      <c r="AS77" s="2">
        <f t="shared" si="266"/>
        <v>1284.1062281666668</v>
      </c>
      <c r="AT77" s="2">
        <f t="shared" si="266"/>
        <v>1284.1062281666668</v>
      </c>
      <c r="AU77" s="2">
        <f t="shared" si="266"/>
        <v>1284.1062281666668</v>
      </c>
      <c r="AV77" s="2">
        <f t="shared" si="266"/>
        <v>1284.1062281666668</v>
      </c>
      <c r="AW77" s="2">
        <f t="shared" si="266"/>
        <v>1284.1062281666668</v>
      </c>
      <c r="AX77" s="2">
        <f t="shared" si="266"/>
        <v>1284.1062281666668</v>
      </c>
      <c r="AY77" s="2">
        <f t="shared" si="266"/>
        <v>3148.1788517602245</v>
      </c>
      <c r="AZ77" s="2">
        <f t="shared" si="266"/>
        <v>3148.1788517602245</v>
      </c>
      <c r="BA77" s="2">
        <f t="shared" si="266"/>
        <v>3148.1788517602245</v>
      </c>
      <c r="BB77" s="2">
        <f t="shared" si="266"/>
        <v>3148.1788517602245</v>
      </c>
      <c r="BC77" s="2">
        <f t="shared" si="266"/>
        <v>3148.1788517602245</v>
      </c>
      <c r="BD77" s="2">
        <f t="shared" si="266"/>
        <v>3148.1788517602245</v>
      </c>
      <c r="BE77" s="2">
        <f t="shared" si="266"/>
        <v>3148.1788517602245</v>
      </c>
      <c r="BF77" s="2">
        <f t="shared" si="266"/>
        <v>3148.1788517602245</v>
      </c>
      <c r="BG77" s="2">
        <f t="shared" si="266"/>
        <v>3148.1788517602245</v>
      </c>
      <c r="BH77" s="2">
        <f t="shared" si="266"/>
        <v>3148.1788517602245</v>
      </c>
      <c r="BI77" s="2">
        <f t="shared" si="266"/>
        <v>3148.1788517602245</v>
      </c>
      <c r="BJ77" s="2">
        <f t="shared" si="266"/>
        <v>3148.1788517602245</v>
      </c>
      <c r="BK77" s="2">
        <f t="shared" si="266"/>
        <v>3148.1788517602245</v>
      </c>
      <c r="BL77" s="2">
        <f t="shared" si="266"/>
        <v>3148.1788517602245</v>
      </c>
      <c r="BM77" s="2">
        <f t="shared" si="266"/>
        <v>3148.1788517602245</v>
      </c>
      <c r="BN77" s="2">
        <f t="shared" si="266"/>
        <v>3148.1788517602245</v>
      </c>
      <c r="BO77" s="2">
        <f t="shared" si="266"/>
        <v>3148.1788517602245</v>
      </c>
      <c r="BP77" s="2">
        <f t="shared" si="266"/>
        <v>3148.1788517602245</v>
      </c>
      <c r="BQ77" s="2">
        <f t="shared" si="266"/>
        <v>3148.1788517602245</v>
      </c>
      <c r="BR77" s="2">
        <f t="shared" si="266"/>
        <v>3148.1788517602245</v>
      </c>
      <c r="BS77" s="2">
        <f t="shared" si="266"/>
        <v>3148.1788517602245</v>
      </c>
      <c r="BT77" s="2">
        <f t="shared" si="266"/>
        <v>3148.1788517602245</v>
      </c>
      <c r="BU77" s="2">
        <f t="shared" si="266"/>
        <v>3148.1788517602245</v>
      </c>
      <c r="BV77" s="2">
        <f t="shared" si="266"/>
        <v>3148.1788517602245</v>
      </c>
      <c r="BX77" s="2">
        <f>SUM(BK77:BV77)</f>
        <v>37778.146221122697</v>
      </c>
      <c r="BZ77" s="2">
        <f>BX77-BX68</f>
        <v>0</v>
      </c>
    </row>
    <row r="78" spans="2:78" ht="12" customHeight="1">
      <c r="B78" s="2" t="s">
        <v>1</v>
      </c>
      <c r="C78" s="2">
        <f t="shared" ref="C78:V78" si="267">C69</f>
        <v>10.053912</v>
      </c>
      <c r="D78" s="2">
        <f t="shared" si="267"/>
        <v>27.283011166666668</v>
      </c>
      <c r="E78" s="2">
        <f t="shared" si="267"/>
        <v>63.012327583333338</v>
      </c>
      <c r="F78" s="2">
        <f t="shared" si="267"/>
        <v>100.21649283333332</v>
      </c>
      <c r="G78" s="2">
        <f t="shared" si="267"/>
        <v>113.07360733333334</v>
      </c>
      <c r="H78" s="2">
        <f t="shared" si="267"/>
        <v>127.83853691666667</v>
      </c>
      <c r="I78" s="2">
        <f t="shared" si="267"/>
        <v>1326.8767660000003</v>
      </c>
      <c r="J78" s="2">
        <f t="shared" si="267"/>
        <v>2597.1829980000007</v>
      </c>
      <c r="K78" s="2">
        <f t="shared" si="267"/>
        <v>2691.3573091666676</v>
      </c>
      <c r="L78" s="2">
        <f t="shared" si="267"/>
        <v>2714.1884449166673</v>
      </c>
      <c r="M78" s="2">
        <f t="shared" si="267"/>
        <v>5276.7950324166659</v>
      </c>
      <c r="N78" s="2">
        <f t="shared" si="267"/>
        <v>7919.1554319999996</v>
      </c>
      <c r="O78" s="2">
        <f t="shared" si="267"/>
        <v>7937.7408457083347</v>
      </c>
      <c r="P78" s="2">
        <f t="shared" si="267"/>
        <v>9630.4298579166662</v>
      </c>
      <c r="Q78" s="2">
        <f t="shared" si="267"/>
        <v>11422.991893375</v>
      </c>
      <c r="R78" s="2">
        <f t="shared" si="267"/>
        <v>11597.768307333332</v>
      </c>
      <c r="S78" s="2">
        <f t="shared" si="267"/>
        <v>11622.16683158333</v>
      </c>
      <c r="T78" s="2">
        <f t="shared" si="267"/>
        <v>11647.714079249999</v>
      </c>
      <c r="U78" s="2">
        <f t="shared" si="267"/>
        <v>11659.489877291666</v>
      </c>
      <c r="V78" s="2">
        <f t="shared" si="267"/>
        <v>11675.538634041664</v>
      </c>
      <c r="W78" s="2">
        <f t="shared" si="265"/>
        <v>11691.694961708332</v>
      </c>
      <c r="X78" s="2">
        <f t="shared" si="265"/>
        <v>11693.712911249999</v>
      </c>
      <c r="Y78" s="2">
        <f t="shared" si="265"/>
        <v>11697.096669749999</v>
      </c>
      <c r="Z78" s="2">
        <f t="shared" si="265"/>
        <v>11740.652857083332</v>
      </c>
      <c r="AA78" s="2">
        <f t="shared" si="265"/>
        <v>11778.423692708333</v>
      </c>
      <c r="AB78" s="2">
        <f t="shared" si="265"/>
        <v>11992.432253208332</v>
      </c>
      <c r="AC78" s="2">
        <f t="shared" si="265"/>
        <v>12208.842406916665</v>
      </c>
      <c r="AD78" s="2">
        <f t="shared" si="265"/>
        <v>12208.842406916665</v>
      </c>
      <c r="AE78" s="2">
        <f t="shared" si="265"/>
        <v>12213.163229</v>
      </c>
      <c r="AF78" s="2">
        <f t="shared" si="265"/>
        <v>11803.940894416664</v>
      </c>
      <c r="AG78" s="2">
        <f t="shared" si="265"/>
        <v>11390.753067249998</v>
      </c>
      <c r="AH78" s="2">
        <f t="shared" si="265"/>
        <v>12247.214865458332</v>
      </c>
      <c r="AI78" s="2">
        <f t="shared" si="265"/>
        <v>13208.338828874997</v>
      </c>
      <c r="AJ78" s="2">
        <f t="shared" si="265"/>
        <v>13321.055760124997</v>
      </c>
      <c r="AK78" s="2">
        <f t="shared" si="265"/>
        <v>15686.972460999999</v>
      </c>
      <c r="AL78" s="2">
        <f t="shared" ref="AL78" si="268">AL69</f>
        <v>18089.341632208329</v>
      </c>
      <c r="AM78" s="2">
        <f t="shared" ref="AM78:BV78" si="269">AM69*AM60/AM14</f>
        <v>25148.719296603089</v>
      </c>
      <c r="AN78" s="2">
        <f t="shared" si="269"/>
        <v>31707.210007105834</v>
      </c>
      <c r="AO78" s="2">
        <f t="shared" si="269"/>
        <v>34167.128498115686</v>
      </c>
      <c r="AP78" s="2">
        <f t="shared" si="269"/>
        <v>35626.9039534853</v>
      </c>
      <c r="AQ78" s="2">
        <f t="shared" si="269"/>
        <v>35236.807262644114</v>
      </c>
      <c r="AR78" s="2">
        <f t="shared" si="269"/>
        <v>35025.040510134932</v>
      </c>
      <c r="AS78" s="2">
        <f t="shared" si="269"/>
        <v>35045.56582441771</v>
      </c>
      <c r="AT78" s="2">
        <f t="shared" si="269"/>
        <v>35258.963747823836</v>
      </c>
      <c r="AU78" s="2">
        <f t="shared" si="269"/>
        <v>35613.472577665547</v>
      </c>
      <c r="AV78" s="2">
        <f t="shared" si="269"/>
        <v>35745.798553281049</v>
      </c>
      <c r="AW78" s="2">
        <f t="shared" si="269"/>
        <v>35723.396588454409</v>
      </c>
      <c r="AX78" s="2">
        <f t="shared" si="269"/>
        <v>38028.035926339609</v>
      </c>
      <c r="AY78" s="2">
        <f t="shared" si="269"/>
        <v>38642.108815539432</v>
      </c>
      <c r="AZ78" s="2">
        <f t="shared" si="269"/>
        <v>38642.108815539432</v>
      </c>
      <c r="BA78" s="2">
        <f t="shared" si="269"/>
        <v>38642.108815539432</v>
      </c>
      <c r="BB78" s="2">
        <f t="shared" si="269"/>
        <v>38642.108815539432</v>
      </c>
      <c r="BC78" s="2">
        <f t="shared" si="269"/>
        <v>38642.108815539432</v>
      </c>
      <c r="BD78" s="2">
        <f t="shared" si="269"/>
        <v>38642.108815539432</v>
      </c>
      <c r="BE78" s="2">
        <f t="shared" si="269"/>
        <v>38562.972139764242</v>
      </c>
      <c r="BF78" s="2">
        <f t="shared" si="269"/>
        <v>47713.56655401818</v>
      </c>
      <c r="BG78" s="2">
        <f t="shared" si="269"/>
        <v>67428.212143347788</v>
      </c>
      <c r="BH78" s="2">
        <f t="shared" si="269"/>
        <v>68510.342630627565</v>
      </c>
      <c r="BI78" s="2">
        <f t="shared" si="269"/>
        <v>72282.401459125875</v>
      </c>
      <c r="BJ78" s="2">
        <f t="shared" si="269"/>
        <v>74871.293181375891</v>
      </c>
      <c r="BK78" s="2">
        <f t="shared" si="269"/>
        <v>74871.293181375891</v>
      </c>
      <c r="BL78" s="2">
        <f t="shared" si="269"/>
        <v>74871.293181375891</v>
      </c>
      <c r="BM78" s="2">
        <f t="shared" si="269"/>
        <v>74871.293181375891</v>
      </c>
      <c r="BN78" s="2">
        <f t="shared" si="269"/>
        <v>74871.293181375891</v>
      </c>
      <c r="BO78" s="2">
        <f t="shared" si="269"/>
        <v>74871.293181375891</v>
      </c>
      <c r="BP78" s="2">
        <f t="shared" si="269"/>
        <v>74871.293181375891</v>
      </c>
      <c r="BQ78" s="2">
        <f t="shared" si="269"/>
        <v>77652.147720375229</v>
      </c>
      <c r="BR78" s="2">
        <f t="shared" si="269"/>
        <v>88752.322181183845</v>
      </c>
      <c r="BS78" s="2">
        <f t="shared" si="269"/>
        <v>100252.78421148413</v>
      </c>
      <c r="BT78" s="2">
        <f t="shared" si="269"/>
        <v>104924.06405896138</v>
      </c>
      <c r="BU78" s="2">
        <f t="shared" si="269"/>
        <v>107752.00686489994</v>
      </c>
      <c r="BV78" s="2">
        <f t="shared" si="269"/>
        <v>107752.00686489994</v>
      </c>
      <c r="BX78" s="27">
        <f t="shared" ref="BX78:BX82" si="270">SUM(BK78:BV78)</f>
        <v>1036313.0909900598</v>
      </c>
      <c r="BZ78" s="25">
        <f t="shared" ref="BZ78:BZ81" si="271">BX78-BX69</f>
        <v>-551204.492472274</v>
      </c>
    </row>
    <row r="79" spans="2:78" ht="12" customHeight="1">
      <c r="B79" s="2" t="s">
        <v>0</v>
      </c>
      <c r="C79" s="2">
        <f t="shared" ref="C79:V79" si="272">C70</f>
        <v>285.29537816666669</v>
      </c>
      <c r="D79" s="2">
        <f t="shared" si="272"/>
        <v>790.99673308333331</v>
      </c>
      <c r="E79" s="2">
        <f t="shared" si="272"/>
        <v>1580.5477068749999</v>
      </c>
      <c r="F79" s="2">
        <f t="shared" si="272"/>
        <v>2351.3014643333331</v>
      </c>
      <c r="G79" s="2">
        <f t="shared" si="272"/>
        <v>2630.1064411666662</v>
      </c>
      <c r="H79" s="2">
        <f t="shared" si="272"/>
        <v>3216.466232041666</v>
      </c>
      <c r="I79" s="2">
        <f t="shared" si="272"/>
        <v>5674.1100418333326</v>
      </c>
      <c r="J79" s="2">
        <f t="shared" si="272"/>
        <v>8868.421133875001</v>
      </c>
      <c r="K79" s="2">
        <f t="shared" si="272"/>
        <v>10508.566931958338</v>
      </c>
      <c r="L79" s="2">
        <f t="shared" si="272"/>
        <v>11144.125608500002</v>
      </c>
      <c r="M79" s="2">
        <f t="shared" si="272"/>
        <v>11286.909830375002</v>
      </c>
      <c r="N79" s="2">
        <f t="shared" si="272"/>
        <v>13026.390384541664</v>
      </c>
      <c r="O79" s="2">
        <f t="shared" si="272"/>
        <v>14505.54983629167</v>
      </c>
      <c r="P79" s="2">
        <f t="shared" si="272"/>
        <v>15296.157125208332</v>
      </c>
      <c r="Q79" s="2">
        <f t="shared" si="272"/>
        <v>16282.823090166667</v>
      </c>
      <c r="R79" s="2">
        <f t="shared" si="272"/>
        <v>18675.339225375003</v>
      </c>
      <c r="S79" s="2">
        <f t="shared" si="272"/>
        <v>21208.915484291669</v>
      </c>
      <c r="T79" s="2">
        <f t="shared" si="272"/>
        <v>22891.047274624998</v>
      </c>
      <c r="U79" s="2">
        <f t="shared" si="272"/>
        <v>24956.535534666666</v>
      </c>
      <c r="V79" s="2">
        <f t="shared" si="272"/>
        <v>28112.29546966666</v>
      </c>
      <c r="W79" s="2">
        <f t="shared" si="265"/>
        <v>29321.717742041663</v>
      </c>
      <c r="X79" s="2">
        <f t="shared" si="265"/>
        <v>29605.131642291661</v>
      </c>
      <c r="Y79" s="2">
        <f t="shared" si="265"/>
        <v>33021.702396500004</v>
      </c>
      <c r="Z79" s="2">
        <f t="shared" si="265"/>
        <v>36726.548529000007</v>
      </c>
      <c r="AA79" s="2">
        <f t="shared" si="265"/>
        <v>39794.933582416685</v>
      </c>
      <c r="AB79" s="2">
        <f t="shared" si="265"/>
        <v>42450.754879250002</v>
      </c>
      <c r="AC79" s="2">
        <f t="shared" si="265"/>
        <v>45015.475973083332</v>
      </c>
      <c r="AD79" s="2">
        <f t="shared" si="265"/>
        <v>46855.927681541667</v>
      </c>
      <c r="AE79" s="2">
        <f t="shared" si="265"/>
        <v>49813.380164416667</v>
      </c>
      <c r="AF79" s="2">
        <f t="shared" si="265"/>
        <v>53876.716906916663</v>
      </c>
      <c r="AG79" s="2">
        <f t="shared" si="265"/>
        <v>62107.596003083345</v>
      </c>
      <c r="AH79" s="2">
        <f t="shared" si="265"/>
        <v>70266.849680791653</v>
      </c>
      <c r="AI79" s="2">
        <f t="shared" si="265"/>
        <v>74750.339071499984</v>
      </c>
      <c r="AJ79" s="2">
        <f t="shared" si="265"/>
        <v>78254.440979166699</v>
      </c>
      <c r="AK79" s="2">
        <f t="shared" si="265"/>
        <v>80594.806009416658</v>
      </c>
      <c r="AL79" s="2">
        <f t="shared" ref="AL79" si="273">AL70</f>
        <v>87373.434064249988</v>
      </c>
      <c r="AM79" s="2">
        <f t="shared" ref="AM79:BV79" si="274">AM70*AM61/AM15</f>
        <v>97453.446731205593</v>
      </c>
      <c r="AN79" s="2">
        <f t="shared" si="274"/>
        <v>102448.88150564781</v>
      </c>
      <c r="AO79" s="2">
        <f t="shared" si="274"/>
        <v>103949.49937399309</v>
      </c>
      <c r="AP79" s="2">
        <f t="shared" si="274"/>
        <v>106766.0152536885</v>
      </c>
      <c r="AQ79" s="2">
        <f t="shared" si="274"/>
        <v>107567.88744354782</v>
      </c>
      <c r="AR79" s="2">
        <f t="shared" si="274"/>
        <v>109731.77985474725</v>
      </c>
      <c r="AS79" s="2">
        <f t="shared" si="274"/>
        <v>120148.43817468308</v>
      </c>
      <c r="AT79" s="2">
        <f t="shared" si="274"/>
        <v>131582.13063750247</v>
      </c>
      <c r="AU79" s="2">
        <f t="shared" si="274"/>
        <v>139014.02918140157</v>
      </c>
      <c r="AV79" s="2">
        <f t="shared" si="274"/>
        <v>146498.11995645144</v>
      </c>
      <c r="AW79" s="2">
        <f t="shared" si="274"/>
        <v>153902.38006820754</v>
      </c>
      <c r="AX79" s="2">
        <f t="shared" si="274"/>
        <v>163768.4806725001</v>
      </c>
      <c r="AY79" s="2">
        <f t="shared" si="274"/>
        <v>155891.12238252891</v>
      </c>
      <c r="AZ79" s="2">
        <f t="shared" si="274"/>
        <v>161684.03077762018</v>
      </c>
      <c r="BA79" s="2">
        <f t="shared" si="274"/>
        <v>169137.39603440292</v>
      </c>
      <c r="BB79" s="2">
        <f t="shared" si="274"/>
        <v>170229.029054941</v>
      </c>
      <c r="BC79" s="2">
        <f t="shared" si="274"/>
        <v>176028.74827928815</v>
      </c>
      <c r="BD79" s="2">
        <f t="shared" si="274"/>
        <v>176235.80849735069</v>
      </c>
      <c r="BE79" s="2">
        <f t="shared" si="274"/>
        <v>179047.91064640554</v>
      </c>
      <c r="BF79" s="2">
        <f t="shared" si="274"/>
        <v>187502.33129694243</v>
      </c>
      <c r="BG79" s="2">
        <f t="shared" si="274"/>
        <v>198793.28650878731</v>
      </c>
      <c r="BH79" s="2">
        <f t="shared" si="274"/>
        <v>203634.99698723704</v>
      </c>
      <c r="BI79" s="2">
        <f t="shared" si="274"/>
        <v>208414.21931924415</v>
      </c>
      <c r="BJ79" s="2">
        <f t="shared" si="274"/>
        <v>208414.21931924415</v>
      </c>
      <c r="BK79" s="2">
        <f t="shared" si="274"/>
        <v>209596.93513381254</v>
      </c>
      <c r="BL79" s="2">
        <f t="shared" si="274"/>
        <v>215876.5174340237</v>
      </c>
      <c r="BM79" s="2">
        <f t="shared" si="274"/>
        <v>224767.92587769582</v>
      </c>
      <c r="BN79" s="2">
        <f t="shared" si="274"/>
        <v>235162.74742790908</v>
      </c>
      <c r="BO79" s="2">
        <f t="shared" si="274"/>
        <v>239879.74165267593</v>
      </c>
      <c r="BP79" s="2">
        <f t="shared" si="274"/>
        <v>241071.82639819011</v>
      </c>
      <c r="BQ79" s="2">
        <f t="shared" si="274"/>
        <v>244966.64514622348</v>
      </c>
      <c r="BR79" s="2">
        <f t="shared" si="274"/>
        <v>248173.12695393155</v>
      </c>
      <c r="BS79" s="2">
        <f t="shared" si="274"/>
        <v>254101.31108771887</v>
      </c>
      <c r="BT79" s="2">
        <f t="shared" si="274"/>
        <v>257487.70937154762</v>
      </c>
      <c r="BU79" s="2">
        <f t="shared" si="274"/>
        <v>258448.36100167234</v>
      </c>
      <c r="BV79" s="2">
        <f t="shared" si="274"/>
        <v>261475.58511414906</v>
      </c>
      <c r="BX79" s="27">
        <f t="shared" si="270"/>
        <v>2891008.4325995496</v>
      </c>
      <c r="BZ79" s="25">
        <f t="shared" si="271"/>
        <v>-929471.09273312381</v>
      </c>
    </row>
    <row r="80" spans="2:78" ht="12" customHeight="1">
      <c r="B80" s="2" t="s">
        <v>4</v>
      </c>
      <c r="C80" s="2">
        <f t="shared" ref="C80:V80" si="275">C71</f>
        <v>1150.7580395833334</v>
      </c>
      <c r="D80" s="2">
        <f t="shared" si="275"/>
        <v>2304.025792708333</v>
      </c>
      <c r="E80" s="2">
        <f t="shared" si="275"/>
        <v>2370.996283583333</v>
      </c>
      <c r="F80" s="2">
        <f t="shared" si="275"/>
        <v>2716.0196439166666</v>
      </c>
      <c r="G80" s="2">
        <f t="shared" si="275"/>
        <v>2998.6554099166669</v>
      </c>
      <c r="H80" s="2">
        <f t="shared" si="275"/>
        <v>3091.2886951666669</v>
      </c>
      <c r="I80" s="2">
        <f t="shared" si="275"/>
        <v>3215.2795681666662</v>
      </c>
      <c r="J80" s="2">
        <f t="shared" si="275"/>
        <v>3439.2696751666658</v>
      </c>
      <c r="K80" s="2">
        <f t="shared" si="275"/>
        <v>3632.1663114166663</v>
      </c>
      <c r="L80" s="2">
        <f t="shared" si="275"/>
        <v>3634.5036114166664</v>
      </c>
      <c r="M80" s="2">
        <f t="shared" si="275"/>
        <v>3630.0695814166661</v>
      </c>
      <c r="N80" s="2">
        <f t="shared" si="275"/>
        <v>6623.3827576666672</v>
      </c>
      <c r="O80" s="2">
        <f t="shared" si="275"/>
        <v>15143.211825041668</v>
      </c>
      <c r="P80" s="2">
        <f t="shared" si="275"/>
        <v>16161.802411749999</v>
      </c>
      <c r="Q80" s="2">
        <f t="shared" si="275"/>
        <v>13763.547735125001</v>
      </c>
      <c r="R80" s="2">
        <f t="shared" si="275"/>
        <v>11618.808937541668</v>
      </c>
      <c r="S80" s="2">
        <f t="shared" si="275"/>
        <v>11890.296492500001</v>
      </c>
      <c r="T80" s="2">
        <f t="shared" si="275"/>
        <v>13187.8768805</v>
      </c>
      <c r="U80" s="2">
        <f t="shared" si="275"/>
        <v>14480.555532916671</v>
      </c>
      <c r="V80" s="2">
        <f t="shared" si="275"/>
        <v>14481.119669333337</v>
      </c>
      <c r="W80" s="2">
        <f t="shared" ref="W80:AB80" si="276">W71</f>
        <v>14481.119669333337</v>
      </c>
      <c r="X80" s="2">
        <f t="shared" si="276"/>
        <v>14480.832794333335</v>
      </c>
      <c r="Y80" s="2">
        <f t="shared" si="276"/>
        <v>14238.832227625002</v>
      </c>
      <c r="Z80" s="2">
        <f t="shared" si="276"/>
        <v>13997.11853591667</v>
      </c>
      <c r="AA80" s="2">
        <f t="shared" si="276"/>
        <v>14389.36995529167</v>
      </c>
      <c r="AB80" s="2">
        <f t="shared" si="276"/>
        <v>14884.903147625002</v>
      </c>
      <c r="AC80" s="2">
        <f t="shared" ref="AC80:BV80" si="277">AC71</f>
        <v>14989.422181375001</v>
      </c>
      <c r="AD80" s="2">
        <f t="shared" si="277"/>
        <v>14991.171103666667</v>
      </c>
      <c r="AE80" s="2">
        <f t="shared" si="277"/>
        <v>15321.507724208335</v>
      </c>
      <c r="AF80" s="2">
        <f t="shared" si="277"/>
        <v>14819.201835041667</v>
      </c>
      <c r="AG80" s="2">
        <f t="shared" si="277"/>
        <v>13987.070986833334</v>
      </c>
      <c r="AH80" s="2">
        <f t="shared" si="277"/>
        <v>14032.598042708336</v>
      </c>
      <c r="AI80" s="2">
        <f t="shared" si="277"/>
        <v>14486.086492458333</v>
      </c>
      <c r="AJ80" s="2">
        <f t="shared" si="277"/>
        <v>14596.730605375</v>
      </c>
      <c r="AK80" s="2">
        <f t="shared" si="277"/>
        <v>14301.438084958334</v>
      </c>
      <c r="AL80" s="2">
        <f t="shared" si="277"/>
        <v>14233.086349041667</v>
      </c>
      <c r="AM80" s="2">
        <f t="shared" si="277"/>
        <v>14268.475495291668</v>
      </c>
      <c r="AN80" s="2">
        <f t="shared" si="277"/>
        <v>14374.241138000003</v>
      </c>
      <c r="AO80" s="2">
        <f t="shared" si="277"/>
        <v>14586.34804379167</v>
      </c>
      <c r="AP80" s="2">
        <f t="shared" si="277"/>
        <v>14800.994433208336</v>
      </c>
      <c r="AQ80" s="2">
        <f t="shared" si="277"/>
        <v>21601.397224208333</v>
      </c>
      <c r="AR80" s="2">
        <f t="shared" si="277"/>
        <v>28416.122644041661</v>
      </c>
      <c r="AS80" s="2">
        <f t="shared" si="277"/>
        <v>28436.726710916661</v>
      </c>
      <c r="AT80" s="2">
        <f t="shared" si="277"/>
        <v>30066.600407166665</v>
      </c>
      <c r="AU80" s="2">
        <f t="shared" si="277"/>
        <v>31658.319682624995</v>
      </c>
      <c r="AV80" s="2">
        <f t="shared" si="277"/>
        <v>31666.121195166663</v>
      </c>
      <c r="AW80" s="2">
        <f t="shared" si="277"/>
        <v>32008.263325916661</v>
      </c>
      <c r="AX80" s="2">
        <f>AX71</f>
        <v>34989.807949666661</v>
      </c>
      <c r="AY80" s="2">
        <f t="shared" si="277"/>
        <v>17531.374543542195</v>
      </c>
      <c r="AZ80" s="2">
        <f t="shared" si="277"/>
        <v>17531.374543542195</v>
      </c>
      <c r="BA80" s="2">
        <f t="shared" si="277"/>
        <v>17531.374543542195</v>
      </c>
      <c r="BB80" s="2">
        <f t="shared" si="277"/>
        <v>17531.374543542195</v>
      </c>
      <c r="BC80" s="2">
        <f t="shared" si="277"/>
        <v>17531.374543542195</v>
      </c>
      <c r="BD80" s="2">
        <f t="shared" si="277"/>
        <v>17531.374543542195</v>
      </c>
      <c r="BE80" s="2">
        <f t="shared" si="277"/>
        <v>17531.374543542195</v>
      </c>
      <c r="BF80" s="2">
        <f t="shared" si="277"/>
        <v>17531.374543542195</v>
      </c>
      <c r="BG80" s="2">
        <f t="shared" si="277"/>
        <v>17531.374543542195</v>
      </c>
      <c r="BH80" s="2">
        <f t="shared" si="277"/>
        <v>17531.374543542195</v>
      </c>
      <c r="BI80" s="2">
        <f t="shared" si="277"/>
        <v>17531.374543542195</v>
      </c>
      <c r="BJ80" s="2">
        <f t="shared" si="277"/>
        <v>17531.374543542195</v>
      </c>
      <c r="BK80" s="2">
        <f t="shared" si="277"/>
        <v>17531.374543542195</v>
      </c>
      <c r="BL80" s="2">
        <f t="shared" si="277"/>
        <v>17531.374543542195</v>
      </c>
      <c r="BM80" s="2">
        <f t="shared" si="277"/>
        <v>17531.374543542195</v>
      </c>
      <c r="BN80" s="2">
        <f t="shared" si="277"/>
        <v>17531.374543542195</v>
      </c>
      <c r="BO80" s="2">
        <f t="shared" si="277"/>
        <v>17531.374543542195</v>
      </c>
      <c r="BP80" s="2">
        <f t="shared" si="277"/>
        <v>17531.374543542195</v>
      </c>
      <c r="BQ80" s="2">
        <f t="shared" si="277"/>
        <v>17531.374543542195</v>
      </c>
      <c r="BR80" s="2">
        <f t="shared" si="277"/>
        <v>17531.374543542195</v>
      </c>
      <c r="BS80" s="2">
        <f t="shared" si="277"/>
        <v>17531.374543542195</v>
      </c>
      <c r="BT80" s="2">
        <f t="shared" si="277"/>
        <v>17531.374543542195</v>
      </c>
      <c r="BU80" s="2">
        <f t="shared" si="277"/>
        <v>17531.374543542195</v>
      </c>
      <c r="BV80" s="2">
        <f t="shared" si="277"/>
        <v>17531.374543542195</v>
      </c>
      <c r="BX80" s="2">
        <f t="shared" si="270"/>
        <v>210376.49452250628</v>
      </c>
      <c r="BZ80" s="2">
        <f t="shared" si="271"/>
        <v>0</v>
      </c>
    </row>
    <row r="81" spans="2:78" ht="12" customHeight="1">
      <c r="B81" s="2" t="s">
        <v>6</v>
      </c>
      <c r="C81" s="2">
        <f t="shared" ref="C81:V81" si="278">C72</f>
        <v>0</v>
      </c>
      <c r="D81" s="2">
        <f t="shared" si="278"/>
        <v>0</v>
      </c>
      <c r="E81" s="2">
        <f t="shared" si="278"/>
        <v>0</v>
      </c>
      <c r="F81" s="2">
        <f t="shared" si="278"/>
        <v>0</v>
      </c>
      <c r="G81" s="2">
        <f t="shared" si="278"/>
        <v>0</v>
      </c>
      <c r="H81" s="2">
        <f t="shared" si="278"/>
        <v>0</v>
      </c>
      <c r="I81" s="2">
        <f t="shared" si="278"/>
        <v>0</v>
      </c>
      <c r="J81" s="2">
        <f t="shared" si="278"/>
        <v>0</v>
      </c>
      <c r="K81" s="2">
        <f t="shared" si="278"/>
        <v>0</v>
      </c>
      <c r="L81" s="2">
        <f t="shared" si="278"/>
        <v>0</v>
      </c>
      <c r="M81" s="2">
        <f t="shared" si="278"/>
        <v>0</v>
      </c>
      <c r="N81" s="2">
        <f t="shared" si="278"/>
        <v>0</v>
      </c>
      <c r="O81" s="2">
        <f t="shared" si="278"/>
        <v>263.21632999999997</v>
      </c>
      <c r="P81" s="2">
        <f t="shared" si="278"/>
        <v>525.60458749999998</v>
      </c>
      <c r="Q81" s="2">
        <f t="shared" si="278"/>
        <v>680.23951666666665</v>
      </c>
      <c r="R81" s="2">
        <f t="shared" si="278"/>
        <v>835.70251833333327</v>
      </c>
      <c r="S81" s="2">
        <f t="shared" si="278"/>
        <v>836.14873291666663</v>
      </c>
      <c r="T81" s="2">
        <f t="shared" si="278"/>
        <v>836.59494749999988</v>
      </c>
      <c r="U81" s="2">
        <f t="shared" si="278"/>
        <v>836.59494749999988</v>
      </c>
      <c r="V81" s="2">
        <f t="shared" si="278"/>
        <v>836.59494749999988</v>
      </c>
      <c r="W81" s="2">
        <f t="shared" ref="W81:AB81" si="279">W72</f>
        <v>1013.6458529166665</v>
      </c>
      <c r="X81" s="2">
        <f t="shared" si="279"/>
        <v>1203.8947841666663</v>
      </c>
      <c r="Y81" s="2">
        <f t="shared" si="279"/>
        <v>1398.5253724999998</v>
      </c>
      <c r="Z81" s="2">
        <f t="shared" si="279"/>
        <v>1579.9579349999997</v>
      </c>
      <c r="AA81" s="2">
        <f t="shared" si="279"/>
        <v>1579.9579349999997</v>
      </c>
      <c r="AB81" s="2">
        <f t="shared" si="279"/>
        <v>1579.9579349999997</v>
      </c>
      <c r="AC81" s="2">
        <f t="shared" ref="AC81:BV81" si="280">AC72</f>
        <v>1579.9579349999997</v>
      </c>
      <c r="AD81" s="2">
        <f t="shared" si="280"/>
        <v>1579.9579349999997</v>
      </c>
      <c r="AE81" s="2">
        <f t="shared" si="280"/>
        <v>1708.4812262499995</v>
      </c>
      <c r="AF81" s="2">
        <f t="shared" si="280"/>
        <v>1861.1647841666663</v>
      </c>
      <c r="AG81" s="2">
        <f t="shared" si="280"/>
        <v>1885.3250508333331</v>
      </c>
      <c r="AH81" s="2">
        <f t="shared" si="280"/>
        <v>1885.8952666666664</v>
      </c>
      <c r="AI81" s="2">
        <f t="shared" si="280"/>
        <v>5571.7075440833332</v>
      </c>
      <c r="AJ81" s="2">
        <f t="shared" si="280"/>
        <v>10358.404264833334</v>
      </c>
      <c r="AK81" s="2">
        <f t="shared" si="280"/>
        <v>11464.193664416669</v>
      </c>
      <c r="AL81" s="2">
        <f t="shared" si="280"/>
        <v>11750.015956083334</v>
      </c>
      <c r="AM81" s="2">
        <f t="shared" si="280"/>
        <v>12031.503507333335</v>
      </c>
      <c r="AN81" s="2">
        <f t="shared" si="280"/>
        <v>12036.177607333335</v>
      </c>
      <c r="AO81" s="2">
        <f t="shared" si="280"/>
        <v>12040.851707333333</v>
      </c>
      <c r="AP81" s="2">
        <f t="shared" si="280"/>
        <v>12040.851707333333</v>
      </c>
      <c r="AQ81" s="2">
        <f t="shared" si="280"/>
        <v>12040.851707333333</v>
      </c>
      <c r="AR81" s="2">
        <f t="shared" si="280"/>
        <v>12040.851707333333</v>
      </c>
      <c r="AS81" s="2">
        <f t="shared" si="280"/>
        <v>12040.851707333333</v>
      </c>
      <c r="AT81" s="2">
        <f t="shared" si="280"/>
        <v>12040.851707333333</v>
      </c>
      <c r="AU81" s="2">
        <f t="shared" si="280"/>
        <v>12094.384288583335</v>
      </c>
      <c r="AV81" s="2">
        <f t="shared" si="280"/>
        <v>12163.93134191667</v>
      </c>
      <c r="AW81" s="2">
        <f t="shared" si="280"/>
        <v>12354.568384</v>
      </c>
      <c r="AX81" s="2">
        <f t="shared" si="280"/>
        <v>12345.056171500002</v>
      </c>
      <c r="AY81" s="2">
        <f t="shared" si="280"/>
        <v>8499.4456599374771</v>
      </c>
      <c r="AZ81" s="2">
        <f t="shared" si="280"/>
        <v>8499.4456599374771</v>
      </c>
      <c r="BA81" s="2">
        <f t="shared" si="280"/>
        <v>8499.4456599374771</v>
      </c>
      <c r="BB81" s="2">
        <f t="shared" si="280"/>
        <v>8499.4456599374771</v>
      </c>
      <c r="BC81" s="2">
        <f t="shared" si="280"/>
        <v>8499.4456599374771</v>
      </c>
      <c r="BD81" s="2">
        <f t="shared" si="280"/>
        <v>8499.4456599374771</v>
      </c>
      <c r="BE81" s="2">
        <f t="shared" si="280"/>
        <v>8499.4456599374771</v>
      </c>
      <c r="BF81" s="2">
        <f t="shared" si="280"/>
        <v>8499.4456599374771</v>
      </c>
      <c r="BG81" s="2">
        <f t="shared" si="280"/>
        <v>8499.4456599374771</v>
      </c>
      <c r="BH81" s="2">
        <f t="shared" si="280"/>
        <v>8499.4456599374771</v>
      </c>
      <c r="BI81" s="2">
        <f t="shared" si="280"/>
        <v>8499.4456599374771</v>
      </c>
      <c r="BJ81" s="2">
        <f t="shared" si="280"/>
        <v>8499.4456599374771</v>
      </c>
      <c r="BK81" s="2">
        <f t="shared" si="280"/>
        <v>8499.4456599374771</v>
      </c>
      <c r="BL81" s="2">
        <f t="shared" si="280"/>
        <v>8499.4456599374771</v>
      </c>
      <c r="BM81" s="2">
        <f t="shared" si="280"/>
        <v>8499.4456599374771</v>
      </c>
      <c r="BN81" s="2">
        <f t="shared" si="280"/>
        <v>8499.4456599374771</v>
      </c>
      <c r="BO81" s="2">
        <f t="shared" si="280"/>
        <v>8499.4456599374771</v>
      </c>
      <c r="BP81" s="2">
        <f t="shared" si="280"/>
        <v>8499.4456599374771</v>
      </c>
      <c r="BQ81" s="2">
        <f t="shared" si="280"/>
        <v>8499.4456599374771</v>
      </c>
      <c r="BR81" s="2">
        <f t="shared" si="280"/>
        <v>8499.4456599374771</v>
      </c>
      <c r="BS81" s="2">
        <f t="shared" si="280"/>
        <v>8499.4456599374771</v>
      </c>
      <c r="BT81" s="2">
        <f t="shared" si="280"/>
        <v>8499.4456599374771</v>
      </c>
      <c r="BU81" s="2">
        <f t="shared" si="280"/>
        <v>8499.4456599374771</v>
      </c>
      <c r="BV81" s="2">
        <f t="shared" si="280"/>
        <v>8499.4456599374771</v>
      </c>
      <c r="BX81" s="2">
        <f t="shared" si="270"/>
        <v>101993.34791924975</v>
      </c>
      <c r="BZ81" s="2">
        <f t="shared" si="271"/>
        <v>0</v>
      </c>
    </row>
    <row r="82" spans="2:78" s="18" customFormat="1" ht="12" customHeight="1">
      <c r="B82" s="17" t="s">
        <v>5</v>
      </c>
      <c r="C82" s="17">
        <f t="shared" ref="C82:V82" si="281">C73</f>
        <v>0</v>
      </c>
      <c r="D82" s="17">
        <f t="shared" si="281"/>
        <v>0</v>
      </c>
      <c r="E82" s="17">
        <f t="shared" si="281"/>
        <v>0</v>
      </c>
      <c r="F82" s="17">
        <f t="shared" si="281"/>
        <v>0</v>
      </c>
      <c r="G82" s="17">
        <f t="shared" si="281"/>
        <v>0</v>
      </c>
      <c r="H82" s="17">
        <f t="shared" si="281"/>
        <v>0</v>
      </c>
      <c r="I82" s="17">
        <f t="shared" si="281"/>
        <v>0</v>
      </c>
      <c r="J82" s="17">
        <f t="shared" si="281"/>
        <v>0</v>
      </c>
      <c r="K82" s="17">
        <f t="shared" si="281"/>
        <v>0</v>
      </c>
      <c r="L82" s="17">
        <f t="shared" si="281"/>
        <v>0</v>
      </c>
      <c r="M82" s="17">
        <f t="shared" si="281"/>
        <v>0</v>
      </c>
      <c r="N82" s="17">
        <f t="shared" si="281"/>
        <v>0</v>
      </c>
      <c r="O82" s="17">
        <f t="shared" si="281"/>
        <v>0</v>
      </c>
      <c r="P82" s="17">
        <f t="shared" si="281"/>
        <v>0</v>
      </c>
      <c r="Q82" s="17">
        <f t="shared" si="281"/>
        <v>0</v>
      </c>
      <c r="R82" s="17">
        <f t="shared" si="281"/>
        <v>0</v>
      </c>
      <c r="S82" s="17">
        <f t="shared" si="281"/>
        <v>0</v>
      </c>
      <c r="T82" s="17">
        <f t="shared" si="281"/>
        <v>0</v>
      </c>
      <c r="U82" s="17">
        <f t="shared" si="281"/>
        <v>0</v>
      </c>
      <c r="V82" s="17">
        <f t="shared" si="281"/>
        <v>0</v>
      </c>
      <c r="W82" s="17">
        <f t="shared" ref="W82:AB82" si="282">W73</f>
        <v>0</v>
      </c>
      <c r="X82" s="17">
        <f t="shared" si="282"/>
        <v>0</v>
      </c>
      <c r="Y82" s="17">
        <f t="shared" si="282"/>
        <v>0</v>
      </c>
      <c r="Z82" s="17">
        <f t="shared" si="282"/>
        <v>0</v>
      </c>
      <c r="AA82" s="17">
        <f t="shared" si="282"/>
        <v>0</v>
      </c>
      <c r="AB82" s="17">
        <f t="shared" si="282"/>
        <v>0</v>
      </c>
      <c r="AC82" s="17">
        <f t="shared" ref="AC82:BV82" si="283">AC73</f>
        <v>9886.0676666666659</v>
      </c>
      <c r="AD82" s="17">
        <f t="shared" si="283"/>
        <v>19781.1495</v>
      </c>
      <c r="AE82" s="17">
        <f t="shared" si="283"/>
        <v>19790.163666666667</v>
      </c>
      <c r="AF82" s="17">
        <f t="shared" si="283"/>
        <v>19790.163666666667</v>
      </c>
      <c r="AG82" s="17">
        <f t="shared" si="283"/>
        <v>19790.163666666667</v>
      </c>
      <c r="AH82" s="17">
        <f t="shared" si="283"/>
        <v>19790.163666666667</v>
      </c>
      <c r="AI82" s="17">
        <f t="shared" si="283"/>
        <v>19790.163666666667</v>
      </c>
      <c r="AJ82" s="17">
        <f t="shared" si="283"/>
        <v>19790.163666666667</v>
      </c>
      <c r="AK82" s="17">
        <f t="shared" si="283"/>
        <v>19790.163666666667</v>
      </c>
      <c r="AL82" s="17">
        <f t="shared" si="283"/>
        <v>25066.009666666665</v>
      </c>
      <c r="AM82" s="17">
        <f t="shared" si="283"/>
        <v>30341.855666666666</v>
      </c>
      <c r="AN82" s="17">
        <f t="shared" si="283"/>
        <v>30341.855666666666</v>
      </c>
      <c r="AO82" s="17">
        <f t="shared" si="283"/>
        <v>30341.855666666666</v>
      </c>
      <c r="AP82" s="17">
        <f t="shared" si="283"/>
        <v>30341.855666666666</v>
      </c>
      <c r="AQ82" s="17">
        <f t="shared" si="283"/>
        <v>30341.855666666666</v>
      </c>
      <c r="AR82" s="17">
        <f t="shared" si="283"/>
        <v>31812.435916666665</v>
      </c>
      <c r="AS82" s="17">
        <f t="shared" si="283"/>
        <v>33283.016166666668</v>
      </c>
      <c r="AT82" s="17">
        <f t="shared" si="283"/>
        <v>33283.016166666668</v>
      </c>
      <c r="AU82" s="17">
        <f t="shared" si="283"/>
        <v>33283.016166666668</v>
      </c>
      <c r="AV82" s="17">
        <f t="shared" si="283"/>
        <v>33283.016166666668</v>
      </c>
      <c r="AW82" s="17">
        <f t="shared" si="283"/>
        <v>33283.016166666668</v>
      </c>
      <c r="AX82" s="17">
        <f t="shared" si="283"/>
        <v>33283.016166666668</v>
      </c>
      <c r="AY82" s="17">
        <f t="shared" si="283"/>
        <v>11454.381750842986</v>
      </c>
      <c r="AZ82" s="17">
        <f t="shared" si="283"/>
        <v>11454.381750842986</v>
      </c>
      <c r="BA82" s="17">
        <f t="shared" si="283"/>
        <v>11454.381750842986</v>
      </c>
      <c r="BB82" s="17">
        <f t="shared" si="283"/>
        <v>11454.381750842986</v>
      </c>
      <c r="BC82" s="17">
        <f t="shared" si="283"/>
        <v>11454.381750842986</v>
      </c>
      <c r="BD82" s="17">
        <f t="shared" si="283"/>
        <v>11454.381750842986</v>
      </c>
      <c r="BE82" s="17">
        <f t="shared" si="283"/>
        <v>11454.381750842986</v>
      </c>
      <c r="BF82" s="17">
        <f t="shared" si="283"/>
        <v>11454.381750842986</v>
      </c>
      <c r="BG82" s="17">
        <f t="shared" si="283"/>
        <v>11454.381750842986</v>
      </c>
      <c r="BH82" s="17">
        <f t="shared" si="283"/>
        <v>11454.381750842986</v>
      </c>
      <c r="BI82" s="17">
        <f t="shared" si="283"/>
        <v>11454.381750842986</v>
      </c>
      <c r="BJ82" s="17">
        <f t="shared" si="283"/>
        <v>11454.381750842986</v>
      </c>
      <c r="BK82" s="17">
        <f t="shared" si="283"/>
        <v>11454.381750842986</v>
      </c>
      <c r="BL82" s="17">
        <f t="shared" si="283"/>
        <v>11454.381750842986</v>
      </c>
      <c r="BM82" s="17">
        <f t="shared" si="283"/>
        <v>11454.381750842986</v>
      </c>
      <c r="BN82" s="17">
        <f t="shared" si="283"/>
        <v>11454.381750842986</v>
      </c>
      <c r="BO82" s="17">
        <f t="shared" si="283"/>
        <v>11454.381750842986</v>
      </c>
      <c r="BP82" s="17">
        <f t="shared" si="283"/>
        <v>11454.381750842986</v>
      </c>
      <c r="BQ82" s="17">
        <f t="shared" si="283"/>
        <v>11454.381750842986</v>
      </c>
      <c r="BR82" s="17">
        <f t="shared" si="283"/>
        <v>11454.381750842986</v>
      </c>
      <c r="BS82" s="17">
        <f t="shared" si="283"/>
        <v>11454.381750842986</v>
      </c>
      <c r="BT82" s="17">
        <f t="shared" si="283"/>
        <v>11454.381750842986</v>
      </c>
      <c r="BU82" s="17">
        <f t="shared" si="283"/>
        <v>11454.381750842986</v>
      </c>
      <c r="BV82" s="17">
        <f t="shared" si="283"/>
        <v>11454.381750842986</v>
      </c>
      <c r="BX82" s="17">
        <f t="shared" si="270"/>
        <v>137452.58101011586</v>
      </c>
      <c r="BZ82" s="17">
        <f>BX82-BX73</f>
        <v>0</v>
      </c>
    </row>
    <row r="83" spans="2:78" ht="12" customHeight="1">
      <c r="B83" s="2" t="s">
        <v>7</v>
      </c>
      <c r="C83" s="2">
        <f>SUM(C77:C82)</f>
        <v>1446.1073297500002</v>
      </c>
      <c r="D83" s="2">
        <f t="shared" ref="D83:BO83" si="284">SUM(D77:D82)</f>
        <v>3122.3055369583331</v>
      </c>
      <c r="E83" s="2">
        <f t="shared" si="284"/>
        <v>4014.5563180416666</v>
      </c>
      <c r="F83" s="2">
        <f t="shared" si="284"/>
        <v>5167.5376010833334</v>
      </c>
      <c r="G83" s="2">
        <f t="shared" si="284"/>
        <v>5741.8354584166664</v>
      </c>
      <c r="H83" s="2">
        <f t="shared" si="284"/>
        <v>6435.5934641249996</v>
      </c>
      <c r="I83" s="2">
        <f t="shared" si="284"/>
        <v>10216.266376</v>
      </c>
      <c r="J83" s="2">
        <f t="shared" si="284"/>
        <v>14904.873807041668</v>
      </c>
      <c r="K83" s="2">
        <f t="shared" si="284"/>
        <v>16832.090552541671</v>
      </c>
      <c r="L83" s="2">
        <f t="shared" si="284"/>
        <v>17492.817664833336</v>
      </c>
      <c r="M83" s="2">
        <f t="shared" si="284"/>
        <v>20193.774444208331</v>
      </c>
      <c r="N83" s="2">
        <f t="shared" si="284"/>
        <v>27568.92857420833</v>
      </c>
      <c r="O83" s="2">
        <f t="shared" si="284"/>
        <v>37849.718837041677</v>
      </c>
      <c r="P83" s="2">
        <f t="shared" si="284"/>
        <v>41613.993982374996</v>
      </c>
      <c r="Q83" s="2">
        <f t="shared" si="284"/>
        <v>42149.602235333339</v>
      </c>
      <c r="R83" s="2">
        <f t="shared" si="284"/>
        <v>42727.61898858333</v>
      </c>
      <c r="S83" s="2">
        <f t="shared" si="284"/>
        <v>45557.527541291667</v>
      </c>
      <c r="T83" s="2">
        <f t="shared" si="284"/>
        <v>48563.233181875003</v>
      </c>
      <c r="U83" s="2">
        <f t="shared" si="284"/>
        <v>51933.175892375009</v>
      </c>
      <c r="V83" s="2">
        <f t="shared" si="284"/>
        <v>55105.548720541665</v>
      </c>
      <c r="W83" s="2">
        <f t="shared" si="284"/>
        <v>57150.23134008333</v>
      </c>
      <c r="X83" s="2">
        <f t="shared" si="284"/>
        <v>58267.678360208331</v>
      </c>
      <c r="Y83" s="2">
        <f t="shared" si="284"/>
        <v>61640.262894541673</v>
      </c>
      <c r="Z83" s="2">
        <f t="shared" si="284"/>
        <v>65328.384085166676</v>
      </c>
      <c r="AA83" s="2">
        <f t="shared" si="284"/>
        <v>68826.791393583349</v>
      </c>
      <c r="AB83" s="2">
        <f t="shared" si="284"/>
        <v>72192.154443249994</v>
      </c>
      <c r="AC83" s="2">
        <f t="shared" si="284"/>
        <v>84963.872391208337</v>
      </c>
      <c r="AD83" s="2">
        <f t="shared" si="284"/>
        <v>96701.154855291665</v>
      </c>
      <c r="AE83" s="2">
        <f t="shared" si="284"/>
        <v>100130.80223870833</v>
      </c>
      <c r="AF83" s="2">
        <f t="shared" si="284"/>
        <v>103435.29431537498</v>
      </c>
      <c r="AG83" s="2">
        <f t="shared" si="284"/>
        <v>110445.01500283333</v>
      </c>
      <c r="AH83" s="2">
        <f t="shared" si="284"/>
        <v>119506.82775045832</v>
      </c>
      <c r="AI83" s="2">
        <f t="shared" si="284"/>
        <v>129090.74183174997</v>
      </c>
      <c r="AJ83" s="2">
        <f t="shared" si="284"/>
        <v>137604.90150433336</v>
      </c>
      <c r="AK83" s="2">
        <f t="shared" si="284"/>
        <v>143121.68011462499</v>
      </c>
      <c r="AL83" s="2">
        <f t="shared" si="284"/>
        <v>157795.99389641668</v>
      </c>
      <c r="AM83" s="2">
        <f t="shared" si="284"/>
        <v>180528.10692526703</v>
      </c>
      <c r="AN83" s="2">
        <f t="shared" si="284"/>
        <v>192192.47215292032</v>
      </c>
      <c r="AO83" s="2">
        <f t="shared" si="284"/>
        <v>196369.78951806709</v>
      </c>
      <c r="AP83" s="2">
        <f t="shared" si="284"/>
        <v>200860.7272425488</v>
      </c>
      <c r="AQ83" s="2">
        <f t="shared" si="284"/>
        <v>208072.90553256695</v>
      </c>
      <c r="AR83" s="2">
        <f t="shared" si="284"/>
        <v>218310.3368610905</v>
      </c>
      <c r="AS83" s="2">
        <f t="shared" si="284"/>
        <v>230238.70481218412</v>
      </c>
      <c r="AT83" s="2">
        <f t="shared" si="284"/>
        <v>243515.66889465964</v>
      </c>
      <c r="AU83" s="2">
        <f t="shared" si="284"/>
        <v>252947.32812510879</v>
      </c>
      <c r="AV83" s="2">
        <f t="shared" si="284"/>
        <v>260641.09344164917</v>
      </c>
      <c r="AW83" s="2">
        <f t="shared" si="284"/>
        <v>268555.73076141195</v>
      </c>
      <c r="AX83" s="2">
        <f t="shared" si="284"/>
        <v>283698.50311483972</v>
      </c>
      <c r="AY83" s="2">
        <f t="shared" si="284"/>
        <v>235166.61200415122</v>
      </c>
      <c r="AZ83" s="2">
        <f t="shared" si="284"/>
        <v>240959.52039924249</v>
      </c>
      <c r="BA83" s="2">
        <f t="shared" si="284"/>
        <v>248412.88565602523</v>
      </c>
      <c r="BB83" s="2">
        <f t="shared" si="284"/>
        <v>249504.51867656331</v>
      </c>
      <c r="BC83" s="2">
        <f t="shared" si="284"/>
        <v>255304.23790091046</v>
      </c>
      <c r="BD83" s="2">
        <f t="shared" si="284"/>
        <v>255511.29811897301</v>
      </c>
      <c r="BE83" s="2">
        <f t="shared" si="284"/>
        <v>258244.26359225265</v>
      </c>
      <c r="BF83" s="2">
        <f t="shared" si="284"/>
        <v>275849.27865704347</v>
      </c>
      <c r="BG83" s="2">
        <f t="shared" si="284"/>
        <v>306854.87945821794</v>
      </c>
      <c r="BH83" s="2">
        <f t="shared" si="284"/>
        <v>312778.72042394744</v>
      </c>
      <c r="BI83" s="2">
        <f t="shared" si="284"/>
        <v>321330.00158445287</v>
      </c>
      <c r="BJ83" s="2">
        <f t="shared" si="284"/>
        <v>323918.8933067029</v>
      </c>
      <c r="BK83" s="2">
        <f t="shared" si="284"/>
        <v>325101.60912127129</v>
      </c>
      <c r="BL83" s="2">
        <f t="shared" si="284"/>
        <v>331381.19142148248</v>
      </c>
      <c r="BM83" s="2">
        <f t="shared" si="284"/>
        <v>340272.5998651546</v>
      </c>
      <c r="BN83" s="2">
        <f t="shared" si="284"/>
        <v>350667.42141536786</v>
      </c>
      <c r="BO83" s="2">
        <f t="shared" si="284"/>
        <v>355384.41564013471</v>
      </c>
      <c r="BP83" s="2">
        <f t="shared" ref="BP83:BV83" si="285">SUM(BP77:BP82)</f>
        <v>356576.50038564886</v>
      </c>
      <c r="BQ83" s="2">
        <f t="shared" si="285"/>
        <v>363252.17367268156</v>
      </c>
      <c r="BR83" s="2">
        <f t="shared" si="285"/>
        <v>377558.82994119823</v>
      </c>
      <c r="BS83" s="2">
        <f t="shared" si="285"/>
        <v>394987.47610528587</v>
      </c>
      <c r="BT83" s="2">
        <f t="shared" si="285"/>
        <v>403045.15423659189</v>
      </c>
      <c r="BU83" s="2">
        <f t="shared" si="285"/>
        <v>406833.74867265514</v>
      </c>
      <c r="BV83" s="2">
        <f t="shared" si="285"/>
        <v>409860.97278513189</v>
      </c>
      <c r="BX83" s="2">
        <f>SUM(BX77:BX82)</f>
        <v>4414922.0932626044</v>
      </c>
      <c r="BZ83" s="2">
        <f t="shared" ref="BZ83" si="286">SUM(BZ77:BZ82)</f>
        <v>-1480675.5852053978</v>
      </c>
    </row>
    <row r="85" spans="2:78" ht="12" customHeight="1">
      <c r="B85" s="9" t="s">
        <v>111</v>
      </c>
      <c r="AM85" t="s">
        <v>112</v>
      </c>
      <c r="AY85" t="s">
        <v>112</v>
      </c>
      <c r="BK85" t="s">
        <v>112</v>
      </c>
    </row>
    <row r="86" spans="2:78" ht="12" customHeight="1">
      <c r="B86" s="2" t="s">
        <v>3</v>
      </c>
      <c r="C86" s="4">
        <f>-C68</f>
        <v>0</v>
      </c>
      <c r="D86" s="2">
        <f>SUM($C68:D68)</f>
        <v>0</v>
      </c>
      <c r="E86" s="2">
        <f>SUM($C68:E68)</f>
        <v>0</v>
      </c>
      <c r="F86" s="2">
        <f>SUM($C68:F68)</f>
        <v>0</v>
      </c>
      <c r="G86" s="2">
        <f>SUM($C68:G68)</f>
        <v>0</v>
      </c>
      <c r="H86" s="2">
        <f>SUM($C68:H68)</f>
        <v>0</v>
      </c>
      <c r="I86" s="2">
        <f>SUM($C68:I68)</f>
        <v>0</v>
      </c>
      <c r="J86" s="2">
        <f>SUM($C68:J68)</f>
        <v>0</v>
      </c>
      <c r="K86" s="2">
        <f>SUM($C68:K68)</f>
        <v>0</v>
      </c>
      <c r="L86" s="2">
        <f>SUM($C68:L68)</f>
        <v>0</v>
      </c>
      <c r="M86" s="2">
        <f>SUM($C68:M68)</f>
        <v>0</v>
      </c>
      <c r="N86" s="2">
        <f>SUM($C68:N68)</f>
        <v>0</v>
      </c>
      <c r="O86" s="2">
        <f>SUM($C68:O68)</f>
        <v>0</v>
      </c>
      <c r="P86" s="2">
        <f>SUM($C68:P68)</f>
        <v>0</v>
      </c>
      <c r="Q86" s="2">
        <f>SUM($C68:Q68)</f>
        <v>0</v>
      </c>
      <c r="R86" s="2">
        <f>SUM($C68:R68)</f>
        <v>0</v>
      </c>
      <c r="S86" s="2">
        <f>SUM($C68:S68)</f>
        <v>0</v>
      </c>
      <c r="T86" s="2">
        <f>SUM($C68:T68)</f>
        <v>0</v>
      </c>
      <c r="U86" s="2">
        <f>SUM($C68:U68)</f>
        <v>0</v>
      </c>
      <c r="V86" s="2">
        <f>SUM($C68:V68)</f>
        <v>0</v>
      </c>
      <c r="W86" s="2">
        <f>SUM($C68:W68)</f>
        <v>642.05311408333341</v>
      </c>
      <c r="X86" s="2">
        <f>SUM($C68:X68)</f>
        <v>1926.1593422500002</v>
      </c>
      <c r="Y86" s="2">
        <f>SUM($C68:Y68)</f>
        <v>3210.2655704166673</v>
      </c>
      <c r="Z86" s="2">
        <f>SUM($C68:Z68)</f>
        <v>4494.3717985833337</v>
      </c>
      <c r="AA86" s="2">
        <f>SUM($C68:AA68)</f>
        <v>5778.4780267500009</v>
      </c>
      <c r="AB86" s="2">
        <f>SUM($C68:AB68)</f>
        <v>7062.5842549166682</v>
      </c>
      <c r="AC86" s="2">
        <f>SUM($C68:AC68)</f>
        <v>8346.6904830833355</v>
      </c>
      <c r="AD86" s="2">
        <f>SUM($C68:AD68)</f>
        <v>9630.7967112500028</v>
      </c>
      <c r="AE86" s="2">
        <f>SUM($C68:AE68)</f>
        <v>10914.90293941667</v>
      </c>
      <c r="AF86" s="2">
        <f>SUM($C68:AF68)</f>
        <v>12199.009167583337</v>
      </c>
      <c r="AG86" s="2">
        <f>SUM($C68:AG68)</f>
        <v>13483.115395750005</v>
      </c>
      <c r="AH86" s="2">
        <f>SUM($C68:AH68)</f>
        <v>14767.221623916672</v>
      </c>
      <c r="AI86" s="2">
        <f>SUM($C68:AI68)</f>
        <v>16051.327852083339</v>
      </c>
      <c r="AJ86" s="2">
        <f>SUM($C68:AJ68)</f>
        <v>17335.434080250005</v>
      </c>
      <c r="AK86" s="2">
        <f>SUM($C68:AK68)</f>
        <v>18619.540308416672</v>
      </c>
      <c r="AL86" s="2">
        <f>SUM($C68:AL68)</f>
        <v>19903.646536583339</v>
      </c>
      <c r="AM86" s="2">
        <f>SUM($C68:AM68)</f>
        <v>21187.752764750006</v>
      </c>
      <c r="AN86" s="2">
        <f>SUM($C68:AN68)</f>
        <v>22471.858992916674</v>
      </c>
      <c r="AO86" s="2">
        <f>SUM($C68:AO68)</f>
        <v>23755.965221083341</v>
      </c>
      <c r="AP86" s="2">
        <f>SUM($C68:AP68)</f>
        <v>25040.071449250008</v>
      </c>
      <c r="AQ86" s="2">
        <f>SUM($C68:AQ68)</f>
        <v>26324.177677416676</v>
      </c>
      <c r="AR86" s="2">
        <f>SUM($C68:AR68)</f>
        <v>27608.283905583343</v>
      </c>
      <c r="AS86" s="2">
        <f>SUM($C68:AS68)</f>
        <v>28892.39013375001</v>
      </c>
      <c r="AT86" s="2">
        <f>SUM($C68:AT68)</f>
        <v>30176.496361916677</v>
      </c>
      <c r="AU86" s="2">
        <f>SUM($C68:AU68)</f>
        <v>31460.602590083345</v>
      </c>
      <c r="AV86" s="2">
        <f>SUM($C68:AV68)</f>
        <v>32744.708818250012</v>
      </c>
      <c r="AW86" s="2">
        <f>SUM($C68:AW68)</f>
        <v>34028.815046416676</v>
      </c>
      <c r="AX86" s="2">
        <f>SUM($C68:AX68)</f>
        <v>35312.921274583343</v>
      </c>
      <c r="AY86" s="2">
        <f t="shared" ref="AY86:BP86" si="287">AX86+AY68</f>
        <v>38461.100126343568</v>
      </c>
      <c r="AZ86" s="2">
        <f t="shared" si="287"/>
        <v>41609.278978103794</v>
      </c>
      <c r="BA86" s="2">
        <f t="shared" si="287"/>
        <v>44757.457829864019</v>
      </c>
      <c r="BB86" s="2">
        <f t="shared" si="287"/>
        <v>47905.636681624244</v>
      </c>
      <c r="BC86" s="2">
        <f t="shared" si="287"/>
        <v>51053.81553338447</v>
      </c>
      <c r="BD86" s="2">
        <f t="shared" si="287"/>
        <v>54201.994385144695</v>
      </c>
      <c r="BE86" s="2">
        <f t="shared" si="287"/>
        <v>57350.17323690492</v>
      </c>
      <c r="BF86" s="2">
        <f t="shared" si="287"/>
        <v>60498.352088665146</v>
      </c>
      <c r="BG86" s="2">
        <f t="shared" si="287"/>
        <v>63646.530940425371</v>
      </c>
      <c r="BH86" s="2">
        <f t="shared" si="287"/>
        <v>66794.709792185589</v>
      </c>
      <c r="BI86" s="2">
        <f t="shared" si="287"/>
        <v>69942.888643945815</v>
      </c>
      <c r="BJ86" s="2">
        <f t="shared" si="287"/>
        <v>73091.06749570604</v>
      </c>
      <c r="BK86" s="2">
        <f t="shared" si="287"/>
        <v>76239.246347466265</v>
      </c>
      <c r="BL86" s="2">
        <f t="shared" si="287"/>
        <v>79387.425199226491</v>
      </c>
      <c r="BM86" s="2">
        <f t="shared" si="287"/>
        <v>82535.604050986716</v>
      </c>
      <c r="BN86" s="2">
        <f t="shared" si="287"/>
        <v>85683.782902746942</v>
      </c>
      <c r="BO86" s="2">
        <f t="shared" si="287"/>
        <v>88831.961754507167</v>
      </c>
      <c r="BP86" s="2">
        <f t="shared" si="287"/>
        <v>91980.140606267392</v>
      </c>
      <c r="BQ86" s="2">
        <f t="shared" ref="BQ86:BU86" si="288">BP86+BQ68</f>
        <v>95128.319458027618</v>
      </c>
      <c r="BR86" s="2">
        <f t="shared" si="288"/>
        <v>98276.498309787843</v>
      </c>
      <c r="BS86" s="2">
        <f t="shared" si="288"/>
        <v>101424.67716154807</v>
      </c>
      <c r="BT86" s="2">
        <f t="shared" si="288"/>
        <v>104572.85601330829</v>
      </c>
      <c r="BU86" s="2">
        <f t="shared" si="288"/>
        <v>107721.03486506852</v>
      </c>
      <c r="BV86" s="2">
        <f>BU86+BV68</f>
        <v>110869.21371682874</v>
      </c>
      <c r="BX86" s="2">
        <f>SUM(BJ86:BV86)/13</f>
        <v>91980.140606267392</v>
      </c>
    </row>
    <row r="87" spans="2:78" ht="12" customHeight="1">
      <c r="B87" s="2" t="s">
        <v>1</v>
      </c>
      <c r="C87" s="2">
        <f>-C78</f>
        <v>-10.053912</v>
      </c>
      <c r="D87" s="2">
        <f>SUM($C69:D69)</f>
        <v>37.336923166666665</v>
      </c>
      <c r="E87" s="2">
        <f>SUM($C69:E69)</f>
        <v>100.34925075000001</v>
      </c>
      <c r="F87" s="2">
        <f>SUM($C69:F69)</f>
        <v>200.56574358333333</v>
      </c>
      <c r="G87" s="2">
        <f>SUM($C69:G69)</f>
        <v>313.63935091666667</v>
      </c>
      <c r="H87" s="2">
        <f>SUM($C69:H69)</f>
        <v>441.47788783333334</v>
      </c>
      <c r="I87" s="2">
        <f>SUM($C69:I69)</f>
        <v>1768.3546538333337</v>
      </c>
      <c r="J87" s="2">
        <f>SUM($C69:J69)</f>
        <v>4365.5376518333342</v>
      </c>
      <c r="K87" s="2">
        <f>SUM($C69:K69)</f>
        <v>7056.8949610000018</v>
      </c>
      <c r="L87" s="2">
        <f>SUM($C69:L69)</f>
        <v>9771.08340591667</v>
      </c>
      <c r="M87" s="2">
        <f>SUM($C69:M69)</f>
        <v>15047.878438333337</v>
      </c>
      <c r="N87" s="2">
        <f>SUM($C69:N69)</f>
        <v>22967.033870333336</v>
      </c>
      <c r="O87" s="2">
        <f>SUM($C69:O69)</f>
        <v>30904.774716041669</v>
      </c>
      <c r="P87" s="2">
        <f>SUM($C69:P69)</f>
        <v>40535.204573958334</v>
      </c>
      <c r="Q87" s="2">
        <f>SUM($C69:Q69)</f>
        <v>51958.196467333335</v>
      </c>
      <c r="R87" s="2">
        <f>SUM($C69:R69)</f>
        <v>63555.964774666667</v>
      </c>
      <c r="S87" s="2">
        <f>SUM($C69:S69)</f>
        <v>75178.131606249997</v>
      </c>
      <c r="T87" s="2">
        <f>SUM($C69:T69)</f>
        <v>86825.845685499997</v>
      </c>
      <c r="U87" s="2">
        <f>SUM($C69:U69)</f>
        <v>98485.335562791661</v>
      </c>
      <c r="V87" s="2">
        <f>SUM($C69:V69)</f>
        <v>110160.87419683332</v>
      </c>
      <c r="W87" s="2">
        <f>SUM($C69:W69)</f>
        <v>121852.56915854165</v>
      </c>
      <c r="X87" s="2">
        <f>SUM($C69:X69)</f>
        <v>133546.28206979166</v>
      </c>
      <c r="Y87" s="2">
        <f>SUM($C69:Y69)</f>
        <v>145243.37873954166</v>
      </c>
      <c r="Z87" s="2">
        <f>SUM($C69:Z69)</f>
        <v>156984.03159662499</v>
      </c>
      <c r="AA87" s="2">
        <f>SUM($C69:AA69)</f>
        <v>168762.45528933333</v>
      </c>
      <c r="AB87" s="2">
        <f>SUM($C69:AB69)</f>
        <v>180754.88754254166</v>
      </c>
      <c r="AC87" s="2">
        <f>SUM($C69:AC69)</f>
        <v>192963.72994945833</v>
      </c>
      <c r="AD87" s="2">
        <f>SUM($C69:AD69)</f>
        <v>205172.57235637499</v>
      </c>
      <c r="AE87" s="2">
        <f>SUM($C69:AE69)</f>
        <v>217385.73558537499</v>
      </c>
      <c r="AF87" s="2">
        <f>SUM($C69:AF69)</f>
        <v>229189.67647979164</v>
      </c>
      <c r="AG87" s="2">
        <f>SUM($C69:AG69)</f>
        <v>240580.42954704163</v>
      </c>
      <c r="AH87" s="2">
        <f>SUM($C69:AH69)</f>
        <v>252827.64441249997</v>
      </c>
      <c r="AI87" s="2">
        <f>SUM($C69:AI69)</f>
        <v>266035.98324137495</v>
      </c>
      <c r="AJ87" s="2">
        <f>SUM($C69:AJ69)</f>
        <v>279357.03900149994</v>
      </c>
      <c r="AK87" s="2">
        <f>SUM($C69:AK69)</f>
        <v>295044.01146249997</v>
      </c>
      <c r="AL87" s="2">
        <f>SUM($C69:AL69)</f>
        <v>313133.35309470829</v>
      </c>
      <c r="AM87" s="2">
        <f>SUM($C69:AM69)</f>
        <v>336794.28623349994</v>
      </c>
      <c r="AN87" s="2">
        <f>SUM($C69:AN69)</f>
        <v>366525.38867412496</v>
      </c>
      <c r="AO87" s="2">
        <f>SUM($C69:AO69)</f>
        <v>398300.40995616664</v>
      </c>
      <c r="AP87" s="2">
        <f>SUM($C69:AP69)</f>
        <v>431459.358668125</v>
      </c>
      <c r="AQ87" s="2">
        <f>SUM($C69:AQ69)</f>
        <v>464297.95644541667</v>
      </c>
      <c r="AR87" s="2">
        <f>SUM($C69:AR69)</f>
        <v>496938.39268679166</v>
      </c>
      <c r="AS87" s="2">
        <f>SUM($C69:AS69)</f>
        <v>529595.93404212501</v>
      </c>
      <c r="AT87" s="2">
        <f>SUM($C69:AT69)</f>
        <v>562426.24456516665</v>
      </c>
      <c r="AU87" s="2">
        <f>SUM($C69:AU69)</f>
        <v>595562.59748550004</v>
      </c>
      <c r="AV87" s="2">
        <f>SUM($C69:AV69)</f>
        <v>628825.67362854164</v>
      </c>
      <c r="AW87" s="2">
        <f>SUM($C69:AW69)</f>
        <v>662067.71995804168</v>
      </c>
      <c r="AX87" s="2">
        <f>SUM($C69:AX69)</f>
        <v>697164.56445741665</v>
      </c>
      <c r="AY87" s="2">
        <f>AX87+AY69</f>
        <v>732828.14926242502</v>
      </c>
      <c r="AZ87" s="2">
        <f t="shared" ref="AZ87:BP87" si="289">AY87+AZ69</f>
        <v>768491.73406743328</v>
      </c>
      <c r="BA87" s="2">
        <f t="shared" si="289"/>
        <v>804155.31887244154</v>
      </c>
      <c r="BB87" s="2">
        <f t="shared" si="289"/>
        <v>839818.90367744979</v>
      </c>
      <c r="BC87" s="2">
        <f t="shared" si="289"/>
        <v>875482.48848245805</v>
      </c>
      <c r="BD87" s="2">
        <f t="shared" si="289"/>
        <v>911146.07328746631</v>
      </c>
      <c r="BE87" s="2">
        <f t="shared" si="289"/>
        <v>948511.94076028629</v>
      </c>
      <c r="BF87" s="2">
        <f t="shared" si="289"/>
        <v>1015083.9083664315</v>
      </c>
      <c r="BG87" s="2">
        <f t="shared" si="289"/>
        <v>1109167.3767725595</v>
      </c>
      <c r="BH87" s="2">
        <f t="shared" si="289"/>
        <v>1207029.7934610737</v>
      </c>
      <c r="BI87" s="2">
        <f t="shared" si="289"/>
        <v>1312438.8423890036</v>
      </c>
      <c r="BJ87" s="2">
        <f t="shared" si="289"/>
        <v>1421623.2586084325</v>
      </c>
      <c r="BK87" s="2">
        <f t="shared" si="289"/>
        <v>1530807.6748278614</v>
      </c>
      <c r="BL87" s="2">
        <f t="shared" si="289"/>
        <v>1639992.0910472902</v>
      </c>
      <c r="BM87" s="2">
        <f t="shared" si="289"/>
        <v>1749176.5072667191</v>
      </c>
      <c r="BN87" s="2">
        <f t="shared" si="289"/>
        <v>1858360.923486148</v>
      </c>
      <c r="BO87" s="2">
        <f t="shared" si="289"/>
        <v>1967545.3397055769</v>
      </c>
      <c r="BP87" s="2">
        <f t="shared" si="289"/>
        <v>2076729.7559250058</v>
      </c>
      <c r="BQ87" s="2">
        <f t="shared" ref="BQ87:BV87" si="290">BP87+BQ69</f>
        <v>2193649.7700654897</v>
      </c>
      <c r="BR87" s="2">
        <f t="shared" si="290"/>
        <v>2333612.8097424861</v>
      </c>
      <c r="BS87" s="2">
        <f t="shared" si="290"/>
        <v>2493410.1654713876</v>
      </c>
      <c r="BT87" s="2">
        <f t="shared" si="290"/>
        <v>2662285.9984574029</v>
      </c>
      <c r="BU87" s="2">
        <f t="shared" si="290"/>
        <v>2835713.4202640848</v>
      </c>
      <c r="BV87" s="2">
        <f t="shared" si="290"/>
        <v>3009140.8420707667</v>
      </c>
      <c r="BX87" s="27">
        <f>SUM(BJ87:BV87)/13+BY87</f>
        <v>2136311.427456819</v>
      </c>
      <c r="BY87" s="130"/>
    </row>
    <row r="88" spans="2:78" ht="12" customHeight="1">
      <c r="B88" s="2" t="s">
        <v>0</v>
      </c>
      <c r="C88" s="2">
        <f>-C70</f>
        <v>-285.29537816666669</v>
      </c>
      <c r="D88" s="2">
        <f>SUM($C70:D70)</f>
        <v>1076.2921112500001</v>
      </c>
      <c r="E88" s="2">
        <f>SUM($C70:E70)</f>
        <v>2656.839818125</v>
      </c>
      <c r="F88" s="2">
        <f>SUM($C70:F70)</f>
        <v>5008.1412824583331</v>
      </c>
      <c r="G88" s="2">
        <f>SUM($C70:G70)</f>
        <v>7638.2477236249997</v>
      </c>
      <c r="H88" s="2">
        <f>SUM($C70:H70)</f>
        <v>10854.713955666666</v>
      </c>
      <c r="I88" s="2">
        <f>SUM($C70:I70)</f>
        <v>16528.8239975</v>
      </c>
      <c r="J88" s="2">
        <f>SUM($C70:J70)</f>
        <v>25397.245131374999</v>
      </c>
      <c r="K88" s="2">
        <f>SUM($C70:K70)</f>
        <v>35905.812063333338</v>
      </c>
      <c r="L88" s="2">
        <f>SUM($C70:L70)</f>
        <v>47049.937671833337</v>
      </c>
      <c r="M88" s="2">
        <f>SUM($C70:M70)</f>
        <v>58336.847502208337</v>
      </c>
      <c r="N88" s="2">
        <f>SUM($C70:N70)</f>
        <v>71363.237886749994</v>
      </c>
      <c r="O88" s="2">
        <f>SUM($C70:O70)</f>
        <v>85868.787723041663</v>
      </c>
      <c r="P88" s="2">
        <f>SUM($C70:P70)</f>
        <v>101164.94484825</v>
      </c>
      <c r="Q88" s="2">
        <f>SUM($C70:Q70)</f>
        <v>117447.76793841667</v>
      </c>
      <c r="R88" s="2">
        <f>SUM($C70:R70)</f>
        <v>136123.10716379166</v>
      </c>
      <c r="S88" s="2">
        <f>SUM($C70:S70)</f>
        <v>157332.02264808334</v>
      </c>
      <c r="T88" s="2">
        <f>SUM($C70:T70)</f>
        <v>180223.06992270832</v>
      </c>
      <c r="U88" s="2">
        <f>SUM($C70:U70)</f>
        <v>205179.605457375</v>
      </c>
      <c r="V88" s="2">
        <f>SUM($C70:V70)</f>
        <v>233291.90092704166</v>
      </c>
      <c r="W88" s="2">
        <f>SUM($C70:W70)</f>
        <v>262613.61866908334</v>
      </c>
      <c r="X88" s="2">
        <f>SUM($C70:X70)</f>
        <v>292218.75031137501</v>
      </c>
      <c r="Y88" s="2">
        <f>SUM($C70:Y70)</f>
        <v>325240.452707875</v>
      </c>
      <c r="Z88" s="2">
        <f>SUM($C70:Z70)</f>
        <v>361967.00123687502</v>
      </c>
      <c r="AA88" s="2">
        <f>SUM($C70:AA70)</f>
        <v>401761.9348192917</v>
      </c>
      <c r="AB88" s="2">
        <f>SUM($C70:AB70)</f>
        <v>444212.68969854171</v>
      </c>
      <c r="AC88" s="2">
        <f>SUM($C70:AC70)</f>
        <v>489228.16567162506</v>
      </c>
      <c r="AD88" s="2">
        <f>SUM($C70:AD70)</f>
        <v>536084.09335316671</v>
      </c>
      <c r="AE88" s="2">
        <f>SUM($C70:AE70)</f>
        <v>585897.47351758333</v>
      </c>
      <c r="AF88" s="2">
        <f>SUM($C70:AF70)</f>
        <v>639774.19042450003</v>
      </c>
      <c r="AG88" s="2">
        <f>SUM($C70:AG70)</f>
        <v>701881.78642758343</v>
      </c>
      <c r="AH88" s="2">
        <f>SUM($C70:AH70)</f>
        <v>772148.63610837504</v>
      </c>
      <c r="AI88" s="2">
        <f>SUM($C70:AI70)</f>
        <v>846898.97517987504</v>
      </c>
      <c r="AJ88" s="2">
        <f>SUM($C70:AJ70)</f>
        <v>925153.41615904169</v>
      </c>
      <c r="AK88" s="2">
        <f>SUM($C70:AK70)</f>
        <v>1005748.2221684584</v>
      </c>
      <c r="AL88" s="2">
        <f>SUM($C70:AL70)</f>
        <v>1093121.6562327084</v>
      </c>
      <c r="AM88" s="2">
        <f>SUM($C70:AM70)</f>
        <v>1189359.3218523334</v>
      </c>
      <c r="AN88" s="2">
        <f>SUM($C70:AN70)</f>
        <v>1290340.878681625</v>
      </c>
      <c r="AO88" s="2">
        <f>SUM($C70:AO70)</f>
        <v>1392607.7701407918</v>
      </c>
      <c r="AP88" s="2">
        <f>SUM($C70:AP70)</f>
        <v>1497214.6009130003</v>
      </c>
      <c r="AQ88" s="2">
        <f>SUM($C70:AQ70)</f>
        <v>1602819.3178340837</v>
      </c>
      <c r="AR88" s="2">
        <f>SUM($C70:AR70)</f>
        <v>1709915.1033135003</v>
      </c>
      <c r="AS88" s="2">
        <f>SUM($C70:AS70)</f>
        <v>1825528.7296347087</v>
      </c>
      <c r="AT88" s="2">
        <f>SUM($C70:AT70)</f>
        <v>1951298.932955042</v>
      </c>
      <c r="AU88" s="2">
        <f>SUM($C70:AU70)</f>
        <v>2083541.489525167</v>
      </c>
      <c r="AV88" s="2">
        <f>SUM($C70:AV70)</f>
        <v>2222219.6173272505</v>
      </c>
      <c r="AW88" s="2">
        <f>SUM($C70:AW70)</f>
        <v>2367531.2703742087</v>
      </c>
      <c r="AX88" s="2">
        <f>SUM($C70:AX70)</f>
        <v>2521030.0480338335</v>
      </c>
      <c r="AY88" s="2">
        <f>AX88+AY70</f>
        <v>2672956.3746694466</v>
      </c>
      <c r="AZ88" s="2">
        <f t="shared" ref="AZ88:BP88" si="291">AY88+AZ70</f>
        <v>2838083.2779009063</v>
      </c>
      <c r="BA88" s="2">
        <f t="shared" si="291"/>
        <v>3011662.4793679435</v>
      </c>
      <c r="BB88" s="2">
        <f t="shared" si="291"/>
        <v>3192239.8731813431</v>
      </c>
      <c r="BC88" s="2">
        <f t="shared" si="291"/>
        <v>3379052.4197850423</v>
      </c>
      <c r="BD88" s="2">
        <f t="shared" si="291"/>
        <v>3568265.0942030246</v>
      </c>
      <c r="BE88" s="2">
        <f t="shared" si="291"/>
        <v>3767399.2624810329</v>
      </c>
      <c r="BF88" s="2">
        <f t="shared" si="291"/>
        <v>3986555.6402346147</v>
      </c>
      <c r="BG88" s="2">
        <f t="shared" si="291"/>
        <v>4222778.7139631212</v>
      </c>
      <c r="BH88" s="2">
        <f t="shared" si="291"/>
        <v>4469443.6056057075</v>
      </c>
      <c r="BI88" s="2">
        <f t="shared" si="291"/>
        <v>4721897.6119687576</v>
      </c>
      <c r="BJ88" s="2">
        <f t="shared" si="291"/>
        <v>4974351.6183318077</v>
      </c>
      <c r="BK88" s="2">
        <f t="shared" si="291"/>
        <v>5232400.3641195614</v>
      </c>
      <c r="BL88" s="2">
        <f t="shared" si="291"/>
        <v>5503661.2826209432</v>
      </c>
      <c r="BM88" s="2">
        <f t="shared" si="291"/>
        <v>5793893.2925303522</v>
      </c>
      <c r="BN88" s="2">
        <f t="shared" si="291"/>
        <v>6101652.1177318199</v>
      </c>
      <c r="BO88" s="2">
        <f t="shared" si="291"/>
        <v>6415584.1001062421</v>
      </c>
      <c r="BP88" s="2">
        <f t="shared" si="291"/>
        <v>6733988.9929156899</v>
      </c>
      <c r="BQ88" s="2">
        <f t="shared" ref="BQ88:BV88" si="292">BP88+BQ70</f>
        <v>7058753.8577443948</v>
      </c>
      <c r="BR88" s="2">
        <f t="shared" si="292"/>
        <v>7391808.4268501373</v>
      </c>
      <c r="BS88" s="2">
        <f t="shared" si="292"/>
        <v>7735341.1608348312</v>
      </c>
      <c r="BT88" s="2">
        <f t="shared" si="292"/>
        <v>8084251.1527401963</v>
      </c>
      <c r="BU88" s="2">
        <f t="shared" si="292"/>
        <v>8434462.8803800903</v>
      </c>
      <c r="BV88" s="2">
        <f t="shared" si="292"/>
        <v>8794831.143664483</v>
      </c>
      <c r="BX88" s="27">
        <f>SUM(BJ88:BV88)/13+BY88</f>
        <v>6788844.6454285048</v>
      </c>
      <c r="BY88" s="130"/>
    </row>
    <row r="89" spans="2:78" ht="12" customHeight="1">
      <c r="B89" s="2" t="s">
        <v>4</v>
      </c>
      <c r="C89" s="2">
        <f>-C71</f>
        <v>-1150.7580395833334</v>
      </c>
      <c r="D89" s="2">
        <f>SUM($C71:D71)</f>
        <v>3454.7838322916664</v>
      </c>
      <c r="E89" s="2">
        <f>SUM($C71:E71)</f>
        <v>5825.780115874999</v>
      </c>
      <c r="F89" s="2">
        <f>SUM($C71:F71)</f>
        <v>8541.7997597916656</v>
      </c>
      <c r="G89" s="2">
        <f>SUM($C71:G71)</f>
        <v>11540.455169708333</v>
      </c>
      <c r="H89" s="2">
        <f>SUM($C71:H71)</f>
        <v>14631.743864874999</v>
      </c>
      <c r="I89" s="2">
        <f>SUM($C71:I71)</f>
        <v>17847.023433041664</v>
      </c>
      <c r="J89" s="2">
        <f>SUM($C71:J71)</f>
        <v>21286.293108208331</v>
      </c>
      <c r="K89" s="2">
        <f>SUM($C71:K71)</f>
        <v>24918.459419624996</v>
      </c>
      <c r="L89" s="2">
        <f>SUM($C71:L71)</f>
        <v>28552.963031041661</v>
      </c>
      <c r="M89" s="2">
        <f>SUM($C71:M71)</f>
        <v>32183.032612458326</v>
      </c>
      <c r="N89" s="2">
        <f>SUM($C71:N71)</f>
        <v>38806.415370124996</v>
      </c>
      <c r="O89" s="2">
        <f>SUM($C71:O71)</f>
        <v>53949.627195166664</v>
      </c>
      <c r="P89" s="2">
        <f>SUM($C71:P71)</f>
        <v>70111.429606916659</v>
      </c>
      <c r="Q89" s="2">
        <f>SUM($C71:Q71)</f>
        <v>83874.97734204166</v>
      </c>
      <c r="R89" s="2">
        <f>SUM($C71:R71)</f>
        <v>95493.786279583321</v>
      </c>
      <c r="S89" s="2">
        <f>SUM($C71:S71)</f>
        <v>107384.08277208332</v>
      </c>
      <c r="T89" s="2">
        <f>SUM($C71:T71)</f>
        <v>120571.95965258332</v>
      </c>
      <c r="U89" s="2">
        <f>SUM($C71:U71)</f>
        <v>135052.5151855</v>
      </c>
      <c r="V89" s="2">
        <f>SUM($C71:V71)</f>
        <v>149533.63485483333</v>
      </c>
      <c r="W89" s="2">
        <f>SUM($C71:W71)</f>
        <v>164014.75452416667</v>
      </c>
      <c r="X89" s="2">
        <f>SUM($C71:X71)</f>
        <v>178495.58731850001</v>
      </c>
      <c r="Y89" s="2">
        <f>SUM($C71:Y71)</f>
        <v>192734.41954612502</v>
      </c>
      <c r="Z89" s="2">
        <f>SUM($C71:Z71)</f>
        <v>206731.53808204169</v>
      </c>
      <c r="AA89" s="2">
        <f>SUM($C71:AA71)</f>
        <v>221120.90803733337</v>
      </c>
      <c r="AB89" s="2">
        <f>SUM($C71:AB71)</f>
        <v>236005.81118495838</v>
      </c>
      <c r="AC89" s="2">
        <f>SUM($C71:AC71)</f>
        <v>250995.23336633338</v>
      </c>
      <c r="AD89" s="2">
        <f>SUM($C71:AD71)</f>
        <v>265986.40447000007</v>
      </c>
      <c r="AE89" s="2">
        <f>SUM($C71:AE71)</f>
        <v>281307.91219420842</v>
      </c>
      <c r="AF89" s="2">
        <f>SUM($C71:AF71)</f>
        <v>296127.11402925011</v>
      </c>
      <c r="AG89" s="2">
        <f>SUM($C71:AG71)</f>
        <v>310114.18501608341</v>
      </c>
      <c r="AH89" s="2">
        <f>SUM($C71:AH71)</f>
        <v>324146.78305879177</v>
      </c>
      <c r="AI89" s="2">
        <f>SUM($C71:AI71)</f>
        <v>338632.86955125013</v>
      </c>
      <c r="AJ89" s="2">
        <f>SUM($C71:AJ71)</f>
        <v>353229.60015662515</v>
      </c>
      <c r="AK89" s="2">
        <f>SUM($C71:AK71)</f>
        <v>367531.0382415835</v>
      </c>
      <c r="AL89" s="2">
        <f>SUM($C71:AL71)</f>
        <v>381764.12459062517</v>
      </c>
      <c r="AM89" s="2">
        <f>SUM($C71:AM71)</f>
        <v>396032.60008591681</v>
      </c>
      <c r="AN89" s="2">
        <f>SUM($C71:AN71)</f>
        <v>410406.8412239168</v>
      </c>
      <c r="AO89" s="2">
        <f>SUM($C71:AO71)</f>
        <v>424993.18926770845</v>
      </c>
      <c r="AP89" s="2">
        <f>SUM($C71:AP71)</f>
        <v>439794.18370091676</v>
      </c>
      <c r="AQ89" s="2">
        <f>SUM($C71:AQ71)</f>
        <v>461395.5809251251</v>
      </c>
      <c r="AR89" s="2">
        <f>SUM($C71:AR71)</f>
        <v>489811.70356916677</v>
      </c>
      <c r="AS89" s="2">
        <f>SUM($C71:AS71)</f>
        <v>518248.43028008344</v>
      </c>
      <c r="AT89" s="2">
        <f>SUM($C71:AT71)</f>
        <v>548315.03068725008</v>
      </c>
      <c r="AU89" s="2">
        <f>SUM($C71:AU71)</f>
        <v>579973.35036987509</v>
      </c>
      <c r="AV89" s="2">
        <f>SUM($C71:AV71)</f>
        <v>611639.47156504169</v>
      </c>
      <c r="AW89" s="2">
        <f>SUM($C71:AW71)</f>
        <v>643647.73489095829</v>
      </c>
      <c r="AX89" s="2">
        <f>SUM($C71:AX71)</f>
        <v>678637.54284062493</v>
      </c>
      <c r="AY89" s="2">
        <f t="shared" ref="AY89:BP89" si="293">AX89+AY71</f>
        <v>696168.91738416709</v>
      </c>
      <c r="AZ89" s="2">
        <f t="shared" si="293"/>
        <v>713700.29192770924</v>
      </c>
      <c r="BA89" s="2">
        <f t="shared" si="293"/>
        <v>731231.6664712514</v>
      </c>
      <c r="BB89" s="2">
        <f t="shared" si="293"/>
        <v>748763.04101479356</v>
      </c>
      <c r="BC89" s="2">
        <f t="shared" si="293"/>
        <v>766294.41555833572</v>
      </c>
      <c r="BD89" s="2">
        <f t="shared" si="293"/>
        <v>783825.79010187788</v>
      </c>
      <c r="BE89" s="2">
        <f t="shared" si="293"/>
        <v>801357.16464542004</v>
      </c>
      <c r="BF89" s="2">
        <f t="shared" si="293"/>
        <v>818888.5391889622</v>
      </c>
      <c r="BG89" s="2">
        <f t="shared" si="293"/>
        <v>836419.91373250436</v>
      </c>
      <c r="BH89" s="2">
        <f t="shared" si="293"/>
        <v>853951.28827604651</v>
      </c>
      <c r="BI89" s="2">
        <f t="shared" si="293"/>
        <v>871482.66281958867</v>
      </c>
      <c r="BJ89" s="2">
        <f t="shared" si="293"/>
        <v>889014.03736313083</v>
      </c>
      <c r="BK89" s="2">
        <f t="shared" si="293"/>
        <v>906545.41190667299</v>
      </c>
      <c r="BL89" s="2">
        <f t="shared" si="293"/>
        <v>924076.78645021515</v>
      </c>
      <c r="BM89" s="2">
        <f t="shared" si="293"/>
        <v>941608.16099375731</v>
      </c>
      <c r="BN89" s="2">
        <f t="shared" si="293"/>
        <v>959139.53553729947</v>
      </c>
      <c r="BO89" s="2">
        <f t="shared" si="293"/>
        <v>976670.91008084163</v>
      </c>
      <c r="BP89" s="2">
        <f t="shared" si="293"/>
        <v>994202.28462438378</v>
      </c>
      <c r="BQ89" s="2">
        <f t="shared" ref="BQ89:BV89" si="294">BP89+BQ71</f>
        <v>1011733.6591679259</v>
      </c>
      <c r="BR89" s="2">
        <f t="shared" si="294"/>
        <v>1029265.0337114681</v>
      </c>
      <c r="BS89" s="2">
        <f t="shared" si="294"/>
        <v>1046796.4082550103</v>
      </c>
      <c r="BT89" s="2">
        <f t="shared" si="294"/>
        <v>1064327.7827985524</v>
      </c>
      <c r="BU89" s="2">
        <f t="shared" si="294"/>
        <v>1081859.1573420947</v>
      </c>
      <c r="BV89" s="2">
        <f t="shared" si="294"/>
        <v>1099390.531885637</v>
      </c>
      <c r="BX89" s="2">
        <f>SUM(BJ89:BV89)/13+BY89</f>
        <v>994202.2846243839</v>
      </c>
      <c r="BY89" s="130"/>
    </row>
    <row r="90" spans="2:78" ht="12" customHeight="1">
      <c r="B90" s="2" t="s">
        <v>6</v>
      </c>
      <c r="C90" s="2">
        <f t="shared" ref="C90:C91" si="295">C81</f>
        <v>0</v>
      </c>
      <c r="D90" s="2">
        <f>SUM($C72:D72)</f>
        <v>0</v>
      </c>
      <c r="E90" s="2">
        <f>SUM($C72:E72)</f>
        <v>0</v>
      </c>
      <c r="F90" s="2">
        <f>SUM($C72:F72)</f>
        <v>0</v>
      </c>
      <c r="G90" s="2">
        <f>SUM($C72:G72)</f>
        <v>0</v>
      </c>
      <c r="H90" s="2">
        <f>SUM($C72:H72)</f>
        <v>0</v>
      </c>
      <c r="I90" s="2">
        <f>SUM($C72:I72)</f>
        <v>0</v>
      </c>
      <c r="J90" s="2">
        <f>SUM($C72:J72)</f>
        <v>0</v>
      </c>
      <c r="K90" s="2">
        <f>SUM($C72:K72)</f>
        <v>0</v>
      </c>
      <c r="L90" s="2">
        <f>SUM($C72:L72)</f>
        <v>0</v>
      </c>
      <c r="M90" s="2">
        <f>SUM($C72:M72)</f>
        <v>0</v>
      </c>
      <c r="N90" s="2">
        <f>SUM($C72:N72)</f>
        <v>0</v>
      </c>
      <c r="O90" s="2">
        <f>SUM($C72:O72)</f>
        <v>263.21632999999997</v>
      </c>
      <c r="P90" s="2">
        <f>SUM($C72:P72)</f>
        <v>788.82091749999995</v>
      </c>
      <c r="Q90" s="2">
        <f>SUM($C72:Q72)</f>
        <v>1469.0604341666667</v>
      </c>
      <c r="R90" s="2">
        <f>SUM($C72:R72)</f>
        <v>2304.7629525000002</v>
      </c>
      <c r="S90" s="2">
        <f>SUM($C72:S72)</f>
        <v>3140.9116854166668</v>
      </c>
      <c r="T90" s="2">
        <f>SUM($C72:T72)</f>
        <v>3977.5066329166666</v>
      </c>
      <c r="U90" s="2">
        <f>SUM($C72:U72)</f>
        <v>4814.1015804166664</v>
      </c>
      <c r="V90" s="2">
        <f>SUM($C72:V72)</f>
        <v>5650.6965279166661</v>
      </c>
      <c r="W90" s="2">
        <f>SUM($C72:W72)</f>
        <v>6664.3423808333328</v>
      </c>
      <c r="X90" s="2">
        <f>SUM($C72:X72)</f>
        <v>7868.2371649999986</v>
      </c>
      <c r="Y90" s="2">
        <f>SUM($C72:Y72)</f>
        <v>9266.7625374999989</v>
      </c>
      <c r="Z90" s="2">
        <f>SUM($C72:Z72)</f>
        <v>10846.720472499999</v>
      </c>
      <c r="AA90" s="2">
        <f>SUM($C72:AA72)</f>
        <v>12426.6784075</v>
      </c>
      <c r="AB90" s="2">
        <f>SUM($C72:AB72)</f>
        <v>14006.6363425</v>
      </c>
      <c r="AC90" s="2">
        <f>SUM($C72:AC72)</f>
        <v>15586.5942775</v>
      </c>
      <c r="AD90" s="2">
        <f>SUM($C72:AD72)</f>
        <v>17166.552212499999</v>
      </c>
      <c r="AE90" s="2">
        <f>SUM($C72:AE72)</f>
        <v>18875.033438749997</v>
      </c>
      <c r="AF90" s="2">
        <f>SUM($C72:AF72)</f>
        <v>20736.198222916664</v>
      </c>
      <c r="AG90" s="2">
        <f>SUM($C72:AG72)</f>
        <v>22621.523273749997</v>
      </c>
      <c r="AH90" s="2">
        <f>SUM($C72:AH72)</f>
        <v>24507.418540416664</v>
      </c>
      <c r="AI90" s="2">
        <f>SUM($C72:AI72)</f>
        <v>30079.126084499996</v>
      </c>
      <c r="AJ90" s="2">
        <f>SUM($C72:AJ72)</f>
        <v>40437.530349333334</v>
      </c>
      <c r="AK90" s="2">
        <f>SUM($C72:AK72)</f>
        <v>51901.724013750005</v>
      </c>
      <c r="AL90" s="2">
        <f>SUM($C72:AL72)</f>
        <v>63651.739969833339</v>
      </c>
      <c r="AM90" s="2">
        <f>SUM($C72:AM72)</f>
        <v>75683.243477166674</v>
      </c>
      <c r="AN90" s="2">
        <f>SUM($C72:AN72)</f>
        <v>87719.421084500005</v>
      </c>
      <c r="AO90" s="2">
        <f>SUM($C72:AO72)</f>
        <v>99760.27279183334</v>
      </c>
      <c r="AP90" s="2">
        <f>SUM($C72:AP72)</f>
        <v>111801.12449916668</v>
      </c>
      <c r="AQ90" s="2">
        <f>SUM($C72:AQ72)</f>
        <v>123841.97620650001</v>
      </c>
      <c r="AR90" s="2">
        <f>SUM($C72:AR72)</f>
        <v>135882.82791383335</v>
      </c>
      <c r="AS90" s="2">
        <f>SUM($C72:AS72)</f>
        <v>147923.67962116667</v>
      </c>
      <c r="AT90" s="2">
        <f>SUM($C72:AT72)</f>
        <v>159964.53132849999</v>
      </c>
      <c r="AU90" s="2">
        <f>SUM($C72:AU72)</f>
        <v>172058.91561708332</v>
      </c>
      <c r="AV90" s="2">
        <f>SUM($C72:AV72)</f>
        <v>184222.84695899999</v>
      </c>
      <c r="AW90" s="2">
        <f>SUM($C72:AW72)</f>
        <v>196577.415343</v>
      </c>
      <c r="AX90" s="2">
        <f>SUM($C72:AX72)</f>
        <v>208922.47151450001</v>
      </c>
      <c r="AY90" s="2">
        <f t="shared" ref="AY90:BP90" si="296">AX90+AY72</f>
        <v>217421.91717443749</v>
      </c>
      <c r="AZ90" s="2">
        <f t="shared" si="296"/>
        <v>225921.36283437497</v>
      </c>
      <c r="BA90" s="2">
        <f t="shared" si="296"/>
        <v>234420.80849431246</v>
      </c>
      <c r="BB90" s="2">
        <f t="shared" si="296"/>
        <v>242920.25415424994</v>
      </c>
      <c r="BC90" s="2">
        <f t="shared" si="296"/>
        <v>251419.69981418742</v>
      </c>
      <c r="BD90" s="2">
        <f t="shared" si="296"/>
        <v>259919.1454741249</v>
      </c>
      <c r="BE90" s="2">
        <f t="shared" si="296"/>
        <v>268418.59113406239</v>
      </c>
      <c r="BF90" s="2">
        <f t="shared" si="296"/>
        <v>276918.03679399984</v>
      </c>
      <c r="BG90" s="2">
        <f t="shared" si="296"/>
        <v>285417.48245393729</v>
      </c>
      <c r="BH90" s="2">
        <f t="shared" si="296"/>
        <v>293916.92811387475</v>
      </c>
      <c r="BI90" s="2">
        <f t="shared" si="296"/>
        <v>302416.3737738122</v>
      </c>
      <c r="BJ90" s="2">
        <f t="shared" si="296"/>
        <v>310915.81943374965</v>
      </c>
      <c r="BK90" s="2">
        <f t="shared" si="296"/>
        <v>319415.26509368711</v>
      </c>
      <c r="BL90" s="2">
        <f t="shared" si="296"/>
        <v>327914.71075362456</v>
      </c>
      <c r="BM90" s="2">
        <f t="shared" si="296"/>
        <v>336414.15641356201</v>
      </c>
      <c r="BN90" s="2">
        <f t="shared" si="296"/>
        <v>344913.60207349947</v>
      </c>
      <c r="BO90" s="2">
        <f t="shared" si="296"/>
        <v>353413.04773343692</v>
      </c>
      <c r="BP90" s="2">
        <f t="shared" si="296"/>
        <v>361912.49339337437</v>
      </c>
      <c r="BQ90" s="2">
        <f t="shared" ref="BQ90:BV90" si="297">BP90+BQ72</f>
        <v>370411.93905331183</v>
      </c>
      <c r="BR90" s="2">
        <f t="shared" si="297"/>
        <v>378911.38471324928</v>
      </c>
      <c r="BS90" s="2">
        <f t="shared" si="297"/>
        <v>387410.83037318673</v>
      </c>
      <c r="BT90" s="2">
        <f t="shared" si="297"/>
        <v>395910.27603312419</v>
      </c>
      <c r="BU90" s="2">
        <f t="shared" si="297"/>
        <v>404409.72169306164</v>
      </c>
      <c r="BV90" s="2">
        <f t="shared" si="297"/>
        <v>412909.16735299909</v>
      </c>
      <c r="BX90" s="2">
        <f t="shared" ref="BX90" si="298">SUM(BJ90:BV90)/13</f>
        <v>361912.49339337432</v>
      </c>
    </row>
    <row r="91" spans="2:78" s="18" customFormat="1" ht="12" customHeight="1">
      <c r="B91" s="17" t="s">
        <v>5</v>
      </c>
      <c r="C91" s="17">
        <f t="shared" si="295"/>
        <v>0</v>
      </c>
      <c r="D91" s="17">
        <f>SUM($C73:D73)</f>
        <v>0</v>
      </c>
      <c r="E91" s="17">
        <f>SUM($C73:E73)</f>
        <v>0</v>
      </c>
      <c r="F91" s="17">
        <f>SUM($C73:F73)</f>
        <v>0</v>
      </c>
      <c r="G91" s="17">
        <f>SUM($C73:G73)</f>
        <v>0</v>
      </c>
      <c r="H91" s="17">
        <f>SUM($C73:H73)</f>
        <v>0</v>
      </c>
      <c r="I91" s="17">
        <f>SUM($C73:I73)</f>
        <v>0</v>
      </c>
      <c r="J91" s="17">
        <f>SUM($C73:J73)</f>
        <v>0</v>
      </c>
      <c r="K91" s="17">
        <f>SUM($C73:K73)</f>
        <v>0</v>
      </c>
      <c r="L91" s="17">
        <f>SUM($C73:L73)</f>
        <v>0</v>
      </c>
      <c r="M91" s="17">
        <f>SUM($C73:M73)</f>
        <v>0</v>
      </c>
      <c r="N91" s="17">
        <f>SUM($C73:N73)</f>
        <v>0</v>
      </c>
      <c r="O91" s="17">
        <f>SUM($C73:O73)</f>
        <v>0</v>
      </c>
      <c r="P91" s="17">
        <f>SUM($C73:P73)</f>
        <v>0</v>
      </c>
      <c r="Q91" s="17">
        <f>SUM($C73:Q73)</f>
        <v>0</v>
      </c>
      <c r="R91" s="17">
        <f>SUM($C73:R73)</f>
        <v>0</v>
      </c>
      <c r="S91" s="17">
        <f>SUM($C73:S73)</f>
        <v>0</v>
      </c>
      <c r="T91" s="17">
        <f>SUM($C73:T73)</f>
        <v>0</v>
      </c>
      <c r="U91" s="17">
        <f>SUM($C73:U73)</f>
        <v>0</v>
      </c>
      <c r="V91" s="17">
        <f>SUM($C73:V73)</f>
        <v>0</v>
      </c>
      <c r="W91" s="17">
        <f>SUM($C73:W73)</f>
        <v>0</v>
      </c>
      <c r="X91" s="17">
        <f>SUM($C73:X73)</f>
        <v>0</v>
      </c>
      <c r="Y91" s="17">
        <f>SUM($C73:Y73)</f>
        <v>0</v>
      </c>
      <c r="Z91" s="17">
        <f>SUM($C73:Z73)</f>
        <v>0</v>
      </c>
      <c r="AA91" s="17">
        <f>SUM($C73:AA73)</f>
        <v>0</v>
      </c>
      <c r="AB91" s="17">
        <f>SUM($C73:AB73)</f>
        <v>0</v>
      </c>
      <c r="AC91" s="17">
        <f>SUM($C73:AC73)</f>
        <v>9886.0676666666659</v>
      </c>
      <c r="AD91" s="17">
        <f>SUM($C73:AD73)</f>
        <v>29667.217166666665</v>
      </c>
      <c r="AE91" s="17">
        <f>SUM($C73:AE73)</f>
        <v>49457.380833333329</v>
      </c>
      <c r="AF91" s="17">
        <f>SUM($C73:AF73)</f>
        <v>69247.544499999989</v>
      </c>
      <c r="AG91" s="17">
        <f>SUM($C73:AG73)</f>
        <v>89037.708166666649</v>
      </c>
      <c r="AH91" s="17">
        <f>SUM($C73:AH73)</f>
        <v>108827.87183333331</v>
      </c>
      <c r="AI91" s="17">
        <f>SUM($C73:AI73)</f>
        <v>128618.03549999997</v>
      </c>
      <c r="AJ91" s="17">
        <f>SUM($C73:AJ73)</f>
        <v>148408.19916666663</v>
      </c>
      <c r="AK91" s="17">
        <f>SUM($C73:AK73)</f>
        <v>168198.36283333329</v>
      </c>
      <c r="AL91" s="17">
        <f>SUM($C73:AL73)</f>
        <v>193264.37249999994</v>
      </c>
      <c r="AM91" s="17">
        <f>SUM($C73:AM73)</f>
        <v>223606.22816666661</v>
      </c>
      <c r="AN91" s="17">
        <f>SUM($C73:AN73)</f>
        <v>253948.08383333328</v>
      </c>
      <c r="AO91" s="17">
        <f>SUM($C73:AO73)</f>
        <v>284289.93949999992</v>
      </c>
      <c r="AP91" s="17">
        <f>SUM($C73:AP73)</f>
        <v>314631.79516666656</v>
      </c>
      <c r="AQ91" s="17">
        <f>SUM($C73:AQ73)</f>
        <v>344973.6508333332</v>
      </c>
      <c r="AR91" s="17">
        <f>SUM($C73:AR73)</f>
        <v>376786.08674999984</v>
      </c>
      <c r="AS91" s="17">
        <f>SUM($C73:AS73)</f>
        <v>410069.10291666654</v>
      </c>
      <c r="AT91" s="17">
        <f>SUM($C73:AT73)</f>
        <v>443352.11908333318</v>
      </c>
      <c r="AU91" s="17">
        <f>SUM($C73:AU73)</f>
        <v>476635.13524999982</v>
      </c>
      <c r="AV91" s="17">
        <f>SUM($C73:AV73)</f>
        <v>509918.15141666646</v>
      </c>
      <c r="AW91" s="17">
        <f>SUM($C73:AW73)</f>
        <v>543201.1675833331</v>
      </c>
      <c r="AX91" s="17">
        <f>SUM($C73:AX73)</f>
        <v>576484.18374999973</v>
      </c>
      <c r="AY91" s="17">
        <f t="shared" ref="AY91:BP91" si="299">AX91+AY73</f>
        <v>587938.56550084276</v>
      </c>
      <c r="AZ91" s="17">
        <f t="shared" si="299"/>
        <v>599392.94725168578</v>
      </c>
      <c r="BA91" s="17">
        <f t="shared" si="299"/>
        <v>610847.3290025288</v>
      </c>
      <c r="BB91" s="17">
        <f t="shared" si="299"/>
        <v>622301.71075337182</v>
      </c>
      <c r="BC91" s="17">
        <f t="shared" si="299"/>
        <v>633756.09250421484</v>
      </c>
      <c r="BD91" s="17">
        <f t="shared" si="299"/>
        <v>645210.47425505787</v>
      </c>
      <c r="BE91" s="17">
        <f t="shared" si="299"/>
        <v>656664.85600590089</v>
      </c>
      <c r="BF91" s="17">
        <f t="shared" si="299"/>
        <v>668119.23775674391</v>
      </c>
      <c r="BG91" s="17">
        <f t="shared" si="299"/>
        <v>679573.61950758693</v>
      </c>
      <c r="BH91" s="17">
        <f t="shared" si="299"/>
        <v>691028.00125842995</v>
      </c>
      <c r="BI91" s="17">
        <f t="shared" si="299"/>
        <v>702482.38300927298</v>
      </c>
      <c r="BJ91" s="17">
        <f t="shared" si="299"/>
        <v>713936.764760116</v>
      </c>
      <c r="BK91" s="17">
        <f t="shared" si="299"/>
        <v>725391.14651095902</v>
      </c>
      <c r="BL91" s="17">
        <f t="shared" si="299"/>
        <v>736845.52826180204</v>
      </c>
      <c r="BM91" s="17">
        <f t="shared" si="299"/>
        <v>748299.91001264506</v>
      </c>
      <c r="BN91" s="17">
        <f t="shared" si="299"/>
        <v>759754.29176348809</v>
      </c>
      <c r="BO91" s="17">
        <f t="shared" si="299"/>
        <v>771208.67351433111</v>
      </c>
      <c r="BP91" s="17">
        <f t="shared" si="299"/>
        <v>782663.05526517413</v>
      </c>
      <c r="BQ91" s="17">
        <f t="shared" ref="BQ91:BV91" si="300">BP91+BQ73</f>
        <v>794117.43701601715</v>
      </c>
      <c r="BR91" s="17">
        <f t="shared" si="300"/>
        <v>805571.81876686017</v>
      </c>
      <c r="BS91" s="17">
        <f t="shared" si="300"/>
        <v>817026.2005177032</v>
      </c>
      <c r="BT91" s="17">
        <f t="shared" si="300"/>
        <v>828480.58226854622</v>
      </c>
      <c r="BU91" s="17">
        <f t="shared" si="300"/>
        <v>839934.96401938924</v>
      </c>
      <c r="BV91" s="17">
        <f t="shared" si="300"/>
        <v>851389.34577023226</v>
      </c>
      <c r="BX91" s="17">
        <f>SUM(BJ91:BV91)/13+BY91</f>
        <v>782663.05526517413</v>
      </c>
      <c r="BY91" s="130"/>
    </row>
    <row r="92" spans="2:78" s="21" customFormat="1" ht="12" customHeight="1">
      <c r="B92" s="2" t="s">
        <v>7</v>
      </c>
      <c r="C92" s="21">
        <f>SUM(C86:C91)</f>
        <v>-1446.1073297500002</v>
      </c>
      <c r="D92" s="21">
        <f t="shared" ref="D92" si="301">SUM(D86:D91)</f>
        <v>4568.4128667083332</v>
      </c>
      <c r="E92" s="21">
        <f t="shared" ref="E92" si="302">SUM(E86:E91)</f>
        <v>8582.9691847499998</v>
      </c>
      <c r="F92" s="21">
        <f t="shared" ref="F92" si="303">SUM(F86:F91)</f>
        <v>13750.506785833331</v>
      </c>
      <c r="G92" s="21">
        <f t="shared" ref="G92" si="304">SUM(G86:G91)</f>
        <v>19492.342244250001</v>
      </c>
      <c r="H92" s="21">
        <f t="shared" ref="H92" si="305">SUM(H86:H91)</f>
        <v>25927.935708375</v>
      </c>
      <c r="I92" s="21">
        <f t="shared" ref="I92" si="306">SUM(I86:I91)</f>
        <v>36144.202084374992</v>
      </c>
      <c r="J92" s="21">
        <f t="shared" ref="J92" si="307">SUM(J86:J91)</f>
        <v>51049.075891416665</v>
      </c>
      <c r="K92" s="21">
        <f t="shared" ref="K92" si="308">SUM(K86:K91)</f>
        <v>67881.16644395834</v>
      </c>
      <c r="L92" s="21">
        <f t="shared" ref="L92" si="309">SUM(L86:L91)</f>
        <v>85373.984108791657</v>
      </c>
      <c r="M92" s="21">
        <f t="shared" ref="M92" si="310">SUM(M86:M91)</f>
        <v>105567.75855299999</v>
      </c>
      <c r="N92" s="21">
        <f t="shared" ref="N92" si="311">SUM(N86:N91)</f>
        <v>133136.68712720834</v>
      </c>
      <c r="O92" s="21">
        <f t="shared" ref="O92" si="312">SUM(O86:O91)</f>
        <v>170986.40596424998</v>
      </c>
      <c r="P92" s="21">
        <f t="shared" ref="P92" si="313">SUM(P86:P91)</f>
        <v>212600.399946625</v>
      </c>
      <c r="Q92" s="21">
        <f t="shared" ref="Q92" si="314">SUM(Q86:Q91)</f>
        <v>254750.00218195832</v>
      </c>
      <c r="R92" s="21">
        <f t="shared" ref="R92" si="315">SUM(R86:R91)</f>
        <v>297477.62117054168</v>
      </c>
      <c r="S92" s="21">
        <f t="shared" ref="S92" si="316">SUM(S86:S91)</f>
        <v>343035.14871183335</v>
      </c>
      <c r="T92" s="21">
        <f t="shared" ref="T92" si="317">SUM(T86:T91)</f>
        <v>391598.38189370831</v>
      </c>
      <c r="U92" s="21">
        <f t="shared" ref="U92" si="318">SUM(U86:U91)</f>
        <v>443531.55778608331</v>
      </c>
      <c r="V92" s="21">
        <f t="shared" ref="V92" si="319">SUM(V86:V91)</f>
        <v>498637.10650662502</v>
      </c>
      <c r="W92" s="21">
        <f t="shared" ref="W92" si="320">SUM(W86:W91)</f>
        <v>555787.33784670837</v>
      </c>
      <c r="X92" s="21">
        <f t="shared" ref="X92" si="321">SUM(X86:X91)</f>
        <v>614055.01620691665</v>
      </c>
      <c r="Y92" s="21">
        <f t="shared" ref="Y92" si="322">SUM(Y86:Y91)</f>
        <v>675695.27910145838</v>
      </c>
      <c r="Z92" s="21">
        <f t="shared" ref="Z92" si="323">SUM(Z86:Z91)</f>
        <v>741023.663186625</v>
      </c>
      <c r="AA92" s="21">
        <f t="shared" ref="AA92" si="324">SUM(AA86:AA91)</f>
        <v>809850.4545802084</v>
      </c>
      <c r="AB92" s="21">
        <f t="shared" ref="AB92" si="325">SUM(AB86:AB91)</f>
        <v>882042.60902345844</v>
      </c>
      <c r="AC92" s="21">
        <f t="shared" ref="AC92" si="326">SUM(AC86:AC91)</f>
        <v>967006.48141466675</v>
      </c>
      <c r="AD92" s="21">
        <f t="shared" ref="AD92" si="327">SUM(AD86:AD91)</f>
        <v>1063707.6362699585</v>
      </c>
      <c r="AE92" s="21">
        <f t="shared" ref="AE92" si="328">SUM(AE86:AE91)</f>
        <v>1163838.4385086668</v>
      </c>
      <c r="AF92" s="21">
        <f t="shared" ref="AF92" si="329">SUM(AF86:AF91)</f>
        <v>1267273.7328240417</v>
      </c>
      <c r="AG92" s="21">
        <f t="shared" ref="AG92" si="330">SUM(AG86:AG91)</f>
        <v>1377718.7478268752</v>
      </c>
      <c r="AH92" s="21">
        <f t="shared" ref="AH92" si="331">SUM(AH86:AH91)</f>
        <v>1497225.5755773336</v>
      </c>
      <c r="AI92" s="21">
        <f t="shared" ref="AI92" si="332">SUM(AI86:AI91)</f>
        <v>1626316.3174090835</v>
      </c>
      <c r="AJ92" s="21">
        <f t="shared" ref="AJ92" si="333">SUM(AJ86:AJ91)</f>
        <v>1763921.2189134168</v>
      </c>
      <c r="AK92" s="21">
        <f t="shared" ref="AK92" si="334">SUM(AK86:AK91)</f>
        <v>1907042.8990280419</v>
      </c>
      <c r="AL92" s="21">
        <f t="shared" ref="AL92" si="335">SUM(AL86:AL91)</f>
        <v>2064838.8929244583</v>
      </c>
      <c r="AM92" s="21">
        <f t="shared" ref="AM92" si="336">SUM(AM86:AM91)</f>
        <v>2242663.4325803337</v>
      </c>
      <c r="AN92" s="21">
        <f t="shared" ref="AN92" si="337">SUM(AN86:AN91)</f>
        <v>2431412.4724904164</v>
      </c>
      <c r="AO92" s="21">
        <f t="shared" ref="AO92" si="338">SUM(AO86:AO91)</f>
        <v>2623707.5468775835</v>
      </c>
      <c r="AP92" s="21">
        <f t="shared" ref="AP92" si="339">SUM(AP86:AP91)</f>
        <v>2819941.1343971253</v>
      </c>
      <c r="AQ92" s="21">
        <f t="shared" ref="AQ92" si="340">SUM(AQ86:AQ91)</f>
        <v>3023652.6599218757</v>
      </c>
      <c r="AR92" s="21">
        <f t="shared" ref="AR92" si="341">SUM(AR86:AR91)</f>
        <v>3236942.3981388751</v>
      </c>
      <c r="AS92" s="21">
        <f t="shared" ref="AS92" si="342">SUM(AS86:AS91)</f>
        <v>3460258.2666285001</v>
      </c>
      <c r="AT92" s="21">
        <f t="shared" ref="AT92" si="343">SUM(AT86:AT91)</f>
        <v>3695533.3549812087</v>
      </c>
      <c r="AU92" s="21">
        <f t="shared" ref="AU92" si="344">SUM(AU86:AU91)</f>
        <v>3939232.0908377082</v>
      </c>
      <c r="AV92" s="21">
        <f t="shared" ref="AV92" si="345">SUM(AV86:AV91)</f>
        <v>4189570.4697147501</v>
      </c>
      <c r="AW92" s="21">
        <f t="shared" ref="AW92" si="346">SUM(AW86:AW91)</f>
        <v>4447054.1231959583</v>
      </c>
      <c r="AX92" s="21">
        <f t="shared" ref="AX92" si="347">SUM(AX86:AX91)</f>
        <v>4717551.7318709577</v>
      </c>
      <c r="AY92" s="21">
        <f t="shared" ref="AY92" si="348">SUM(AY86:AY91)</f>
        <v>4945775.0241176616</v>
      </c>
      <c r="AZ92" s="21">
        <f t="shared" ref="AZ92" si="349">SUM(AZ86:AZ91)</f>
        <v>5187198.8929602141</v>
      </c>
      <c r="BA92" s="21">
        <f t="shared" ref="BA92" si="350">SUM(BA86:BA91)</f>
        <v>5437075.0600383412</v>
      </c>
      <c r="BB92" s="21">
        <f t="shared" ref="BB92" si="351">SUM(BB86:BB91)</f>
        <v>5693949.4194628326</v>
      </c>
      <c r="BC92" s="21">
        <f t="shared" ref="BC92" si="352">SUM(BC86:BC91)</f>
        <v>5957058.9316776218</v>
      </c>
      <c r="BD92" s="21">
        <f t="shared" ref="BD92" si="353">SUM(BD86:BD91)</f>
        <v>6222568.5717066964</v>
      </c>
      <c r="BE92" s="21">
        <f t="shared" ref="BE92" si="354">SUM(BE86:BE91)</f>
        <v>6499701.988263607</v>
      </c>
      <c r="BF92" s="21">
        <f t="shared" ref="BF92" si="355">SUM(BF86:BF91)</f>
        <v>6826063.7144294176</v>
      </c>
      <c r="BG92" s="21">
        <f t="shared" ref="BG92" si="356">SUM(BG86:BG91)</f>
        <v>7197003.6373701347</v>
      </c>
      <c r="BH92" s="21">
        <f t="shared" ref="BH92" si="357">SUM(BH86:BH91)</f>
        <v>7582164.3265073188</v>
      </c>
      <c r="BI92" s="21">
        <f t="shared" ref="BI92" si="358">SUM(BI86:BI91)</f>
        <v>7980660.76260438</v>
      </c>
      <c r="BJ92" s="21">
        <f t="shared" ref="BJ92" si="359">SUM(BJ86:BJ91)</f>
        <v>8382932.565992943</v>
      </c>
      <c r="BK92" s="21">
        <f t="shared" ref="BK92" si="360">SUM(BK86:BK91)</f>
        <v>8790799.1088062078</v>
      </c>
      <c r="BL92" s="21">
        <f t="shared" ref="BL92" si="361">SUM(BL86:BL91)</f>
        <v>9211877.8243331015</v>
      </c>
      <c r="BM92" s="21">
        <f t="shared" ref="BM92" si="362">SUM(BM86:BM91)</f>
        <v>9651927.6312680226</v>
      </c>
      <c r="BN92" s="21">
        <f t="shared" ref="BN92" si="363">SUM(BN86:BN91)</f>
        <v>10109504.253495002</v>
      </c>
      <c r="BO92" s="21">
        <f t="shared" ref="BO92" si="364">SUM(BO86:BO91)</f>
        <v>10573254.032894935</v>
      </c>
      <c r="BP92" s="21">
        <f t="shared" ref="BP92" si="365">SUM(BP86:BP91)</f>
        <v>11041476.722729893</v>
      </c>
      <c r="BQ92" s="21">
        <f t="shared" ref="BQ92" si="366">SUM(BQ86:BQ91)</f>
        <v>11523794.982505169</v>
      </c>
      <c r="BR92" s="21">
        <f t="shared" ref="BR92" si="367">SUM(BR86:BR91)</f>
        <v>12037445.97209399</v>
      </c>
      <c r="BS92" s="21">
        <f t="shared" ref="BS92" si="368">SUM(BS86:BS91)</f>
        <v>12581409.442613667</v>
      </c>
      <c r="BT92" s="21">
        <f t="shared" ref="BT92" si="369">SUM(BT86:BT91)</f>
        <v>13139828.648311129</v>
      </c>
      <c r="BU92" s="21">
        <f t="shared" ref="BU92" si="370">SUM(BU86:BU91)</f>
        <v>13704101.17856379</v>
      </c>
      <c r="BV92" s="21">
        <f t="shared" ref="BV92" si="371">SUM(BV86:BV91)</f>
        <v>14278530.244460946</v>
      </c>
      <c r="BX92" s="21">
        <f>SUM(BX86:BX91)</f>
        <v>11155914.046774523</v>
      </c>
    </row>
    <row r="94" spans="2:78" ht="12" customHeight="1">
      <c r="B94" s="9" t="s">
        <v>81</v>
      </c>
      <c r="AM94" t="s">
        <v>112</v>
      </c>
      <c r="AY94" t="s">
        <v>112</v>
      </c>
      <c r="BK94" t="s">
        <v>112</v>
      </c>
    </row>
    <row r="95" spans="2:78" ht="12" customHeight="1">
      <c r="B95" s="2" t="s">
        <v>3</v>
      </c>
      <c r="C95" s="2">
        <f>C77</f>
        <v>0</v>
      </c>
      <c r="D95" s="2">
        <f>SUM($C77:D77)</f>
        <v>0</v>
      </c>
      <c r="E95" s="2">
        <f>SUM($C77:E77)</f>
        <v>0</v>
      </c>
      <c r="F95" s="2">
        <f>SUM($C77:F77)</f>
        <v>0</v>
      </c>
      <c r="G95" s="2">
        <f>SUM($C77:G77)</f>
        <v>0</v>
      </c>
      <c r="H95" s="2">
        <f>SUM($C77:H77)</f>
        <v>0</v>
      </c>
      <c r="I95" s="2">
        <f>SUM($C77:I77)</f>
        <v>0</v>
      </c>
      <c r="J95" s="2">
        <f>SUM($C77:J77)</f>
        <v>0</v>
      </c>
      <c r="K95" s="2">
        <f>SUM($C77:K77)</f>
        <v>0</v>
      </c>
      <c r="L95" s="2">
        <f>SUM($C77:L77)</f>
        <v>0</v>
      </c>
      <c r="M95" s="2">
        <f>SUM($C77:M77)</f>
        <v>0</v>
      </c>
      <c r="N95" s="2">
        <f>SUM($C77:N77)</f>
        <v>0</v>
      </c>
      <c r="O95" s="2">
        <f>SUM($C77:O77)</f>
        <v>0</v>
      </c>
      <c r="P95" s="2">
        <f>SUM($C77:P77)</f>
        <v>0</v>
      </c>
      <c r="Q95" s="2">
        <f>SUM($C77:Q77)</f>
        <v>0</v>
      </c>
      <c r="R95" s="2">
        <f>SUM($C77:R77)</f>
        <v>0</v>
      </c>
      <c r="S95" s="2">
        <f>SUM($C77:S77)</f>
        <v>0</v>
      </c>
      <c r="T95" s="2">
        <f>SUM($C77:T77)</f>
        <v>0</v>
      </c>
      <c r="U95" s="2">
        <f>SUM($C77:U77)</f>
        <v>0</v>
      </c>
      <c r="V95" s="2">
        <f>SUM($C77:V77)</f>
        <v>0</v>
      </c>
      <c r="W95" s="2">
        <f>SUM($C77:W77)</f>
        <v>642.05311408333341</v>
      </c>
      <c r="X95" s="2">
        <f>SUM($C77:X77)</f>
        <v>1926.1593422500002</v>
      </c>
      <c r="Y95" s="2">
        <f>SUM($C77:Y77)</f>
        <v>3210.2655704166673</v>
      </c>
      <c r="Z95" s="2">
        <f>SUM($C77:Z77)</f>
        <v>4494.3717985833337</v>
      </c>
      <c r="AA95" s="2">
        <f>SUM($C77:AA77)</f>
        <v>5778.4780267500009</v>
      </c>
      <c r="AB95" s="2">
        <f>SUM($C77:AB77)</f>
        <v>7062.5842549166682</v>
      </c>
      <c r="AC95" s="2">
        <f>SUM($C77:AC77)</f>
        <v>8346.6904830833355</v>
      </c>
      <c r="AD95" s="2">
        <f>SUM($C77:AD77)</f>
        <v>9630.7967112500028</v>
      </c>
      <c r="AE95" s="2">
        <f>SUM($C77:AE77)</f>
        <v>10914.90293941667</v>
      </c>
      <c r="AF95" s="2">
        <f>SUM($C77:AF77)</f>
        <v>12199.009167583337</v>
      </c>
      <c r="AG95" s="2">
        <f>SUM($C77:AG77)</f>
        <v>13483.115395750005</v>
      </c>
      <c r="AH95" s="2">
        <f>SUM($C77:AH77)</f>
        <v>14767.221623916672</v>
      </c>
      <c r="AI95" s="2">
        <f>SUM($C77:AI77)</f>
        <v>16051.327852083339</v>
      </c>
      <c r="AJ95" s="2">
        <f>SUM($C77:AJ77)</f>
        <v>17335.434080250005</v>
      </c>
      <c r="AK95" s="2">
        <f>SUM($C77:AK77)</f>
        <v>18619.540308416672</v>
      </c>
      <c r="AL95" s="2">
        <f>SUM($C77:AL77)</f>
        <v>19903.646536583339</v>
      </c>
      <c r="AM95" s="2">
        <f>SUM($C77:AM77)</f>
        <v>21187.752764750006</v>
      </c>
      <c r="AN95" s="2">
        <f>SUM($C77:AN77)</f>
        <v>22471.858992916674</v>
      </c>
      <c r="AO95" s="2">
        <f>SUM($C77:AO77)</f>
        <v>23755.965221083341</v>
      </c>
      <c r="AP95" s="2">
        <f>SUM($C77:AP77)</f>
        <v>25040.071449250008</v>
      </c>
      <c r="AQ95" s="2">
        <f>SUM($C77:AQ77)</f>
        <v>26324.177677416676</v>
      </c>
      <c r="AR95" s="2">
        <f>SUM($C77:AR77)</f>
        <v>27608.283905583343</v>
      </c>
      <c r="AS95" s="2">
        <f>SUM($C77:AS77)</f>
        <v>28892.39013375001</v>
      </c>
      <c r="AT95" s="2">
        <f>SUM($C77:AT77)</f>
        <v>30176.496361916677</v>
      </c>
      <c r="AU95" s="2">
        <f>SUM($C77:AU77)</f>
        <v>31460.602590083345</v>
      </c>
      <c r="AV95" s="2">
        <f>SUM($C77:AV77)</f>
        <v>32744.708818250012</v>
      </c>
      <c r="AW95" s="2">
        <f>SUM($C77:AW77)</f>
        <v>34028.815046416676</v>
      </c>
      <c r="AX95" s="2">
        <f>SUM($C77:AX77)</f>
        <v>35312.921274583343</v>
      </c>
      <c r="AY95" s="2">
        <f t="shared" ref="AY95:BP95" si="372">AX95+AY77</f>
        <v>38461.100126343568</v>
      </c>
      <c r="AZ95" s="2">
        <f t="shared" si="372"/>
        <v>41609.278978103794</v>
      </c>
      <c r="BA95" s="2">
        <f t="shared" si="372"/>
        <v>44757.457829864019</v>
      </c>
      <c r="BB95" s="2">
        <f t="shared" si="372"/>
        <v>47905.636681624244</v>
      </c>
      <c r="BC95" s="2">
        <f t="shared" si="372"/>
        <v>51053.81553338447</v>
      </c>
      <c r="BD95" s="2">
        <f t="shared" si="372"/>
        <v>54201.994385144695</v>
      </c>
      <c r="BE95" s="2">
        <f t="shared" si="372"/>
        <v>57350.17323690492</v>
      </c>
      <c r="BF95" s="2">
        <f t="shared" si="372"/>
        <v>60498.352088665146</v>
      </c>
      <c r="BG95" s="2">
        <f t="shared" si="372"/>
        <v>63646.530940425371</v>
      </c>
      <c r="BH95" s="2">
        <f t="shared" si="372"/>
        <v>66794.709792185589</v>
      </c>
      <c r="BI95" s="2">
        <f t="shared" si="372"/>
        <v>69942.888643945815</v>
      </c>
      <c r="BJ95" s="2">
        <f t="shared" si="372"/>
        <v>73091.06749570604</v>
      </c>
      <c r="BK95" s="2">
        <f t="shared" si="372"/>
        <v>76239.246347466265</v>
      </c>
      <c r="BL95" s="2">
        <f t="shared" si="372"/>
        <v>79387.425199226491</v>
      </c>
      <c r="BM95" s="2">
        <f t="shared" si="372"/>
        <v>82535.604050986716</v>
      </c>
      <c r="BN95" s="2">
        <f t="shared" si="372"/>
        <v>85683.782902746942</v>
      </c>
      <c r="BO95" s="2">
        <f t="shared" si="372"/>
        <v>88831.961754507167</v>
      </c>
      <c r="BP95" s="2">
        <f t="shared" si="372"/>
        <v>91980.140606267392</v>
      </c>
      <c r="BQ95" s="2">
        <f t="shared" ref="BQ95:BU95" si="373">BP95+BQ77</f>
        <v>95128.319458027618</v>
      </c>
      <c r="BR95" s="2">
        <f t="shared" si="373"/>
        <v>98276.498309787843</v>
      </c>
      <c r="BS95" s="2">
        <f t="shared" si="373"/>
        <v>101424.67716154807</v>
      </c>
      <c r="BT95" s="2">
        <f t="shared" si="373"/>
        <v>104572.85601330829</v>
      </c>
      <c r="BU95" s="2">
        <f t="shared" si="373"/>
        <v>107721.03486506852</v>
      </c>
      <c r="BV95" s="2">
        <f>BU95+BV77</f>
        <v>110869.21371682874</v>
      </c>
      <c r="BX95" s="2">
        <f t="shared" ref="BX95:BX100" si="374">SUM(BJ95:BV95)/13</f>
        <v>91980.140606267392</v>
      </c>
      <c r="BZ95" s="2">
        <f>BX95-BX86</f>
        <v>0</v>
      </c>
    </row>
    <row r="96" spans="2:78" ht="12" customHeight="1">
      <c r="B96" s="2" t="s">
        <v>1</v>
      </c>
      <c r="C96" s="2">
        <f t="shared" ref="C96:C100" si="375">C78</f>
        <v>10.053912</v>
      </c>
      <c r="D96" s="2">
        <f>SUM($C78:D78)</f>
        <v>37.336923166666665</v>
      </c>
      <c r="E96" s="2">
        <f>SUM($C78:E78)</f>
        <v>100.34925075000001</v>
      </c>
      <c r="F96" s="2">
        <f>SUM($C78:F78)</f>
        <v>200.56574358333333</v>
      </c>
      <c r="G96" s="2">
        <f>SUM($C78:G78)</f>
        <v>313.63935091666667</v>
      </c>
      <c r="H96" s="2">
        <f>SUM($C78:H78)</f>
        <v>441.47788783333334</v>
      </c>
      <c r="I96" s="2">
        <f>SUM($C78:I78)</f>
        <v>1768.3546538333337</v>
      </c>
      <c r="J96" s="2">
        <f>SUM($C78:J78)</f>
        <v>4365.5376518333342</v>
      </c>
      <c r="K96" s="2">
        <f>SUM($C78:K78)</f>
        <v>7056.8949610000018</v>
      </c>
      <c r="L96" s="2">
        <f>SUM($C78:L78)</f>
        <v>9771.08340591667</v>
      </c>
      <c r="M96" s="2">
        <f>SUM($C78:M78)</f>
        <v>15047.878438333337</v>
      </c>
      <c r="N96" s="2">
        <f>SUM($C78:N78)</f>
        <v>22967.033870333336</v>
      </c>
      <c r="O96" s="2">
        <f>SUM($C78:O78)</f>
        <v>30904.774716041669</v>
      </c>
      <c r="P96" s="2">
        <f>SUM($C78:P78)</f>
        <v>40535.204573958334</v>
      </c>
      <c r="Q96" s="2">
        <f>SUM($C78:Q78)</f>
        <v>51958.196467333335</v>
      </c>
      <c r="R96" s="2">
        <f>SUM($C78:R78)</f>
        <v>63555.964774666667</v>
      </c>
      <c r="S96" s="2">
        <f>SUM($C78:S78)</f>
        <v>75178.131606249997</v>
      </c>
      <c r="T96" s="2">
        <f>SUM($C78:T78)</f>
        <v>86825.845685499997</v>
      </c>
      <c r="U96" s="2">
        <f>SUM($C78:U78)</f>
        <v>98485.335562791661</v>
      </c>
      <c r="V96" s="2">
        <f>SUM($C78:V78)</f>
        <v>110160.87419683332</v>
      </c>
      <c r="W96" s="2">
        <f>SUM($C78:W78)</f>
        <v>121852.56915854165</v>
      </c>
      <c r="X96" s="2">
        <f>SUM($C78:X78)</f>
        <v>133546.28206979166</v>
      </c>
      <c r="Y96" s="2">
        <f>SUM($C78:Y78)</f>
        <v>145243.37873954166</v>
      </c>
      <c r="Z96" s="2">
        <f>SUM($C78:Z78)</f>
        <v>156984.03159662499</v>
      </c>
      <c r="AA96" s="2">
        <f>SUM($C78:AA78)</f>
        <v>168762.45528933333</v>
      </c>
      <c r="AB96" s="2">
        <f>SUM($C78:AB78)</f>
        <v>180754.88754254166</v>
      </c>
      <c r="AC96" s="2">
        <f>SUM($C78:AC78)</f>
        <v>192963.72994945833</v>
      </c>
      <c r="AD96" s="2">
        <f>SUM($C78:AD78)</f>
        <v>205172.57235637499</v>
      </c>
      <c r="AE96" s="2">
        <f>SUM($C78:AE78)</f>
        <v>217385.73558537499</v>
      </c>
      <c r="AF96" s="2">
        <f>SUM($C78:AF78)</f>
        <v>229189.67647979164</v>
      </c>
      <c r="AG96" s="2">
        <f>SUM($C78:AG78)</f>
        <v>240580.42954704163</v>
      </c>
      <c r="AH96" s="2">
        <f>SUM($C78:AH78)</f>
        <v>252827.64441249997</v>
      </c>
      <c r="AI96" s="2">
        <f>SUM($C78:AI78)</f>
        <v>266035.98324137495</v>
      </c>
      <c r="AJ96" s="2">
        <f>SUM($C78:AJ78)</f>
        <v>279357.03900149994</v>
      </c>
      <c r="AK96" s="2">
        <f>SUM($C78:AK78)</f>
        <v>295044.01146249997</v>
      </c>
      <c r="AL96" s="2">
        <f>SUM($C78:AL78)</f>
        <v>313133.35309470829</v>
      </c>
      <c r="AM96" s="2">
        <f>SUM($C78:AM78)</f>
        <v>338282.07239131141</v>
      </c>
      <c r="AN96" s="2">
        <f>SUM($C78:AN78)</f>
        <v>369989.28239841724</v>
      </c>
      <c r="AO96" s="2">
        <f>SUM($C78:AO78)</f>
        <v>404156.41089653294</v>
      </c>
      <c r="AP96" s="2">
        <f>SUM($C78:AP78)</f>
        <v>439783.31485001824</v>
      </c>
      <c r="AQ96" s="2">
        <f>SUM($C78:AQ78)</f>
        <v>475020.12211266236</v>
      </c>
      <c r="AR96" s="2">
        <f>SUM($C78:AR78)</f>
        <v>510045.1626227973</v>
      </c>
      <c r="AS96" s="2">
        <f>SUM($C78:AS78)</f>
        <v>545090.72844721505</v>
      </c>
      <c r="AT96" s="2">
        <f>SUM($C78:AT78)</f>
        <v>580349.69219503889</v>
      </c>
      <c r="AU96" s="2">
        <f>SUM($C78:AU78)</f>
        <v>615963.16477270448</v>
      </c>
      <c r="AV96" s="2">
        <f>SUM($C78:AV78)</f>
        <v>651708.96332598547</v>
      </c>
      <c r="AW96" s="2">
        <f>SUM($C78:AW78)</f>
        <v>687432.35991443985</v>
      </c>
      <c r="AX96" s="2">
        <f>SUM($C78:AX78)</f>
        <v>725460.39584077941</v>
      </c>
      <c r="AY96" s="2">
        <f t="shared" ref="AY96:BP96" si="376">AX96+AY78</f>
        <v>764102.50465631881</v>
      </c>
      <c r="AZ96" s="2">
        <f t="shared" si="376"/>
        <v>802744.6134718582</v>
      </c>
      <c r="BA96" s="2">
        <f t="shared" si="376"/>
        <v>841386.7222873976</v>
      </c>
      <c r="BB96" s="2">
        <f t="shared" si="376"/>
        <v>880028.83110293699</v>
      </c>
      <c r="BC96" s="2">
        <f t="shared" si="376"/>
        <v>918670.93991847639</v>
      </c>
      <c r="BD96" s="2">
        <f t="shared" si="376"/>
        <v>957313.04873401579</v>
      </c>
      <c r="BE96" s="2">
        <f t="shared" si="376"/>
        <v>995876.02087378001</v>
      </c>
      <c r="BF96" s="2">
        <f t="shared" si="376"/>
        <v>1043589.5874277982</v>
      </c>
      <c r="BG96" s="2">
        <f t="shared" si="376"/>
        <v>1111017.799571146</v>
      </c>
      <c r="BH96" s="2">
        <f t="shared" si="376"/>
        <v>1179528.1422017736</v>
      </c>
      <c r="BI96" s="2">
        <f t="shared" si="376"/>
        <v>1251810.5436608994</v>
      </c>
      <c r="BJ96" s="2">
        <f t="shared" si="376"/>
        <v>1326681.8368422752</v>
      </c>
      <c r="BK96" s="2">
        <f t="shared" si="376"/>
        <v>1401553.1300236511</v>
      </c>
      <c r="BL96" s="2">
        <f t="shared" si="376"/>
        <v>1476424.4232050269</v>
      </c>
      <c r="BM96" s="2">
        <f t="shared" si="376"/>
        <v>1551295.7163864027</v>
      </c>
      <c r="BN96" s="2">
        <f t="shared" si="376"/>
        <v>1626167.0095677786</v>
      </c>
      <c r="BO96" s="2">
        <f t="shared" si="376"/>
        <v>1701038.3027491544</v>
      </c>
      <c r="BP96" s="2">
        <f t="shared" si="376"/>
        <v>1775909.5959305302</v>
      </c>
      <c r="BQ96" s="2">
        <f t="shared" ref="BQ96:BV96" si="377">BP96+BQ78</f>
        <v>1853561.7436509056</v>
      </c>
      <c r="BR96" s="2">
        <f t="shared" si="377"/>
        <v>1942314.0658320894</v>
      </c>
      <c r="BS96" s="2">
        <f t="shared" si="377"/>
        <v>2042566.8500435734</v>
      </c>
      <c r="BT96" s="2">
        <f t="shared" si="377"/>
        <v>2147490.9141025348</v>
      </c>
      <c r="BU96" s="2">
        <f t="shared" si="377"/>
        <v>2255242.9209674345</v>
      </c>
      <c r="BV96" s="2">
        <f t="shared" si="377"/>
        <v>2362994.9278323343</v>
      </c>
      <c r="BX96" s="27">
        <f t="shared" si="374"/>
        <v>1804864.7259333609</v>
      </c>
      <c r="BZ96" s="25">
        <f t="shared" ref="BZ96:BZ99" si="378">BX96-BX87</f>
        <v>-331446.70152345812</v>
      </c>
    </row>
    <row r="97" spans="1:78" ht="12" customHeight="1">
      <c r="B97" s="2" t="s">
        <v>0</v>
      </c>
      <c r="C97" s="2">
        <f t="shared" si="375"/>
        <v>285.29537816666669</v>
      </c>
      <c r="D97" s="2">
        <f>SUM($C79:D79)</f>
        <v>1076.2921112500001</v>
      </c>
      <c r="E97" s="2">
        <f>SUM($C79:E79)</f>
        <v>2656.839818125</v>
      </c>
      <c r="F97" s="2">
        <f>SUM($C79:F79)</f>
        <v>5008.1412824583331</v>
      </c>
      <c r="G97" s="2">
        <f>SUM($C79:G79)</f>
        <v>7638.2477236249997</v>
      </c>
      <c r="H97" s="2">
        <f>SUM($C79:H79)</f>
        <v>10854.713955666666</v>
      </c>
      <c r="I97" s="2">
        <f>SUM($C79:I79)</f>
        <v>16528.8239975</v>
      </c>
      <c r="J97" s="2">
        <f>SUM($C79:J79)</f>
        <v>25397.245131374999</v>
      </c>
      <c r="K97" s="2">
        <f>SUM($C79:K79)</f>
        <v>35905.812063333338</v>
      </c>
      <c r="L97" s="2">
        <f>SUM($C79:L79)</f>
        <v>47049.937671833337</v>
      </c>
      <c r="M97" s="2">
        <f>SUM($C79:M79)</f>
        <v>58336.847502208337</v>
      </c>
      <c r="N97" s="2">
        <f>SUM($C79:N79)</f>
        <v>71363.237886749994</v>
      </c>
      <c r="O97" s="2">
        <f>SUM($C79:O79)</f>
        <v>85868.787723041663</v>
      </c>
      <c r="P97" s="2">
        <f>SUM($C79:P79)</f>
        <v>101164.94484825</v>
      </c>
      <c r="Q97" s="2">
        <f>SUM($C79:Q79)</f>
        <v>117447.76793841667</v>
      </c>
      <c r="R97" s="2">
        <f>SUM($C79:R79)</f>
        <v>136123.10716379166</v>
      </c>
      <c r="S97" s="2">
        <f>SUM($C79:S79)</f>
        <v>157332.02264808334</v>
      </c>
      <c r="T97" s="2">
        <f>SUM($C79:T79)</f>
        <v>180223.06992270832</v>
      </c>
      <c r="U97" s="2">
        <f>SUM($C79:U79)</f>
        <v>205179.605457375</v>
      </c>
      <c r="V97" s="2">
        <f>SUM($C79:V79)</f>
        <v>233291.90092704166</v>
      </c>
      <c r="W97" s="2">
        <f>SUM($C79:W79)</f>
        <v>262613.61866908334</v>
      </c>
      <c r="X97" s="2">
        <f>SUM($C79:X79)</f>
        <v>292218.75031137501</v>
      </c>
      <c r="Y97" s="2">
        <f>SUM($C79:Y79)</f>
        <v>325240.452707875</v>
      </c>
      <c r="Z97" s="2">
        <f>SUM($C79:Z79)</f>
        <v>361967.00123687502</v>
      </c>
      <c r="AA97" s="2">
        <f>SUM($C79:AA79)</f>
        <v>401761.9348192917</v>
      </c>
      <c r="AB97" s="2">
        <f>SUM($C79:AB79)</f>
        <v>444212.68969854171</v>
      </c>
      <c r="AC97" s="2">
        <f>SUM($C79:AC79)</f>
        <v>489228.16567162506</v>
      </c>
      <c r="AD97" s="2">
        <f>SUM($C79:AD79)</f>
        <v>536084.09335316671</v>
      </c>
      <c r="AE97" s="2">
        <f>SUM($C79:AE79)</f>
        <v>585897.47351758333</v>
      </c>
      <c r="AF97" s="2">
        <f>SUM($C79:AF79)</f>
        <v>639774.19042450003</v>
      </c>
      <c r="AG97" s="2">
        <f>SUM($C79:AG79)</f>
        <v>701881.78642758343</v>
      </c>
      <c r="AH97" s="2">
        <f>SUM($C79:AH79)</f>
        <v>772148.63610837504</v>
      </c>
      <c r="AI97" s="2">
        <f>SUM($C79:AI79)</f>
        <v>846898.97517987504</v>
      </c>
      <c r="AJ97" s="2">
        <f>SUM($C79:AJ79)</f>
        <v>925153.41615904169</v>
      </c>
      <c r="AK97" s="2">
        <f>SUM($C79:AK79)</f>
        <v>1005748.2221684584</v>
      </c>
      <c r="AL97" s="2">
        <f>SUM($C79:AL79)</f>
        <v>1093121.6562327084</v>
      </c>
      <c r="AM97" s="2">
        <f>SUM($C79:AM79)</f>
        <v>1190575.1029639139</v>
      </c>
      <c r="AN97" s="2">
        <f>SUM($C79:AN79)</f>
        <v>1293023.9844695618</v>
      </c>
      <c r="AO97" s="2">
        <f>SUM($C79:AO79)</f>
        <v>1396973.483843555</v>
      </c>
      <c r="AP97" s="2">
        <f>SUM($C79:AP79)</f>
        <v>1503739.4990972434</v>
      </c>
      <c r="AQ97" s="2">
        <f>SUM($C79:AQ79)</f>
        <v>1611307.3865407913</v>
      </c>
      <c r="AR97" s="2">
        <f>SUM($C79:AR79)</f>
        <v>1721039.1663955385</v>
      </c>
      <c r="AS97" s="2">
        <f>SUM($C79:AS79)</f>
        <v>1841187.6045702216</v>
      </c>
      <c r="AT97" s="2">
        <f>SUM($C79:AT79)</f>
        <v>1972769.7352077242</v>
      </c>
      <c r="AU97" s="2">
        <f>SUM($C79:AU79)</f>
        <v>2111783.7643891256</v>
      </c>
      <c r="AV97" s="2">
        <f>SUM($C79:AV79)</f>
        <v>2258281.8843455771</v>
      </c>
      <c r="AW97" s="2">
        <f>SUM($C79:AW79)</f>
        <v>2412184.2644137847</v>
      </c>
      <c r="AX97" s="2">
        <f>SUM($C79:AX79)</f>
        <v>2575952.7450862848</v>
      </c>
      <c r="AY97" s="2">
        <f t="shared" ref="AY97:BP97" si="379">AX97+AY79</f>
        <v>2731843.8674688139</v>
      </c>
      <c r="AZ97" s="2">
        <f t="shared" si="379"/>
        <v>2893527.8982464341</v>
      </c>
      <c r="BA97" s="2">
        <f t="shared" si="379"/>
        <v>3062665.2942808368</v>
      </c>
      <c r="BB97" s="2">
        <f t="shared" si="379"/>
        <v>3232894.323335778</v>
      </c>
      <c r="BC97" s="2">
        <f t="shared" si="379"/>
        <v>3408923.0716150659</v>
      </c>
      <c r="BD97" s="2">
        <f t="shared" si="379"/>
        <v>3585158.8801124166</v>
      </c>
      <c r="BE97" s="2">
        <f t="shared" si="379"/>
        <v>3764206.7907588221</v>
      </c>
      <c r="BF97" s="2">
        <f t="shared" si="379"/>
        <v>3951709.1220557643</v>
      </c>
      <c r="BG97" s="2">
        <f t="shared" si="379"/>
        <v>4150502.4085645517</v>
      </c>
      <c r="BH97" s="2">
        <f t="shared" si="379"/>
        <v>4354137.4055517884</v>
      </c>
      <c r="BI97" s="2">
        <f t="shared" si="379"/>
        <v>4562551.6248710323</v>
      </c>
      <c r="BJ97" s="2">
        <f t="shared" si="379"/>
        <v>4770965.8441902762</v>
      </c>
      <c r="BK97" s="2">
        <f t="shared" si="379"/>
        <v>4980562.7793240892</v>
      </c>
      <c r="BL97" s="2">
        <f t="shared" si="379"/>
        <v>5196439.2967581125</v>
      </c>
      <c r="BM97" s="2">
        <f t="shared" si="379"/>
        <v>5421207.2226358084</v>
      </c>
      <c r="BN97" s="2">
        <f t="shared" si="379"/>
        <v>5656369.9700637171</v>
      </c>
      <c r="BO97" s="2">
        <f t="shared" si="379"/>
        <v>5896249.711716393</v>
      </c>
      <c r="BP97" s="2">
        <f t="shared" si="379"/>
        <v>6137321.5381145831</v>
      </c>
      <c r="BQ97" s="2">
        <f t="shared" ref="BQ97:BV97" si="380">BP97+BQ79</f>
        <v>6382288.1832608068</v>
      </c>
      <c r="BR97" s="2">
        <f t="shared" si="380"/>
        <v>6630461.3102147384</v>
      </c>
      <c r="BS97" s="2">
        <f t="shared" si="380"/>
        <v>6884562.6213024575</v>
      </c>
      <c r="BT97" s="2">
        <f t="shared" si="380"/>
        <v>7142050.3306740047</v>
      </c>
      <c r="BU97" s="2">
        <f t="shared" si="380"/>
        <v>7400498.691675677</v>
      </c>
      <c r="BV97" s="2">
        <f t="shared" si="380"/>
        <v>7661974.2767898263</v>
      </c>
      <c r="BX97" s="27">
        <f t="shared" si="374"/>
        <v>6166227.0597477304</v>
      </c>
      <c r="BZ97" s="25">
        <f t="shared" si="378"/>
        <v>-622617.58568077441</v>
      </c>
    </row>
    <row r="98" spans="1:78" ht="12" customHeight="1">
      <c r="B98" s="2" t="s">
        <v>4</v>
      </c>
      <c r="C98" s="2">
        <f t="shared" si="375"/>
        <v>1150.7580395833334</v>
      </c>
      <c r="D98" s="2">
        <f>SUM($C80:D80)</f>
        <v>3454.7838322916664</v>
      </c>
      <c r="E98" s="2">
        <f>SUM($C80:E80)</f>
        <v>5825.780115874999</v>
      </c>
      <c r="F98" s="2">
        <f>SUM($C80:F80)</f>
        <v>8541.7997597916656</v>
      </c>
      <c r="G98" s="2">
        <f>SUM($C80:G80)</f>
        <v>11540.455169708333</v>
      </c>
      <c r="H98" s="2">
        <f>SUM($C80:H80)</f>
        <v>14631.743864874999</v>
      </c>
      <c r="I98" s="2">
        <f>SUM($C80:I80)</f>
        <v>17847.023433041664</v>
      </c>
      <c r="J98" s="2">
        <f>SUM($C80:J80)</f>
        <v>21286.293108208331</v>
      </c>
      <c r="K98" s="2">
        <f>SUM($C80:K80)</f>
        <v>24918.459419624996</v>
      </c>
      <c r="L98" s="2">
        <f>SUM($C80:L80)</f>
        <v>28552.963031041661</v>
      </c>
      <c r="M98" s="2">
        <f>SUM($C80:M80)</f>
        <v>32183.032612458326</v>
      </c>
      <c r="N98" s="2">
        <f>SUM($C80:N80)</f>
        <v>38806.415370124996</v>
      </c>
      <c r="O98" s="2">
        <f>SUM($C80:O80)</f>
        <v>53949.627195166664</v>
      </c>
      <c r="P98" s="2">
        <f>SUM($C80:P80)</f>
        <v>70111.429606916659</v>
      </c>
      <c r="Q98" s="2">
        <f>SUM($C80:Q80)</f>
        <v>83874.97734204166</v>
      </c>
      <c r="R98" s="2">
        <f>SUM($C80:R80)</f>
        <v>95493.786279583321</v>
      </c>
      <c r="S98" s="2">
        <f>SUM($C80:S80)</f>
        <v>107384.08277208332</v>
      </c>
      <c r="T98" s="2">
        <f>SUM($C80:T80)</f>
        <v>120571.95965258332</v>
      </c>
      <c r="U98" s="2">
        <f>SUM($C80:U80)</f>
        <v>135052.5151855</v>
      </c>
      <c r="V98" s="2">
        <f>SUM($C80:V80)</f>
        <v>149533.63485483333</v>
      </c>
      <c r="W98" s="2">
        <f>SUM($C80:W80)</f>
        <v>164014.75452416667</v>
      </c>
      <c r="X98" s="2">
        <f>SUM($C80:X80)</f>
        <v>178495.58731850001</v>
      </c>
      <c r="Y98" s="2">
        <f>SUM($C80:Y80)</f>
        <v>192734.41954612502</v>
      </c>
      <c r="Z98" s="2">
        <f>SUM($C80:Z80)</f>
        <v>206731.53808204169</v>
      </c>
      <c r="AA98" s="2">
        <f>SUM($C80:AA80)</f>
        <v>221120.90803733337</v>
      </c>
      <c r="AB98" s="2">
        <f>SUM($C80:AB80)</f>
        <v>236005.81118495838</v>
      </c>
      <c r="AC98" s="2">
        <f>SUM($C80:AC80)</f>
        <v>250995.23336633338</v>
      </c>
      <c r="AD98" s="2">
        <f>SUM($C80:AD80)</f>
        <v>265986.40447000007</v>
      </c>
      <c r="AE98" s="2">
        <f>SUM($C80:AE80)</f>
        <v>281307.91219420842</v>
      </c>
      <c r="AF98" s="2">
        <f>SUM($C80:AF80)</f>
        <v>296127.11402925011</v>
      </c>
      <c r="AG98" s="2">
        <f>SUM($C80:AG80)</f>
        <v>310114.18501608341</v>
      </c>
      <c r="AH98" s="2">
        <f>SUM($C80:AH80)</f>
        <v>324146.78305879177</v>
      </c>
      <c r="AI98" s="2">
        <f>SUM($C80:AI80)</f>
        <v>338632.86955125013</v>
      </c>
      <c r="AJ98" s="2">
        <f>SUM($C80:AJ80)</f>
        <v>353229.60015662515</v>
      </c>
      <c r="AK98" s="2">
        <f>SUM($C80:AK80)</f>
        <v>367531.0382415835</v>
      </c>
      <c r="AL98" s="2">
        <f>SUM($C80:AL80)</f>
        <v>381764.12459062517</v>
      </c>
      <c r="AM98" s="2">
        <f>SUM($C80:AM80)</f>
        <v>396032.60008591681</v>
      </c>
      <c r="AN98" s="2">
        <f>SUM($C80:AN80)</f>
        <v>410406.8412239168</v>
      </c>
      <c r="AO98" s="2">
        <f>SUM($C80:AO80)</f>
        <v>424993.18926770845</v>
      </c>
      <c r="AP98" s="2">
        <f>SUM($C80:AP80)</f>
        <v>439794.18370091676</v>
      </c>
      <c r="AQ98" s="2">
        <f>SUM($C80:AQ80)</f>
        <v>461395.5809251251</v>
      </c>
      <c r="AR98" s="2">
        <f>SUM($C80:AR80)</f>
        <v>489811.70356916677</v>
      </c>
      <c r="AS98" s="2">
        <f>SUM($C80:AS80)</f>
        <v>518248.43028008344</v>
      </c>
      <c r="AT98" s="2">
        <f>SUM($C80:AT80)</f>
        <v>548315.03068725008</v>
      </c>
      <c r="AU98" s="2">
        <f>SUM($C80:AU80)</f>
        <v>579973.35036987509</v>
      </c>
      <c r="AV98" s="2">
        <f>SUM($C80:AV80)</f>
        <v>611639.47156504169</v>
      </c>
      <c r="AW98" s="2">
        <f>SUM($C80:AW80)</f>
        <v>643647.73489095829</v>
      </c>
      <c r="AX98" s="2">
        <f>SUM($C80:AX80)</f>
        <v>678637.54284062493</v>
      </c>
      <c r="AY98" s="2">
        <f t="shared" ref="AY98:BP98" si="381">AX98+AY80</f>
        <v>696168.91738416709</v>
      </c>
      <c r="AZ98" s="2">
        <f t="shared" si="381"/>
        <v>713700.29192770924</v>
      </c>
      <c r="BA98" s="2">
        <f t="shared" si="381"/>
        <v>731231.6664712514</v>
      </c>
      <c r="BB98" s="2">
        <f t="shared" si="381"/>
        <v>748763.04101479356</v>
      </c>
      <c r="BC98" s="2">
        <f t="shared" si="381"/>
        <v>766294.41555833572</v>
      </c>
      <c r="BD98" s="2">
        <f t="shared" si="381"/>
        <v>783825.79010187788</v>
      </c>
      <c r="BE98" s="2">
        <f t="shared" si="381"/>
        <v>801357.16464542004</v>
      </c>
      <c r="BF98" s="2">
        <f t="shared" si="381"/>
        <v>818888.5391889622</v>
      </c>
      <c r="BG98" s="2">
        <f t="shared" si="381"/>
        <v>836419.91373250436</v>
      </c>
      <c r="BH98" s="2">
        <f t="shared" si="381"/>
        <v>853951.28827604651</v>
      </c>
      <c r="BI98" s="2">
        <f t="shared" si="381"/>
        <v>871482.66281958867</v>
      </c>
      <c r="BJ98" s="2">
        <f t="shared" si="381"/>
        <v>889014.03736313083</v>
      </c>
      <c r="BK98" s="2">
        <f t="shared" si="381"/>
        <v>906545.41190667299</v>
      </c>
      <c r="BL98" s="2">
        <f t="shared" si="381"/>
        <v>924076.78645021515</v>
      </c>
      <c r="BM98" s="2">
        <f t="shared" si="381"/>
        <v>941608.16099375731</v>
      </c>
      <c r="BN98" s="2">
        <f t="shared" si="381"/>
        <v>959139.53553729947</v>
      </c>
      <c r="BO98" s="2">
        <f t="shared" si="381"/>
        <v>976670.91008084163</v>
      </c>
      <c r="BP98" s="2">
        <f t="shared" si="381"/>
        <v>994202.28462438378</v>
      </c>
      <c r="BQ98" s="2">
        <f t="shared" ref="BQ98:BV98" si="382">BP98+BQ80</f>
        <v>1011733.6591679259</v>
      </c>
      <c r="BR98" s="2">
        <f t="shared" si="382"/>
        <v>1029265.0337114681</v>
      </c>
      <c r="BS98" s="2">
        <f t="shared" si="382"/>
        <v>1046796.4082550103</v>
      </c>
      <c r="BT98" s="2">
        <f t="shared" si="382"/>
        <v>1064327.7827985524</v>
      </c>
      <c r="BU98" s="2">
        <f t="shared" si="382"/>
        <v>1081859.1573420947</v>
      </c>
      <c r="BV98" s="2">
        <f t="shared" si="382"/>
        <v>1099390.531885637</v>
      </c>
      <c r="BX98" s="2">
        <f t="shared" si="374"/>
        <v>994202.2846243839</v>
      </c>
      <c r="BZ98" s="2">
        <f t="shared" si="378"/>
        <v>0</v>
      </c>
    </row>
    <row r="99" spans="1:78" ht="12" customHeight="1">
      <c r="B99" s="2" t="s">
        <v>6</v>
      </c>
      <c r="C99" s="2">
        <f t="shared" si="375"/>
        <v>0</v>
      </c>
      <c r="D99" s="2">
        <f>SUM($C81:D81)</f>
        <v>0</v>
      </c>
      <c r="E99" s="2">
        <f>SUM($C81:E81)</f>
        <v>0</v>
      </c>
      <c r="F99" s="2">
        <f>SUM($C81:F81)</f>
        <v>0</v>
      </c>
      <c r="G99" s="2">
        <f>SUM($C81:G81)</f>
        <v>0</v>
      </c>
      <c r="H99" s="2">
        <f>SUM($C81:H81)</f>
        <v>0</v>
      </c>
      <c r="I99" s="2">
        <f>SUM($C81:I81)</f>
        <v>0</v>
      </c>
      <c r="J99" s="2">
        <f>SUM($C81:J81)</f>
        <v>0</v>
      </c>
      <c r="K99" s="2">
        <f>SUM($C81:K81)</f>
        <v>0</v>
      </c>
      <c r="L99" s="2">
        <f>SUM($C81:L81)</f>
        <v>0</v>
      </c>
      <c r="M99" s="2">
        <f>SUM($C81:M81)</f>
        <v>0</v>
      </c>
      <c r="N99" s="2">
        <f>SUM($C81:N81)</f>
        <v>0</v>
      </c>
      <c r="O99" s="2">
        <f>SUM($C81:O81)</f>
        <v>263.21632999999997</v>
      </c>
      <c r="P99" s="2">
        <f>SUM($C81:P81)</f>
        <v>788.82091749999995</v>
      </c>
      <c r="Q99" s="2">
        <f>SUM($C81:Q81)</f>
        <v>1469.0604341666667</v>
      </c>
      <c r="R99" s="2">
        <f>SUM($C81:R81)</f>
        <v>2304.7629525000002</v>
      </c>
      <c r="S99" s="2">
        <f>SUM($C81:S81)</f>
        <v>3140.9116854166668</v>
      </c>
      <c r="T99" s="2">
        <f>SUM($C81:T81)</f>
        <v>3977.5066329166666</v>
      </c>
      <c r="U99" s="2">
        <f>SUM($C81:U81)</f>
        <v>4814.1015804166664</v>
      </c>
      <c r="V99" s="2">
        <f>SUM($C81:V81)</f>
        <v>5650.6965279166661</v>
      </c>
      <c r="W99" s="2">
        <f>SUM($C81:W81)</f>
        <v>6664.3423808333328</v>
      </c>
      <c r="X99" s="2">
        <f>SUM($C81:X81)</f>
        <v>7868.2371649999986</v>
      </c>
      <c r="Y99" s="2">
        <f>SUM($C81:Y81)</f>
        <v>9266.7625374999989</v>
      </c>
      <c r="Z99" s="2">
        <f>SUM($C81:Z81)</f>
        <v>10846.720472499999</v>
      </c>
      <c r="AA99" s="2">
        <f>SUM($C81:AA81)</f>
        <v>12426.6784075</v>
      </c>
      <c r="AB99" s="2">
        <f>SUM($C81:AB81)</f>
        <v>14006.6363425</v>
      </c>
      <c r="AC99" s="2">
        <f>SUM($C81:AC81)</f>
        <v>15586.5942775</v>
      </c>
      <c r="AD99" s="2">
        <f>SUM($C81:AD81)</f>
        <v>17166.552212499999</v>
      </c>
      <c r="AE99" s="2">
        <f>SUM($C81:AE81)</f>
        <v>18875.033438749997</v>
      </c>
      <c r="AF99" s="2">
        <f>SUM($C81:AF81)</f>
        <v>20736.198222916664</v>
      </c>
      <c r="AG99" s="2">
        <f>SUM($C81:AG81)</f>
        <v>22621.523273749997</v>
      </c>
      <c r="AH99" s="2">
        <f>SUM($C81:AH81)</f>
        <v>24507.418540416664</v>
      </c>
      <c r="AI99" s="2">
        <f>SUM($C81:AI81)</f>
        <v>30079.126084499996</v>
      </c>
      <c r="AJ99" s="2">
        <f>SUM($C81:AJ81)</f>
        <v>40437.530349333334</v>
      </c>
      <c r="AK99" s="2">
        <f>SUM($C81:AK81)</f>
        <v>51901.724013750005</v>
      </c>
      <c r="AL99" s="2">
        <f>SUM($C81:AL81)</f>
        <v>63651.739969833339</v>
      </c>
      <c r="AM99" s="2">
        <f>SUM($C81:AM81)</f>
        <v>75683.243477166674</v>
      </c>
      <c r="AN99" s="2">
        <f>SUM($C81:AN81)</f>
        <v>87719.421084500005</v>
      </c>
      <c r="AO99" s="2">
        <f>SUM($C81:AO81)</f>
        <v>99760.27279183334</v>
      </c>
      <c r="AP99" s="2">
        <f>SUM($C81:AP81)</f>
        <v>111801.12449916668</v>
      </c>
      <c r="AQ99" s="2">
        <f>SUM($C81:AQ81)</f>
        <v>123841.97620650001</v>
      </c>
      <c r="AR99" s="2">
        <f>SUM($C81:AR81)</f>
        <v>135882.82791383335</v>
      </c>
      <c r="AS99" s="2">
        <f>SUM($C81:AS81)</f>
        <v>147923.67962116667</v>
      </c>
      <c r="AT99" s="2">
        <f>SUM($C81:AT81)</f>
        <v>159964.53132849999</v>
      </c>
      <c r="AU99" s="2">
        <f>SUM($C81:AU81)</f>
        <v>172058.91561708332</v>
      </c>
      <c r="AV99" s="2">
        <f>SUM($C81:AV81)</f>
        <v>184222.84695899999</v>
      </c>
      <c r="AW99" s="2">
        <f>SUM($C81:AW81)</f>
        <v>196577.415343</v>
      </c>
      <c r="AX99" s="2">
        <f>SUM($C81:AX81)</f>
        <v>208922.47151450001</v>
      </c>
      <c r="AY99" s="2">
        <f t="shared" ref="AY99:BP99" si="383">AX99+AY81</f>
        <v>217421.91717443749</v>
      </c>
      <c r="AZ99" s="2">
        <f t="shared" si="383"/>
        <v>225921.36283437497</v>
      </c>
      <c r="BA99" s="2">
        <f t="shared" si="383"/>
        <v>234420.80849431246</v>
      </c>
      <c r="BB99" s="2">
        <f t="shared" si="383"/>
        <v>242920.25415424994</v>
      </c>
      <c r="BC99" s="2">
        <f t="shared" si="383"/>
        <v>251419.69981418742</v>
      </c>
      <c r="BD99" s="2">
        <f t="shared" si="383"/>
        <v>259919.1454741249</v>
      </c>
      <c r="BE99" s="2">
        <f t="shared" si="383"/>
        <v>268418.59113406239</v>
      </c>
      <c r="BF99" s="2">
        <f t="shared" si="383"/>
        <v>276918.03679399984</v>
      </c>
      <c r="BG99" s="2">
        <f t="shared" si="383"/>
        <v>285417.48245393729</v>
      </c>
      <c r="BH99" s="2">
        <f t="shared" si="383"/>
        <v>293916.92811387475</v>
      </c>
      <c r="BI99" s="2">
        <f t="shared" si="383"/>
        <v>302416.3737738122</v>
      </c>
      <c r="BJ99" s="2">
        <f t="shared" si="383"/>
        <v>310915.81943374965</v>
      </c>
      <c r="BK99" s="2">
        <f t="shared" si="383"/>
        <v>319415.26509368711</v>
      </c>
      <c r="BL99" s="2">
        <f t="shared" si="383"/>
        <v>327914.71075362456</v>
      </c>
      <c r="BM99" s="2">
        <f t="shared" si="383"/>
        <v>336414.15641356201</v>
      </c>
      <c r="BN99" s="2">
        <f t="shared" si="383"/>
        <v>344913.60207349947</v>
      </c>
      <c r="BO99" s="2">
        <f t="shared" si="383"/>
        <v>353413.04773343692</v>
      </c>
      <c r="BP99" s="2">
        <f t="shared" si="383"/>
        <v>361912.49339337437</v>
      </c>
      <c r="BQ99" s="2">
        <f t="shared" ref="BQ99:BV99" si="384">BP99+BQ81</f>
        <v>370411.93905331183</v>
      </c>
      <c r="BR99" s="2">
        <f t="shared" si="384"/>
        <v>378911.38471324928</v>
      </c>
      <c r="BS99" s="2">
        <f t="shared" si="384"/>
        <v>387410.83037318673</v>
      </c>
      <c r="BT99" s="2">
        <f t="shared" si="384"/>
        <v>395910.27603312419</v>
      </c>
      <c r="BU99" s="2">
        <f t="shared" si="384"/>
        <v>404409.72169306164</v>
      </c>
      <c r="BV99" s="2">
        <f t="shared" si="384"/>
        <v>412909.16735299909</v>
      </c>
      <c r="BX99" s="2">
        <f t="shared" si="374"/>
        <v>361912.49339337432</v>
      </c>
      <c r="BZ99" s="2">
        <f t="shared" si="378"/>
        <v>0</v>
      </c>
    </row>
    <row r="100" spans="1:78" s="18" customFormat="1" ht="12" customHeight="1">
      <c r="B100" s="17" t="s">
        <v>5</v>
      </c>
      <c r="C100" s="24">
        <f t="shared" si="375"/>
        <v>0</v>
      </c>
      <c r="D100" s="17">
        <f>SUM($C82:D82)</f>
        <v>0</v>
      </c>
      <c r="E100" s="17">
        <f>SUM($C82:E82)</f>
        <v>0</v>
      </c>
      <c r="F100" s="17">
        <f>SUM($C82:F82)</f>
        <v>0</v>
      </c>
      <c r="G100" s="17">
        <f>SUM($C82:G82)</f>
        <v>0</v>
      </c>
      <c r="H100" s="17">
        <f>SUM($C82:H82)</f>
        <v>0</v>
      </c>
      <c r="I100" s="17">
        <f>SUM($C82:I82)</f>
        <v>0</v>
      </c>
      <c r="J100" s="17">
        <f>SUM($C82:J82)</f>
        <v>0</v>
      </c>
      <c r="K100" s="17">
        <f>SUM($C82:K82)</f>
        <v>0</v>
      </c>
      <c r="L100" s="17">
        <f>SUM($C82:L82)</f>
        <v>0</v>
      </c>
      <c r="M100" s="17">
        <f>SUM($C82:M82)</f>
        <v>0</v>
      </c>
      <c r="N100" s="17">
        <f>SUM($C82:N82)</f>
        <v>0</v>
      </c>
      <c r="O100" s="17">
        <f>SUM($C82:O82)</f>
        <v>0</v>
      </c>
      <c r="P100" s="17">
        <f>SUM($C82:P82)</f>
        <v>0</v>
      </c>
      <c r="Q100" s="17">
        <f>SUM($C82:Q82)</f>
        <v>0</v>
      </c>
      <c r="R100" s="17">
        <f>SUM($C82:R82)</f>
        <v>0</v>
      </c>
      <c r="S100" s="17">
        <f>SUM($C82:S82)</f>
        <v>0</v>
      </c>
      <c r="T100" s="17">
        <f>SUM($C82:T82)</f>
        <v>0</v>
      </c>
      <c r="U100" s="17">
        <f>SUM($C82:U82)</f>
        <v>0</v>
      </c>
      <c r="V100" s="17">
        <f>SUM($C82:V82)</f>
        <v>0</v>
      </c>
      <c r="W100" s="17">
        <f>SUM($C82:W82)</f>
        <v>0</v>
      </c>
      <c r="X100" s="17">
        <f>SUM($C82:X82)</f>
        <v>0</v>
      </c>
      <c r="Y100" s="17">
        <f>SUM($C82:Y82)</f>
        <v>0</v>
      </c>
      <c r="Z100" s="17">
        <f>SUM($C82:Z82)</f>
        <v>0</v>
      </c>
      <c r="AA100" s="17">
        <f>SUM($C82:AA82)</f>
        <v>0</v>
      </c>
      <c r="AB100" s="17">
        <f>SUM($C82:AB82)</f>
        <v>0</v>
      </c>
      <c r="AC100" s="17">
        <f>SUM($C82:AC82)</f>
        <v>9886.0676666666659</v>
      </c>
      <c r="AD100" s="17">
        <f>SUM($C82:AD82)</f>
        <v>29667.217166666665</v>
      </c>
      <c r="AE100" s="17">
        <f>SUM($C82:AE82)</f>
        <v>49457.380833333329</v>
      </c>
      <c r="AF100" s="17">
        <f>SUM($C82:AF82)</f>
        <v>69247.544499999989</v>
      </c>
      <c r="AG100" s="17">
        <f>SUM($C82:AG82)</f>
        <v>89037.708166666649</v>
      </c>
      <c r="AH100" s="17">
        <f>SUM($C82:AH82)</f>
        <v>108827.87183333331</v>
      </c>
      <c r="AI100" s="17">
        <f>SUM($C82:AI82)</f>
        <v>128618.03549999997</v>
      </c>
      <c r="AJ100" s="17">
        <f>SUM($C82:AJ82)</f>
        <v>148408.19916666663</v>
      </c>
      <c r="AK100" s="17">
        <f>SUM($C82:AK82)</f>
        <v>168198.36283333329</v>
      </c>
      <c r="AL100" s="17">
        <f>SUM($C82:AL82)</f>
        <v>193264.37249999994</v>
      </c>
      <c r="AM100" s="17">
        <f>SUM($C82:AM82)</f>
        <v>223606.22816666661</v>
      </c>
      <c r="AN100" s="17">
        <f>SUM($C82:AN82)</f>
        <v>253948.08383333328</v>
      </c>
      <c r="AO100" s="17">
        <f>SUM($C82:AO82)</f>
        <v>284289.93949999992</v>
      </c>
      <c r="AP100" s="17">
        <f>SUM($C82:AP82)</f>
        <v>314631.79516666656</v>
      </c>
      <c r="AQ100" s="17">
        <f>SUM($C82:AQ82)</f>
        <v>344973.6508333332</v>
      </c>
      <c r="AR100" s="17">
        <f>SUM($C82:AR82)</f>
        <v>376786.08674999984</v>
      </c>
      <c r="AS100" s="17">
        <f>SUM($C82:AS82)</f>
        <v>410069.10291666654</v>
      </c>
      <c r="AT100" s="17">
        <f>SUM($C82:AT82)</f>
        <v>443352.11908333318</v>
      </c>
      <c r="AU100" s="17">
        <f>SUM($C82:AU82)</f>
        <v>476635.13524999982</v>
      </c>
      <c r="AV100" s="17">
        <f>SUM($C82:AV82)</f>
        <v>509918.15141666646</v>
      </c>
      <c r="AW100" s="17">
        <f>SUM($C82:AW82)</f>
        <v>543201.1675833331</v>
      </c>
      <c r="AX100" s="17">
        <f>SUM($C82:AX82)</f>
        <v>576484.18374999973</v>
      </c>
      <c r="AY100" s="17">
        <f t="shared" ref="AY100:BP100" si="385">AX100+AY82</f>
        <v>587938.56550084276</v>
      </c>
      <c r="AZ100" s="17">
        <f t="shared" si="385"/>
        <v>599392.94725168578</v>
      </c>
      <c r="BA100" s="17">
        <f t="shared" si="385"/>
        <v>610847.3290025288</v>
      </c>
      <c r="BB100" s="17">
        <f t="shared" si="385"/>
        <v>622301.71075337182</v>
      </c>
      <c r="BC100" s="17">
        <f t="shared" si="385"/>
        <v>633756.09250421484</v>
      </c>
      <c r="BD100" s="17">
        <f t="shared" si="385"/>
        <v>645210.47425505787</v>
      </c>
      <c r="BE100" s="17">
        <f t="shared" si="385"/>
        <v>656664.85600590089</v>
      </c>
      <c r="BF100" s="17">
        <f t="shared" si="385"/>
        <v>668119.23775674391</v>
      </c>
      <c r="BG100" s="17">
        <f t="shared" si="385"/>
        <v>679573.61950758693</v>
      </c>
      <c r="BH100" s="17">
        <f t="shared" si="385"/>
        <v>691028.00125842995</v>
      </c>
      <c r="BI100" s="17">
        <f t="shared" si="385"/>
        <v>702482.38300927298</v>
      </c>
      <c r="BJ100" s="17">
        <f t="shared" si="385"/>
        <v>713936.764760116</v>
      </c>
      <c r="BK100" s="17">
        <f t="shared" si="385"/>
        <v>725391.14651095902</v>
      </c>
      <c r="BL100" s="17">
        <f t="shared" si="385"/>
        <v>736845.52826180204</v>
      </c>
      <c r="BM100" s="17">
        <f t="shared" si="385"/>
        <v>748299.91001264506</v>
      </c>
      <c r="BN100" s="17">
        <f t="shared" si="385"/>
        <v>759754.29176348809</v>
      </c>
      <c r="BO100" s="17">
        <f t="shared" si="385"/>
        <v>771208.67351433111</v>
      </c>
      <c r="BP100" s="17">
        <f t="shared" si="385"/>
        <v>782663.05526517413</v>
      </c>
      <c r="BQ100" s="17">
        <f t="shared" ref="BQ100:BV100" si="386">BP100+BQ82</f>
        <v>794117.43701601715</v>
      </c>
      <c r="BR100" s="17">
        <f t="shared" si="386"/>
        <v>805571.81876686017</v>
      </c>
      <c r="BS100" s="17">
        <f t="shared" si="386"/>
        <v>817026.2005177032</v>
      </c>
      <c r="BT100" s="17">
        <f t="shared" si="386"/>
        <v>828480.58226854622</v>
      </c>
      <c r="BU100" s="17">
        <f t="shared" si="386"/>
        <v>839934.96401938924</v>
      </c>
      <c r="BV100" s="17">
        <f t="shared" si="386"/>
        <v>851389.34577023226</v>
      </c>
      <c r="BX100" s="17">
        <f t="shared" si="374"/>
        <v>782663.05526517413</v>
      </c>
      <c r="BZ100" s="17">
        <f>BX100-BX91</f>
        <v>0</v>
      </c>
    </row>
    <row r="101" spans="1:78" ht="12" customHeight="1">
      <c r="B101" s="2" t="s">
        <v>7</v>
      </c>
      <c r="C101" s="2">
        <f>SUM(C95:C100)</f>
        <v>1446.1073297500002</v>
      </c>
      <c r="D101" s="2">
        <f t="shared" ref="D101" si="387">SUM(D95:D100)</f>
        <v>4568.4128667083332</v>
      </c>
      <c r="E101" s="2">
        <f t="shared" ref="E101" si="388">SUM(E95:E100)</f>
        <v>8582.9691847499998</v>
      </c>
      <c r="F101" s="2">
        <f t="shared" ref="F101" si="389">SUM(F95:F100)</f>
        <v>13750.506785833331</v>
      </c>
      <c r="G101" s="2">
        <f t="shared" ref="G101" si="390">SUM(G95:G100)</f>
        <v>19492.342244250001</v>
      </c>
      <c r="H101" s="2">
        <f t="shared" ref="H101" si="391">SUM(H95:H100)</f>
        <v>25927.935708375</v>
      </c>
      <c r="I101" s="2">
        <f t="shared" ref="I101" si="392">SUM(I95:I100)</f>
        <v>36144.202084374992</v>
      </c>
      <c r="J101" s="2">
        <f t="shared" ref="J101" si="393">SUM(J95:J100)</f>
        <v>51049.075891416665</v>
      </c>
      <c r="K101" s="2">
        <f t="shared" ref="K101" si="394">SUM(K95:K100)</f>
        <v>67881.16644395834</v>
      </c>
      <c r="L101" s="2">
        <f t="shared" ref="L101" si="395">SUM(L95:L100)</f>
        <v>85373.984108791657</v>
      </c>
      <c r="M101" s="2">
        <f t="shared" ref="M101" si="396">SUM(M95:M100)</f>
        <v>105567.75855299999</v>
      </c>
      <c r="N101" s="2">
        <f t="shared" ref="N101" si="397">SUM(N95:N100)</f>
        <v>133136.68712720834</v>
      </c>
      <c r="O101" s="2">
        <f t="shared" ref="O101" si="398">SUM(O95:O100)</f>
        <v>170986.40596424998</v>
      </c>
      <c r="P101" s="2">
        <f t="shared" ref="P101" si="399">SUM(P95:P100)</f>
        <v>212600.399946625</v>
      </c>
      <c r="Q101" s="2">
        <f t="shared" ref="Q101" si="400">SUM(Q95:Q100)</f>
        <v>254750.00218195832</v>
      </c>
      <c r="R101" s="2">
        <f t="shared" ref="R101" si="401">SUM(R95:R100)</f>
        <v>297477.62117054168</v>
      </c>
      <c r="S101" s="2">
        <f t="shared" ref="S101" si="402">SUM(S95:S100)</f>
        <v>343035.14871183335</v>
      </c>
      <c r="T101" s="2">
        <f t="shared" ref="T101" si="403">SUM(T95:T100)</f>
        <v>391598.38189370831</v>
      </c>
      <c r="U101" s="2">
        <f t="shared" ref="U101" si="404">SUM(U95:U100)</f>
        <v>443531.55778608331</v>
      </c>
      <c r="V101" s="2">
        <f t="shared" ref="V101" si="405">SUM(V95:V100)</f>
        <v>498637.10650662502</v>
      </c>
      <c r="W101" s="2">
        <f t="shared" ref="W101" si="406">SUM(W95:W100)</f>
        <v>555787.33784670837</v>
      </c>
      <c r="X101" s="2">
        <f t="shared" ref="X101" si="407">SUM(X95:X100)</f>
        <v>614055.01620691665</v>
      </c>
      <c r="Y101" s="2">
        <f t="shared" ref="Y101" si="408">SUM(Y95:Y100)</f>
        <v>675695.27910145838</v>
      </c>
      <c r="Z101" s="2">
        <f t="shared" ref="Z101" si="409">SUM(Z95:Z100)</f>
        <v>741023.663186625</v>
      </c>
      <c r="AA101" s="2">
        <f t="shared" ref="AA101" si="410">SUM(AA95:AA100)</f>
        <v>809850.4545802084</v>
      </c>
      <c r="AB101" s="2">
        <f t="shared" ref="AB101" si="411">SUM(AB95:AB100)</f>
        <v>882042.60902345844</v>
      </c>
      <c r="AC101" s="2">
        <f t="shared" ref="AC101" si="412">SUM(AC95:AC100)</f>
        <v>967006.48141466675</v>
      </c>
      <c r="AD101" s="2">
        <f t="shared" ref="AD101" si="413">SUM(AD95:AD100)</f>
        <v>1063707.6362699585</v>
      </c>
      <c r="AE101" s="2">
        <f t="shared" ref="AE101" si="414">SUM(AE95:AE100)</f>
        <v>1163838.4385086668</v>
      </c>
      <c r="AF101" s="2">
        <f t="shared" ref="AF101" si="415">SUM(AF95:AF100)</f>
        <v>1267273.7328240417</v>
      </c>
      <c r="AG101" s="2">
        <f t="shared" ref="AG101" si="416">SUM(AG95:AG100)</f>
        <v>1377718.7478268752</v>
      </c>
      <c r="AH101" s="2">
        <f t="shared" ref="AH101" si="417">SUM(AH95:AH100)</f>
        <v>1497225.5755773336</v>
      </c>
      <c r="AI101" s="2">
        <f t="shared" ref="AI101" si="418">SUM(AI95:AI100)</f>
        <v>1626316.3174090835</v>
      </c>
      <c r="AJ101" s="2">
        <f t="shared" ref="AJ101" si="419">SUM(AJ95:AJ100)</f>
        <v>1763921.2189134168</v>
      </c>
      <c r="AK101" s="2">
        <f t="shared" ref="AK101" si="420">SUM(AK95:AK100)</f>
        <v>1907042.8990280419</v>
      </c>
      <c r="AL101" s="2">
        <f t="shared" ref="AL101" si="421">SUM(AL95:AL100)</f>
        <v>2064838.8929244583</v>
      </c>
      <c r="AM101" s="2">
        <f t="shared" ref="AM101" si="422">SUM(AM95:AM100)</f>
        <v>2245366.9998497255</v>
      </c>
      <c r="AN101" s="2">
        <f t="shared" ref="AN101" si="423">SUM(AN95:AN100)</f>
        <v>2437559.4720026455</v>
      </c>
      <c r="AO101" s="2">
        <f t="shared" ref="AO101" si="424">SUM(AO95:AO100)</f>
        <v>2633929.2615207126</v>
      </c>
      <c r="AP101" s="2">
        <f t="shared" ref="AP101" si="425">SUM(AP95:AP100)</f>
        <v>2834789.9887632621</v>
      </c>
      <c r="AQ101" s="2">
        <f t="shared" ref="AQ101" si="426">SUM(AQ95:AQ100)</f>
        <v>3042862.8942958289</v>
      </c>
      <c r="AR101" s="2">
        <f t="shared" ref="AR101" si="427">SUM(AR95:AR100)</f>
        <v>3261173.2311569192</v>
      </c>
      <c r="AS101" s="2">
        <f t="shared" ref="AS101" si="428">SUM(AS95:AS100)</f>
        <v>3491411.9359691031</v>
      </c>
      <c r="AT101" s="2">
        <f t="shared" ref="AT101" si="429">SUM(AT95:AT100)</f>
        <v>3734927.6048637629</v>
      </c>
      <c r="AU101" s="2">
        <f t="shared" ref="AU101" si="430">SUM(AU95:AU100)</f>
        <v>3987874.9329888714</v>
      </c>
      <c r="AV101" s="2">
        <f t="shared" ref="AV101" si="431">SUM(AV95:AV100)</f>
        <v>4248516.0264305212</v>
      </c>
      <c r="AW101" s="2">
        <f t="shared" ref="AW101" si="432">SUM(AW95:AW100)</f>
        <v>4517071.7571919328</v>
      </c>
      <c r="AX101" s="2">
        <f t="shared" ref="AX101" si="433">SUM(AX95:AX100)</f>
        <v>4800770.2603067718</v>
      </c>
      <c r="AY101" s="2">
        <f t="shared" ref="AY101" si="434">SUM(AY95:AY100)</f>
        <v>5035936.8723109225</v>
      </c>
      <c r="AZ101" s="2">
        <f t="shared" ref="AZ101" si="435">SUM(AZ95:AZ100)</f>
        <v>5276896.392710167</v>
      </c>
      <c r="BA101" s="2">
        <f t="shared" ref="BA101" si="436">SUM(BA95:BA100)</f>
        <v>5525309.2783661913</v>
      </c>
      <c r="BB101" s="2">
        <f t="shared" ref="BB101" si="437">SUM(BB95:BB100)</f>
        <v>5774813.7970427545</v>
      </c>
      <c r="BC101" s="2">
        <f t="shared" ref="BC101" si="438">SUM(BC95:BC100)</f>
        <v>6030118.0349436635</v>
      </c>
      <c r="BD101" s="2">
        <f t="shared" ref="BD101" si="439">SUM(BD95:BD100)</f>
        <v>6285629.3330626385</v>
      </c>
      <c r="BE101" s="2">
        <f t="shared" ref="BE101" si="440">SUM(BE95:BE100)</f>
        <v>6543873.5966548901</v>
      </c>
      <c r="BF101" s="2">
        <f t="shared" ref="BF101" si="441">SUM(BF95:BF100)</f>
        <v>6819722.8753119335</v>
      </c>
      <c r="BG101" s="2">
        <f t="shared" ref="BG101" si="442">SUM(BG95:BG100)</f>
        <v>7126577.7547701513</v>
      </c>
      <c r="BH101" s="2">
        <f t="shared" ref="BH101" si="443">SUM(BH95:BH100)</f>
        <v>7439356.4751940994</v>
      </c>
      <c r="BI101" s="2">
        <f t="shared" ref="BI101" si="444">SUM(BI95:BI100)</f>
        <v>7760686.476778551</v>
      </c>
      <c r="BJ101" s="2">
        <f t="shared" ref="BJ101" si="445">SUM(BJ95:BJ100)</f>
        <v>8084605.3700852534</v>
      </c>
      <c r="BK101" s="2">
        <f t="shared" ref="BK101" si="446">SUM(BK95:BK100)</f>
        <v>8409706.9792065248</v>
      </c>
      <c r="BL101" s="2">
        <f t="shared" ref="BL101" si="447">SUM(BL95:BL100)</f>
        <v>8741088.1706280075</v>
      </c>
      <c r="BM101" s="2">
        <f t="shared" ref="BM101" si="448">SUM(BM95:BM100)</f>
        <v>9081360.7704931628</v>
      </c>
      <c r="BN101" s="2">
        <f t="shared" ref="BN101" si="449">SUM(BN95:BN100)</f>
        <v>9432028.191908529</v>
      </c>
      <c r="BO101" s="2">
        <f t="shared" ref="BO101" si="450">SUM(BO95:BO100)</f>
        <v>9787412.6075486634</v>
      </c>
      <c r="BP101" s="2">
        <f t="shared" ref="BP101" si="451">SUM(BP95:BP100)</f>
        <v>10143989.107934313</v>
      </c>
      <c r="BQ101" s="2">
        <f t="shared" ref="BQ101" si="452">SUM(BQ95:BQ100)</f>
        <v>10507241.281606996</v>
      </c>
      <c r="BR101" s="2">
        <f t="shared" ref="BR101" si="453">SUM(BR95:BR100)</f>
        <v>10884800.111548195</v>
      </c>
      <c r="BS101" s="2">
        <f t="shared" ref="BS101" si="454">SUM(BS95:BS100)</f>
        <v>11279787.58765348</v>
      </c>
      <c r="BT101" s="2">
        <f t="shared" ref="BT101" si="455">SUM(BT95:BT100)</f>
        <v>11682832.741890071</v>
      </c>
      <c r="BU101" s="2">
        <f t="shared" ref="BU101" si="456">SUM(BU95:BU100)</f>
        <v>12089666.490562726</v>
      </c>
      <c r="BV101" s="2">
        <f t="shared" ref="BV101" si="457">SUM(BV95:BV100)</f>
        <v>12499527.463347858</v>
      </c>
      <c r="BX101" s="2">
        <f>SUM(BX95:BX100)</f>
        <v>10201849.759570291</v>
      </c>
      <c r="BZ101" s="2">
        <f t="shared" ref="BZ101" si="458">SUM(BZ95:BZ100)</f>
        <v>-954064.28720423253</v>
      </c>
    </row>
    <row r="103" spans="1:78" ht="12" customHeight="1">
      <c r="A103" s="30" t="s">
        <v>78</v>
      </c>
      <c r="B103" s="30" t="s">
        <v>78</v>
      </c>
      <c r="C103" s="30" t="s">
        <v>78</v>
      </c>
      <c r="D103" s="30" t="s">
        <v>78</v>
      </c>
      <c r="E103" s="30" t="s">
        <v>78</v>
      </c>
      <c r="F103" s="30" t="s">
        <v>78</v>
      </c>
      <c r="G103" s="30" t="s">
        <v>78</v>
      </c>
      <c r="H103" s="30" t="s">
        <v>78</v>
      </c>
      <c r="I103" s="30" t="s">
        <v>78</v>
      </c>
      <c r="J103" s="30" t="s">
        <v>78</v>
      </c>
      <c r="K103" s="30" t="s">
        <v>78</v>
      </c>
      <c r="L103" s="30" t="s">
        <v>78</v>
      </c>
      <c r="M103" s="30" t="s">
        <v>78</v>
      </c>
      <c r="N103" s="30" t="s">
        <v>78</v>
      </c>
      <c r="O103" s="30" t="s">
        <v>78</v>
      </c>
      <c r="P103" s="30" t="s">
        <v>78</v>
      </c>
      <c r="Q103" s="30" t="s">
        <v>78</v>
      </c>
      <c r="R103" s="30" t="s">
        <v>78</v>
      </c>
      <c r="S103" s="30" t="s">
        <v>78</v>
      </c>
      <c r="T103" s="30" t="s">
        <v>78</v>
      </c>
      <c r="U103" s="30" t="s">
        <v>78</v>
      </c>
      <c r="V103" s="30" t="s">
        <v>78</v>
      </c>
      <c r="W103" s="30" t="s">
        <v>78</v>
      </c>
      <c r="X103" s="30" t="s">
        <v>78</v>
      </c>
      <c r="Y103" s="30" t="s">
        <v>78</v>
      </c>
      <c r="Z103" s="30" t="s">
        <v>78</v>
      </c>
      <c r="AA103" s="30" t="s">
        <v>78</v>
      </c>
      <c r="AB103" s="30" t="s">
        <v>78</v>
      </c>
      <c r="AC103" s="30" t="s">
        <v>78</v>
      </c>
      <c r="AD103" s="30" t="s">
        <v>78</v>
      </c>
      <c r="AE103" s="30" t="s">
        <v>78</v>
      </c>
      <c r="AF103" s="30" t="s">
        <v>78</v>
      </c>
      <c r="AG103" s="30" t="s">
        <v>78</v>
      </c>
      <c r="AH103" s="30" t="s">
        <v>78</v>
      </c>
      <c r="AI103" s="30" t="s">
        <v>78</v>
      </c>
      <c r="AJ103" s="30" t="s">
        <v>78</v>
      </c>
      <c r="AK103" s="30" t="s">
        <v>78</v>
      </c>
      <c r="AL103" s="30" t="s">
        <v>78</v>
      </c>
      <c r="AM103" s="30" t="s">
        <v>78</v>
      </c>
      <c r="AN103" s="30" t="s">
        <v>78</v>
      </c>
      <c r="AO103" s="30" t="s">
        <v>78</v>
      </c>
      <c r="AP103" s="30" t="s">
        <v>78</v>
      </c>
      <c r="AQ103" s="30" t="s">
        <v>78</v>
      </c>
      <c r="AR103" s="30" t="s">
        <v>78</v>
      </c>
      <c r="AS103" s="30" t="s">
        <v>78</v>
      </c>
      <c r="AT103" s="30" t="s">
        <v>78</v>
      </c>
      <c r="AU103" s="30" t="s">
        <v>78</v>
      </c>
      <c r="AV103" s="30" t="s">
        <v>78</v>
      </c>
      <c r="AW103" s="30" t="s">
        <v>78</v>
      </c>
      <c r="AX103" s="30" t="s">
        <v>78</v>
      </c>
      <c r="AY103" s="30" t="s">
        <v>78</v>
      </c>
      <c r="AZ103" s="30" t="s">
        <v>78</v>
      </c>
      <c r="BA103" s="30" t="s">
        <v>78</v>
      </c>
      <c r="BB103" s="30" t="s">
        <v>78</v>
      </c>
      <c r="BC103" s="30" t="s">
        <v>78</v>
      </c>
      <c r="BD103" s="30" t="s">
        <v>78</v>
      </c>
      <c r="BE103" s="30" t="s">
        <v>78</v>
      </c>
      <c r="BF103" s="30" t="s">
        <v>78</v>
      </c>
      <c r="BG103" s="30" t="s">
        <v>78</v>
      </c>
      <c r="BH103" s="30" t="s">
        <v>78</v>
      </c>
      <c r="BI103" s="30" t="s">
        <v>78</v>
      </c>
      <c r="BJ103" s="30" t="s">
        <v>78</v>
      </c>
      <c r="BK103" s="30" t="s">
        <v>78</v>
      </c>
      <c r="BL103" s="30" t="s">
        <v>78</v>
      </c>
      <c r="BM103" s="30" t="s">
        <v>78</v>
      </c>
      <c r="BN103" s="30" t="s">
        <v>78</v>
      </c>
      <c r="BO103" s="30" t="s">
        <v>78</v>
      </c>
      <c r="BP103" s="30" t="s">
        <v>78</v>
      </c>
      <c r="BQ103" s="30" t="s">
        <v>78</v>
      </c>
      <c r="BR103" s="30" t="s">
        <v>78</v>
      </c>
      <c r="BS103" s="30" t="s">
        <v>78</v>
      </c>
      <c r="BT103" s="30" t="s">
        <v>78</v>
      </c>
      <c r="BU103" s="30" t="s">
        <v>78</v>
      </c>
      <c r="BV103" s="30" t="s">
        <v>78</v>
      </c>
      <c r="BW103" s="30" t="s">
        <v>78</v>
      </c>
      <c r="BX103" s="30" t="s">
        <v>78</v>
      </c>
      <c r="BY103" s="30" t="s">
        <v>78</v>
      </c>
      <c r="BZ103" s="3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p.1 PSC WFM Adj. Topsheet</vt:lpstr>
      <vt:lpstr>p2. PSC WFM Base Calc</vt:lpstr>
      <vt:lpstr>p3. PSC WFM Plant</vt:lpstr>
      <vt:lpstr>'p.1 PSC WFM Adj. Topsheet'!Print_Area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Logan</dc:creator>
  <cp:lastModifiedBy>Melissa Paschal</cp:lastModifiedBy>
  <dcterms:created xsi:type="dcterms:W3CDTF">2025-04-04T23:30:59Z</dcterms:created>
  <dcterms:modified xsi:type="dcterms:W3CDTF">2025-05-06T21:39:01Z</dcterms:modified>
</cp:coreProperties>
</file>