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66925"/>
  <xr:revisionPtr revIDLastSave="0" documentId="13_ncr:1_{2189AB46-F2B9-4969-ACF1-866A00014AE3}" xr6:coauthVersionLast="47" xr6:coauthVersionMax="47" xr10:uidLastSave="{00000000-0000-0000-0000-000000000000}"/>
  <bookViews>
    <workbookView xWindow="-28920" yWindow="-60" windowWidth="29040" windowHeight="15840" xr2:uid="{BFF905BA-FAB3-48A0-87BE-B12666C621D6}"/>
  </bookViews>
  <sheets>
    <sheet name="Table of Contents" sheetId="10" r:id="rId1"/>
    <sheet name="Summary" sheetId="6" r:id="rId2"/>
    <sheet name="Delta" sheetId="9" r:id="rId3"/>
    <sheet name="Change" sheetId="8" r:id="rId4"/>
    <sheet name="Base" sheetId="7" r:id="rId5"/>
  </sheets>
  <definedNames>
    <definedName name="BaseStudyName">Base!$F$1</definedName>
    <definedName name="ChangeStudyName">Change!$F$1</definedName>
    <definedName name="Discount_Rate">Base!$C$2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6" l="1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C26" i="6" l="1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D52" i="6"/>
  <c r="D78" i="6" s="1"/>
  <c r="C52" i="6" l="1"/>
  <c r="E78" i="6"/>
  <c r="E90" i="6" s="1"/>
  <c r="F78" i="6"/>
  <c r="F90" i="6" s="1"/>
  <c r="G78" i="6"/>
  <c r="G90" i="6" s="1"/>
  <c r="H78" i="6"/>
  <c r="H90" i="6" s="1"/>
  <c r="I78" i="6"/>
  <c r="I90" i="6" s="1"/>
  <c r="J78" i="6"/>
  <c r="J90" i="6" s="1"/>
  <c r="K78" i="6"/>
  <c r="K90" i="6" s="1"/>
  <c r="L78" i="6"/>
  <c r="L90" i="6" s="1"/>
  <c r="M78" i="6"/>
  <c r="M90" i="6" s="1"/>
  <c r="N78" i="6"/>
  <c r="N90" i="6" s="1"/>
  <c r="O78" i="6"/>
  <c r="O90" i="6" s="1"/>
  <c r="P78" i="6"/>
  <c r="P90" i="6" s="1"/>
  <c r="Q78" i="6"/>
  <c r="Q90" i="6" s="1"/>
  <c r="R78" i="6"/>
  <c r="R90" i="6" s="1"/>
  <c r="S78" i="6"/>
  <c r="S90" i="6" s="1"/>
  <c r="T78" i="6"/>
  <c r="T90" i="6" s="1"/>
  <c r="U78" i="6"/>
  <c r="U90" i="6" s="1"/>
  <c r="V78" i="6"/>
  <c r="V90" i="6" s="1"/>
  <c r="W78" i="6"/>
  <c r="W90" i="6" s="1"/>
  <c r="X78" i="6"/>
  <c r="X90" i="6" s="1"/>
  <c r="Y90" i="6" s="1"/>
  <c r="Z90" i="6" s="1"/>
  <c r="AA90" i="6" s="1"/>
  <c r="AB90" i="6" s="1"/>
  <c r="AC90" i="6" s="1"/>
  <c r="D90" i="6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X30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D75" i="9"/>
  <c r="E75" i="9"/>
  <c r="F75" i="9"/>
  <c r="G75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D78" i="9"/>
  <c r="E78" i="9"/>
  <c r="F78" i="9"/>
  <c r="G78" i="9"/>
  <c r="H78" i="9"/>
  <c r="I78" i="9"/>
  <c r="J78" i="9"/>
  <c r="K78" i="9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C82" i="9"/>
  <c r="C95" i="9"/>
  <c r="D95" i="9"/>
  <c r="E95" i="9"/>
  <c r="F95" i="9"/>
  <c r="G95" i="9"/>
  <c r="H95" i="9"/>
  <c r="I95" i="9"/>
  <c r="J95" i="9"/>
  <c r="K95" i="9"/>
  <c r="L95" i="9"/>
  <c r="M95" i="9"/>
  <c r="N95" i="9"/>
  <c r="O95" i="9"/>
  <c r="P95" i="9"/>
  <c r="Q95" i="9"/>
  <c r="R95" i="9"/>
  <c r="S95" i="9"/>
  <c r="T95" i="9"/>
  <c r="U95" i="9"/>
  <c r="V95" i="9"/>
  <c r="W95" i="9"/>
  <c r="X95" i="9"/>
  <c r="C97" i="9"/>
  <c r="D97" i="9"/>
  <c r="E97" i="9"/>
  <c r="F97" i="9"/>
  <c r="G97" i="9"/>
  <c r="H97" i="9"/>
  <c r="I97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C100" i="9"/>
  <c r="D100" i="9"/>
  <c r="E100" i="9"/>
  <c r="F100" i="9"/>
  <c r="G100" i="9"/>
  <c r="H100" i="9"/>
  <c r="I100" i="9"/>
  <c r="J100" i="9"/>
  <c r="K100" i="9"/>
  <c r="L100" i="9"/>
  <c r="M100" i="9"/>
  <c r="N100" i="9"/>
  <c r="O100" i="9"/>
  <c r="P100" i="9"/>
  <c r="Q100" i="9"/>
  <c r="R100" i="9"/>
  <c r="S100" i="9"/>
  <c r="T100" i="9"/>
  <c r="U100" i="9"/>
  <c r="V100" i="9"/>
  <c r="W100" i="9"/>
  <c r="X100" i="9"/>
  <c r="C101" i="9"/>
  <c r="D101" i="9"/>
  <c r="E101" i="9"/>
  <c r="F101" i="9"/>
  <c r="G101" i="9"/>
  <c r="H101" i="9"/>
  <c r="I101" i="9"/>
  <c r="J101" i="9"/>
  <c r="K101" i="9"/>
  <c r="L101" i="9"/>
  <c r="M101" i="9"/>
  <c r="N101" i="9"/>
  <c r="O101" i="9"/>
  <c r="P101" i="9"/>
  <c r="Q101" i="9"/>
  <c r="R101" i="9"/>
  <c r="S101" i="9"/>
  <c r="T101" i="9"/>
  <c r="U101" i="9"/>
  <c r="V101" i="9"/>
  <c r="W101" i="9"/>
  <c r="X101" i="9"/>
  <c r="C102" i="9"/>
  <c r="D102" i="9"/>
  <c r="E102" i="9"/>
  <c r="F102" i="9"/>
  <c r="G102" i="9"/>
  <c r="H102" i="9"/>
  <c r="I102" i="9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D1" i="9" l="1"/>
  <c r="E20" i="6" l="1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D20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D8" i="6"/>
  <c r="X146" i="6"/>
  <c r="X145" i="6"/>
  <c r="X144" i="6"/>
  <c r="X39" i="6"/>
  <c r="X38" i="6"/>
  <c r="X37" i="6"/>
  <c r="X30" i="6"/>
  <c r="X22" i="6"/>
  <c r="X21" i="6"/>
  <c r="X19" i="6"/>
  <c r="X18" i="6"/>
  <c r="X17" i="6"/>
  <c r="X14" i="6"/>
  <c r="X13" i="6"/>
  <c r="X12" i="6"/>
  <c r="X11" i="6"/>
  <c r="X10" i="6"/>
  <c r="X9" i="6"/>
  <c r="X7" i="6"/>
  <c r="X6" i="6"/>
  <c r="X5" i="6"/>
  <c r="X4" i="6"/>
  <c r="X99" i="6" s="1"/>
  <c r="X15" i="6" l="1"/>
  <c r="X63" i="6"/>
  <c r="X64" i="6"/>
  <c r="X65" i="6"/>
  <c r="X88" i="6" s="1"/>
  <c r="Y88" i="6" s="1"/>
  <c r="Z88" i="6" s="1"/>
  <c r="AA88" i="6" s="1"/>
  <c r="AB88" i="6" s="1"/>
  <c r="AC88" i="6" s="1"/>
  <c r="X23" i="6"/>
  <c r="X56" i="6"/>
  <c r="X83" i="6"/>
  <c r="Y83" i="6" s="1"/>
  <c r="Y99" i="6" l="1"/>
  <c r="Z83" i="6"/>
  <c r="X89" i="6"/>
  <c r="Y89" i="6" s="1"/>
  <c r="Z89" i="6" s="1"/>
  <c r="AA89" i="6" s="1"/>
  <c r="AB89" i="6" s="1"/>
  <c r="AC89" i="6" s="1"/>
  <c r="X25" i="6"/>
  <c r="AA83" i="6" l="1"/>
  <c r="Z99" i="6"/>
  <c r="F5" i="6"/>
  <c r="AB83" i="6" l="1"/>
  <c r="AA99" i="6"/>
  <c r="C1" i="9"/>
  <c r="C2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AC83" i="6" l="1"/>
  <c r="AC99" i="6" s="1"/>
  <c r="AB99" i="6"/>
  <c r="B107" i="6" l="1"/>
  <c r="W38" i="6" l="1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W4" i="6"/>
  <c r="W56" i="6" s="1"/>
  <c r="V4" i="6"/>
  <c r="V56" i="6" s="1"/>
  <c r="U4" i="6"/>
  <c r="U56" i="6" s="1"/>
  <c r="T4" i="6"/>
  <c r="T56" i="6" s="1"/>
  <c r="S4" i="6"/>
  <c r="S56" i="6" s="1"/>
  <c r="R4" i="6"/>
  <c r="R56" i="6" s="1"/>
  <c r="Q4" i="6"/>
  <c r="Q56" i="6" s="1"/>
  <c r="P4" i="6"/>
  <c r="P56" i="6" s="1"/>
  <c r="O4" i="6"/>
  <c r="O56" i="6" s="1"/>
  <c r="N4" i="6"/>
  <c r="N56" i="6" s="1"/>
  <c r="M4" i="6"/>
  <c r="M56" i="6" s="1"/>
  <c r="L4" i="6"/>
  <c r="L56" i="6" s="1"/>
  <c r="K4" i="6"/>
  <c r="K56" i="6" s="1"/>
  <c r="J4" i="6"/>
  <c r="J56" i="6" s="1"/>
  <c r="I4" i="6"/>
  <c r="I56" i="6" s="1"/>
  <c r="H4" i="6"/>
  <c r="H56" i="6" s="1"/>
  <c r="G4" i="6"/>
  <c r="G56" i="6" s="1"/>
  <c r="F4" i="6"/>
  <c r="F56" i="6" s="1"/>
  <c r="E4" i="6"/>
  <c r="E56" i="6" s="1"/>
  <c r="D4" i="6"/>
  <c r="D56" i="6" s="1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B30" i="6"/>
  <c r="B4" i="6"/>
  <c r="K83" i="6" l="1"/>
  <c r="W83" i="6"/>
  <c r="T83" i="6"/>
  <c r="Q83" i="6"/>
  <c r="H83" i="6"/>
  <c r="E83" i="6"/>
  <c r="P99" i="6"/>
  <c r="S83" i="6"/>
  <c r="G83" i="6"/>
  <c r="O99" i="6"/>
  <c r="R83" i="6"/>
  <c r="F83" i="6"/>
  <c r="N99" i="6"/>
  <c r="M99" i="6"/>
  <c r="P83" i="6"/>
  <c r="D99" i="6"/>
  <c r="L99" i="6"/>
  <c r="O83" i="6"/>
  <c r="W99" i="6"/>
  <c r="K99" i="6"/>
  <c r="N83" i="6"/>
  <c r="V99" i="6"/>
  <c r="J99" i="6"/>
  <c r="M83" i="6"/>
  <c r="U99" i="6"/>
  <c r="I99" i="6"/>
  <c r="L83" i="6"/>
  <c r="T99" i="6"/>
  <c r="H99" i="6"/>
  <c r="S99" i="6"/>
  <c r="G99" i="6"/>
  <c r="V83" i="6"/>
  <c r="J83" i="6"/>
  <c r="R99" i="6"/>
  <c r="F99" i="6"/>
  <c r="U83" i="6"/>
  <c r="I83" i="6"/>
  <c r="Q99" i="6"/>
  <c r="E99" i="6"/>
  <c r="D83" i="6"/>
  <c r="C2" i="6"/>
  <c r="C90" i="6" s="1"/>
  <c r="C37" i="6" l="1"/>
  <c r="C11" i="6"/>
  <c r="C38" i="6"/>
  <c r="U145" i="6"/>
  <c r="V145" i="6"/>
  <c r="W145" i="6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R145" i="6"/>
  <c r="S145" i="6"/>
  <c r="T145" i="6"/>
  <c r="C145" i="6" l="1"/>
  <c r="W63" i="6" l="1"/>
  <c r="V63" i="6"/>
  <c r="S63" i="6"/>
  <c r="R63" i="6"/>
  <c r="O63" i="6"/>
  <c r="N63" i="6"/>
  <c r="K63" i="6"/>
  <c r="J63" i="6"/>
  <c r="F63" i="6"/>
  <c r="M63" i="6" l="1"/>
  <c r="I63" i="6"/>
  <c r="U63" i="6"/>
  <c r="Q63" i="6"/>
  <c r="D63" i="6"/>
  <c r="H63" i="6"/>
  <c r="L63" i="6"/>
  <c r="P63" i="6"/>
  <c r="T63" i="6"/>
  <c r="E63" i="6"/>
  <c r="G63" i="6"/>
  <c r="C63" i="6" l="1"/>
  <c r="D144" i="6" l="1"/>
  <c r="D19" i="6" l="1"/>
  <c r="E144" i="6" l="1"/>
  <c r="F144" i="6" l="1"/>
  <c r="G144" i="6" l="1"/>
  <c r="E19" i="6"/>
  <c r="F19" i="6" l="1"/>
  <c r="H144" i="6"/>
  <c r="I144" i="6" l="1"/>
  <c r="G19" i="6"/>
  <c r="J144" i="6" l="1"/>
  <c r="H19" i="6"/>
  <c r="K144" i="6" l="1"/>
  <c r="I19" i="6"/>
  <c r="J19" i="6" l="1"/>
  <c r="L144" i="6"/>
  <c r="M144" i="6" l="1"/>
  <c r="K19" i="6"/>
  <c r="L19" i="6" l="1"/>
  <c r="N144" i="6"/>
  <c r="M19" i="6" l="1"/>
  <c r="O144" i="6"/>
  <c r="N19" i="6" l="1"/>
  <c r="P144" i="6"/>
  <c r="O19" i="6" l="1"/>
  <c r="Q144" i="6"/>
  <c r="P19" i="6" l="1"/>
  <c r="R144" i="6"/>
  <c r="Q19" i="6" l="1"/>
  <c r="S144" i="6"/>
  <c r="T144" i="6" l="1"/>
  <c r="R19" i="6"/>
  <c r="S19" i="6" l="1"/>
  <c r="U144" i="6"/>
  <c r="T19" i="6" l="1"/>
  <c r="V144" i="6"/>
  <c r="U19" i="6" l="1"/>
  <c r="V19" i="6" l="1"/>
  <c r="W144" i="6"/>
  <c r="C144" i="6" s="1"/>
  <c r="W19" i="6" l="1"/>
  <c r="C19" i="6" s="1"/>
  <c r="D6" i="6" l="1"/>
  <c r="D5" i="6"/>
  <c r="D18" i="6" l="1"/>
  <c r="D17" i="6" l="1"/>
  <c r="D13" i="6"/>
  <c r="D22" i="6" l="1"/>
  <c r="D10" i="6" l="1"/>
  <c r="D12" i="6" l="1"/>
  <c r="D21" i="6"/>
  <c r="D23" i="6" l="1"/>
  <c r="D64" i="6"/>
  <c r="D14" i="6"/>
  <c r="D89" i="6" l="1"/>
  <c r="E6" i="6"/>
  <c r="E5" i="6" l="1"/>
  <c r="E18" i="6"/>
  <c r="E22" i="6"/>
  <c r="E12" i="6"/>
  <c r="E13" i="6"/>
  <c r="E64" i="6" l="1"/>
  <c r="E21" i="6"/>
  <c r="F10" i="6"/>
  <c r="F6" i="6"/>
  <c r="E17" i="6"/>
  <c r="E14" i="6"/>
  <c r="E10" i="6"/>
  <c r="F22" i="6"/>
  <c r="F12" i="6"/>
  <c r="F64" i="6" s="1"/>
  <c r="F89" i="6" s="1"/>
  <c r="F13" i="6"/>
  <c r="F18" i="6" l="1"/>
  <c r="E89" i="6"/>
  <c r="F21" i="6"/>
  <c r="G6" i="6"/>
  <c r="F17" i="6"/>
  <c r="E23" i="6"/>
  <c r="F14" i="6"/>
  <c r="F23" i="6" l="1"/>
  <c r="G22" i="6"/>
  <c r="G13" i="6"/>
  <c r="G18" i="6" l="1"/>
  <c r="G5" i="6"/>
  <c r="G21" i="6"/>
  <c r="G10" i="6"/>
  <c r="G17" i="6"/>
  <c r="G14" i="6"/>
  <c r="H6" i="6"/>
  <c r="H18" i="6"/>
  <c r="H5" i="6"/>
  <c r="H22" i="6"/>
  <c r="H13" i="6"/>
  <c r="H21" i="6" l="1"/>
  <c r="G23" i="6"/>
  <c r="H17" i="6"/>
  <c r="I6" i="6"/>
  <c r="I5" i="6"/>
  <c r="H14" i="6"/>
  <c r="H10" i="6"/>
  <c r="I22" i="6"/>
  <c r="I13" i="6"/>
  <c r="H23" i="6" l="1"/>
  <c r="I18" i="6"/>
  <c r="I17" i="6"/>
  <c r="I10" i="6"/>
  <c r="I21" i="6"/>
  <c r="J6" i="6"/>
  <c r="J18" i="6"/>
  <c r="I14" i="6"/>
  <c r="J22" i="6"/>
  <c r="J13" i="6"/>
  <c r="J5" i="6" l="1"/>
  <c r="I23" i="6"/>
  <c r="K6" i="6"/>
  <c r="K17" i="6"/>
  <c r="K18" i="6"/>
  <c r="K5" i="6"/>
  <c r="J14" i="6"/>
  <c r="J10" i="6"/>
  <c r="J17" i="6"/>
  <c r="J21" i="6"/>
  <c r="K22" i="6"/>
  <c r="K13" i="6"/>
  <c r="K21" i="6" l="1"/>
  <c r="L6" i="6"/>
  <c r="K10" i="6"/>
  <c r="E9" i="6"/>
  <c r="K14" i="6"/>
  <c r="D9" i="6"/>
  <c r="J23" i="6"/>
  <c r="K23" i="6" l="1"/>
  <c r="L5" i="6"/>
  <c r="M6" i="6"/>
  <c r="L18" i="6"/>
  <c r="D7" i="6"/>
  <c r="D15" i="6" s="1"/>
  <c r="E7" i="6"/>
  <c r="E15" i="6" s="1"/>
  <c r="E25" i="6" s="1"/>
  <c r="L13" i="6"/>
  <c r="L22" i="6" l="1"/>
  <c r="L10" i="6"/>
  <c r="L14" i="6"/>
  <c r="M18" i="6"/>
  <c r="M5" i="6"/>
  <c r="F9" i="6"/>
  <c r="D25" i="6"/>
  <c r="L17" i="6"/>
  <c r="L21" i="6"/>
  <c r="M22" i="6"/>
  <c r="M13" i="6"/>
  <c r="M21" i="6" l="1"/>
  <c r="M10" i="6"/>
  <c r="M17" i="6"/>
  <c r="N5" i="6"/>
  <c r="N18" i="6"/>
  <c r="N6" i="6"/>
  <c r="F7" i="6"/>
  <c r="L23" i="6"/>
  <c r="M14" i="6"/>
  <c r="N13" i="6"/>
  <c r="G9" i="6"/>
  <c r="H9" i="6"/>
  <c r="N22" i="6" l="1"/>
  <c r="M23" i="6"/>
  <c r="N21" i="6"/>
  <c r="N17" i="6"/>
  <c r="O5" i="6"/>
  <c r="O6" i="6"/>
  <c r="O18" i="6"/>
  <c r="F15" i="6"/>
  <c r="N10" i="6"/>
  <c r="N14" i="6"/>
  <c r="G7" i="6"/>
  <c r="H7" i="6"/>
  <c r="O22" i="6"/>
  <c r="O13" i="6"/>
  <c r="I9" i="6"/>
  <c r="N23" i="6" l="1"/>
  <c r="O10" i="6"/>
  <c r="O17" i="6"/>
  <c r="O21" i="6"/>
  <c r="P5" i="6"/>
  <c r="P18" i="6"/>
  <c r="P6" i="6"/>
  <c r="F25" i="6"/>
  <c r="O14" i="6"/>
  <c r="I7" i="6"/>
  <c r="P13" i="6"/>
  <c r="P22" i="6" l="1"/>
  <c r="O23" i="6"/>
  <c r="P17" i="6"/>
  <c r="P14" i="6"/>
  <c r="Q6" i="6"/>
  <c r="Q18" i="6"/>
  <c r="P21" i="6"/>
  <c r="P10" i="6"/>
  <c r="Q22" i="6"/>
  <c r="Q13" i="6"/>
  <c r="J9" i="6"/>
  <c r="K9" i="6"/>
  <c r="P23" i="6" l="1"/>
  <c r="Q5" i="6"/>
  <c r="Q21" i="6"/>
  <c r="R6" i="6"/>
  <c r="R5" i="6"/>
  <c r="Q17" i="6"/>
  <c r="Q10" i="6"/>
  <c r="Q14" i="6"/>
  <c r="J7" i="6"/>
  <c r="K7" i="6"/>
  <c r="R22" i="6"/>
  <c r="R13" i="6"/>
  <c r="L9" i="6"/>
  <c r="R17" i="6" l="1"/>
  <c r="R18" i="6"/>
  <c r="Q23" i="6"/>
  <c r="S6" i="6"/>
  <c r="S5" i="6"/>
  <c r="S18" i="6"/>
  <c r="R21" i="6"/>
  <c r="R10" i="6"/>
  <c r="R14" i="6"/>
  <c r="L7" i="6"/>
  <c r="S22" i="6"/>
  <c r="S13" i="6"/>
  <c r="M9" i="6"/>
  <c r="R23" i="6" l="1"/>
  <c r="S21" i="6"/>
  <c r="S10" i="6"/>
  <c r="T6" i="6"/>
  <c r="T5" i="6"/>
  <c r="S14" i="6"/>
  <c r="S17" i="6"/>
  <c r="M7" i="6"/>
  <c r="T22" i="6"/>
  <c r="T13" i="6"/>
  <c r="N9" i="6"/>
  <c r="T18" i="6" l="1"/>
  <c r="S23" i="6"/>
  <c r="T10" i="6"/>
  <c r="U5" i="6"/>
  <c r="U6" i="6"/>
  <c r="T21" i="6"/>
  <c r="T14" i="6"/>
  <c r="T17" i="6"/>
  <c r="N7" i="6"/>
  <c r="U22" i="6"/>
  <c r="U13" i="6"/>
  <c r="O9" i="6"/>
  <c r="U18" i="6" l="1"/>
  <c r="U14" i="6"/>
  <c r="U21" i="6"/>
  <c r="U17" i="6"/>
  <c r="W6" i="6"/>
  <c r="V6" i="6"/>
  <c r="V5" i="6"/>
  <c r="V10" i="6"/>
  <c r="U10" i="6"/>
  <c r="T23" i="6"/>
  <c r="O7" i="6"/>
  <c r="V22" i="6"/>
  <c r="V13" i="6"/>
  <c r="C20" i="6"/>
  <c r="P9" i="6"/>
  <c r="C6" i="6" l="1"/>
  <c r="V17" i="6"/>
  <c r="V18" i="6"/>
  <c r="U23" i="6"/>
  <c r="V21" i="6"/>
  <c r="W18" i="6"/>
  <c r="W5" i="6"/>
  <c r="C5" i="6" s="1"/>
  <c r="V14" i="6"/>
  <c r="C8" i="6"/>
  <c r="P7" i="6"/>
  <c r="W22" i="6"/>
  <c r="C22" i="6" s="1"/>
  <c r="W13" i="6"/>
  <c r="C13" i="6" s="1"/>
  <c r="Q9" i="6"/>
  <c r="C18" i="6" l="1"/>
  <c r="W10" i="6"/>
  <c r="C10" i="6" s="1"/>
  <c r="V23" i="6"/>
  <c r="W21" i="6"/>
  <c r="W14" i="6"/>
  <c r="C14" i="6" s="1"/>
  <c r="W17" i="6"/>
  <c r="C17" i="6" s="1"/>
  <c r="Q7" i="6"/>
  <c r="R9" i="6"/>
  <c r="C21" i="6" l="1"/>
  <c r="W23" i="6"/>
  <c r="C23" i="6" s="1"/>
  <c r="R7" i="6"/>
  <c r="S9" i="6"/>
  <c r="C78" i="6" l="1"/>
  <c r="S7" i="6"/>
  <c r="T9" i="6"/>
  <c r="T7" i="6" l="1"/>
  <c r="U9" i="6"/>
  <c r="U7" i="6" l="1"/>
  <c r="V9" i="6"/>
  <c r="V7" i="6" l="1"/>
  <c r="W9" i="6" l="1"/>
  <c r="C9" i="6" s="1"/>
  <c r="W7" i="6" l="1"/>
  <c r="C7" i="6" s="1"/>
  <c r="G12" i="6" l="1"/>
  <c r="H12" i="6"/>
  <c r="H64" i="6" l="1"/>
  <c r="H89" i="6" s="1"/>
  <c r="H15" i="6"/>
  <c r="H25" i="6" s="1"/>
  <c r="G64" i="6"/>
  <c r="G15" i="6"/>
  <c r="I12" i="6"/>
  <c r="G25" i="6" l="1"/>
  <c r="G89" i="6"/>
  <c r="I64" i="6"/>
  <c r="I89" i="6" s="1"/>
  <c r="I15" i="6"/>
  <c r="I25" i="6" s="1"/>
  <c r="J12" i="6"/>
  <c r="J64" i="6" l="1"/>
  <c r="J89" i="6" s="1"/>
  <c r="J15" i="6"/>
  <c r="J25" i="6" s="1"/>
  <c r="K12" i="6"/>
  <c r="K64" i="6" l="1"/>
  <c r="K89" i="6" s="1"/>
  <c r="K15" i="6"/>
  <c r="L12" i="6"/>
  <c r="L64" i="6" l="1"/>
  <c r="L89" i="6" s="1"/>
  <c r="L15" i="6"/>
  <c r="L25" i="6" s="1"/>
  <c r="K25" i="6"/>
  <c r="M12" i="6"/>
  <c r="M64" i="6" l="1"/>
  <c r="M89" i="6" s="1"/>
  <c r="M15" i="6"/>
  <c r="N12" i="6"/>
  <c r="M25" i="6" l="1"/>
  <c r="N64" i="6"/>
  <c r="N89" i="6" s="1"/>
  <c r="N15" i="6"/>
  <c r="N25" i="6" s="1"/>
  <c r="O12" i="6"/>
  <c r="O64" i="6" l="1"/>
  <c r="O89" i="6" s="1"/>
  <c r="O15" i="6"/>
  <c r="O25" i="6" s="1"/>
  <c r="P12" i="6"/>
  <c r="P64" i="6" l="1"/>
  <c r="P89" i="6" s="1"/>
  <c r="P15" i="6"/>
  <c r="P25" i="6" s="1"/>
  <c r="Q12" i="6"/>
  <c r="Q64" i="6" l="1"/>
  <c r="Q89" i="6" s="1"/>
  <c r="Q15" i="6"/>
  <c r="Q25" i="6" s="1"/>
  <c r="R12" i="6"/>
  <c r="R64" i="6" l="1"/>
  <c r="R89" i="6" s="1"/>
  <c r="R15" i="6"/>
  <c r="R25" i="6" s="1"/>
  <c r="T12" i="6" l="1"/>
  <c r="S12" i="6"/>
  <c r="S64" i="6" l="1"/>
  <c r="S89" i="6" s="1"/>
  <c r="S15" i="6"/>
  <c r="S25" i="6" s="1"/>
  <c r="T64" i="6"/>
  <c r="T89" i="6" s="1"/>
  <c r="T15" i="6"/>
  <c r="T25" i="6" s="1"/>
  <c r="U12" i="6"/>
  <c r="U64" i="6" l="1"/>
  <c r="U89" i="6" s="1"/>
  <c r="U15" i="6"/>
  <c r="U25" i="6" s="1"/>
  <c r="V12" i="6" l="1"/>
  <c r="W12" i="6"/>
  <c r="C12" i="6" l="1"/>
  <c r="V64" i="6"/>
  <c r="V89" i="6" s="1"/>
  <c r="V15" i="6"/>
  <c r="V25" i="6" s="1"/>
  <c r="W64" i="6"/>
  <c r="W15" i="6"/>
  <c r="C15" i="6" l="1"/>
  <c r="C64" i="6"/>
  <c r="W25" i="6"/>
  <c r="C25" i="6" s="1"/>
  <c r="W89" i="6"/>
  <c r="C89" i="6" s="1"/>
  <c r="C27" i="6" l="1"/>
  <c r="D146" i="6" l="1"/>
  <c r="E146" i="6" l="1"/>
  <c r="F146" i="6" l="1"/>
  <c r="G146" i="6" l="1"/>
  <c r="H146" i="6" l="1"/>
  <c r="I146" i="6" l="1"/>
  <c r="J146" i="6" l="1"/>
  <c r="K146" i="6" l="1"/>
  <c r="L146" i="6" l="1"/>
  <c r="M146" i="6" l="1"/>
  <c r="N146" i="6" l="1"/>
  <c r="O146" i="6" l="1"/>
  <c r="P146" i="6" l="1"/>
  <c r="Q146" i="6" l="1"/>
  <c r="R146" i="6" l="1"/>
  <c r="S146" i="6" l="1"/>
  <c r="T146" i="6" l="1"/>
  <c r="U146" i="6" l="1"/>
  <c r="W146" i="6" l="1"/>
  <c r="V146" i="6"/>
  <c r="C146" i="6" l="1"/>
  <c r="X67" i="9" l="1"/>
  <c r="X48" i="6"/>
  <c r="X74" i="6" s="1"/>
  <c r="X85" i="6" s="1"/>
  <c r="Y85" i="6" s="1"/>
  <c r="Z85" i="6" s="1"/>
  <c r="AA85" i="6" s="1"/>
  <c r="AB85" i="6" s="1"/>
  <c r="AC85" i="6" s="1"/>
  <c r="D11" i="9" l="1"/>
  <c r="D17" i="9"/>
  <c r="D10" i="9"/>
  <c r="D20" i="9"/>
  <c r="D84" i="9"/>
  <c r="D83" i="9"/>
  <c r="D14" i="9"/>
  <c r="D19" i="9"/>
  <c r="D24" i="9"/>
  <c r="D43" i="9"/>
  <c r="D40" i="6"/>
  <c r="D66" i="6" l="1"/>
  <c r="D31" i="6"/>
  <c r="D13" i="9"/>
  <c r="D9" i="9"/>
  <c r="D45" i="6"/>
  <c r="D33" i="6"/>
  <c r="D23" i="9"/>
  <c r="D21" i="9"/>
  <c r="D34" i="6"/>
  <c r="D89" i="9"/>
  <c r="D139" i="6"/>
  <c r="D22" i="9"/>
  <c r="D60" i="6" l="1"/>
  <c r="D57" i="6"/>
  <c r="D71" i="6"/>
  <c r="D59" i="6"/>
  <c r="D51" i="9" l="1"/>
  <c r="D42" i="9"/>
  <c r="D36" i="9"/>
  <c r="D37" i="9"/>
  <c r="D66" i="9" l="1"/>
  <c r="D52" i="9" l="1"/>
  <c r="D41" i="9"/>
  <c r="D67" i="9"/>
  <c r="D48" i="6"/>
  <c r="D27" i="9"/>
  <c r="D28" i="9"/>
  <c r="D49" i="9"/>
  <c r="D59" i="9" l="1"/>
  <c r="D38" i="9"/>
  <c r="D86" i="9"/>
  <c r="D39" i="9"/>
  <c r="D54" i="9"/>
  <c r="D40" i="9"/>
  <c r="D85" i="9"/>
  <c r="D60" i="9"/>
  <c r="D74" i="6"/>
  <c r="D48" i="9"/>
  <c r="D50" i="9"/>
  <c r="D26" i="9"/>
  <c r="D16" i="9"/>
  <c r="D82" i="9" l="1"/>
  <c r="D47" i="6"/>
  <c r="D58" i="9"/>
  <c r="D85" i="6"/>
  <c r="D137" i="6"/>
  <c r="D87" i="9"/>
  <c r="D92" i="9"/>
  <c r="D142" i="6"/>
  <c r="D141" i="6"/>
  <c r="D91" i="9"/>
  <c r="D138" i="6"/>
  <c r="D88" i="9"/>
  <c r="D18" i="9"/>
  <c r="D46" i="6"/>
  <c r="D43" i="6"/>
  <c r="D90" i="9"/>
  <c r="D140" i="6"/>
  <c r="D56" i="9"/>
  <c r="D72" i="6" l="1"/>
  <c r="D84" i="6" s="1"/>
  <c r="D73" i="6"/>
  <c r="D36" i="6"/>
  <c r="D57" i="9"/>
  <c r="D69" i="6"/>
  <c r="D93" i="9"/>
  <c r="D143" i="6"/>
  <c r="D71" i="9"/>
  <c r="D62" i="6" l="1"/>
  <c r="D53" i="9"/>
  <c r="D44" i="6"/>
  <c r="D47" i="9"/>
  <c r="D34" i="9"/>
  <c r="D73" i="9"/>
  <c r="D70" i="6" l="1"/>
  <c r="D49" i="6"/>
  <c r="D35" i="9"/>
  <c r="D35" i="6"/>
  <c r="E17" i="9" l="1"/>
  <c r="E14" i="9"/>
  <c r="E84" i="9"/>
  <c r="E19" i="9"/>
  <c r="E10" i="9"/>
  <c r="E83" i="9"/>
  <c r="E11" i="9"/>
  <c r="E24" i="9"/>
  <c r="D61" i="6"/>
  <c r="D86" i="6" s="1"/>
  <c r="D75" i="6"/>
  <c r="E53" i="9" l="1"/>
  <c r="E38" i="9"/>
  <c r="E18" i="9"/>
  <c r="E40" i="9"/>
  <c r="E36" i="9"/>
  <c r="E51" i="9"/>
  <c r="E37" i="9"/>
  <c r="E82" i="9"/>
  <c r="E52" i="9"/>
  <c r="E54" i="9"/>
  <c r="E42" i="9"/>
  <c r="E60" i="9"/>
  <c r="E85" i="9"/>
  <c r="E20" i="9"/>
  <c r="E59" i="9"/>
  <c r="E39" i="9"/>
  <c r="E86" i="9"/>
  <c r="E41" i="9"/>
  <c r="D95" i="6"/>
  <c r="E43" i="9"/>
  <c r="E40" i="6"/>
  <c r="E89" i="9"/>
  <c r="E139" i="6"/>
  <c r="E22" i="9"/>
  <c r="E21" i="9"/>
  <c r="E34" i="6"/>
  <c r="E23" i="9"/>
  <c r="E33" i="6"/>
  <c r="E49" i="9"/>
  <c r="E66" i="9"/>
  <c r="E56" i="9"/>
  <c r="E34" i="9"/>
  <c r="E16" i="9"/>
  <c r="E7" i="9"/>
  <c r="D7" i="9"/>
  <c r="F17" i="9" l="1"/>
  <c r="E66" i="6"/>
  <c r="E32" i="6"/>
  <c r="E58" i="6" s="1"/>
  <c r="E8" i="9"/>
  <c r="E46" i="6"/>
  <c r="E48" i="6"/>
  <c r="E67" i="9"/>
  <c r="E13" i="9"/>
  <c r="E31" i="6"/>
  <c r="E93" i="9"/>
  <c r="E143" i="6"/>
  <c r="D8" i="9"/>
  <c r="D32" i="6"/>
  <c r="F43" i="9"/>
  <c r="F40" i="6"/>
  <c r="F66" i="6" s="1"/>
  <c r="E59" i="6"/>
  <c r="D100" i="6"/>
  <c r="E45" i="6"/>
  <c r="E9" i="9"/>
  <c r="E137" i="6"/>
  <c r="E87" i="9"/>
  <c r="E44" i="6"/>
  <c r="E50" i="9"/>
  <c r="E91" i="9"/>
  <c r="E141" i="6"/>
  <c r="E35" i="9"/>
  <c r="E35" i="6"/>
  <c r="E47" i="6"/>
  <c r="E58" i="9"/>
  <c r="E140" i="6"/>
  <c r="E90" i="9"/>
  <c r="E92" i="9"/>
  <c r="E142" i="6"/>
  <c r="E138" i="6"/>
  <c r="E88" i="9"/>
  <c r="E60" i="6"/>
  <c r="E36" i="6"/>
  <c r="E57" i="9"/>
  <c r="E27" i="9"/>
  <c r="F82" i="9" l="1"/>
  <c r="G11" i="9"/>
  <c r="F60" i="9"/>
  <c r="F18" i="9"/>
  <c r="F54" i="9"/>
  <c r="F51" i="9"/>
  <c r="F52" i="9"/>
  <c r="F24" i="9"/>
  <c r="F59" i="9"/>
  <c r="F37" i="9"/>
  <c r="F39" i="9"/>
  <c r="F41" i="9"/>
  <c r="F86" i="9"/>
  <c r="F42" i="9"/>
  <c r="F85" i="9"/>
  <c r="F83" i="9"/>
  <c r="F11" i="9"/>
  <c r="F38" i="9"/>
  <c r="F20" i="9"/>
  <c r="F10" i="9"/>
  <c r="F14" i="9"/>
  <c r="F36" i="9"/>
  <c r="F40" i="9"/>
  <c r="F53" i="9"/>
  <c r="F84" i="9"/>
  <c r="F19" i="9"/>
  <c r="E62" i="6"/>
  <c r="E57" i="6"/>
  <c r="E71" i="6"/>
  <c r="D58" i="6"/>
  <c r="E73" i="6"/>
  <c r="E70" i="6"/>
  <c r="E74" i="6"/>
  <c r="E61" i="6"/>
  <c r="E72" i="6"/>
  <c r="F87" i="9"/>
  <c r="F137" i="6"/>
  <c r="E28" i="9"/>
  <c r="F49" i="9"/>
  <c r="F66" i="9"/>
  <c r="F56" i="9"/>
  <c r="F34" i="9"/>
  <c r="F16" i="9"/>
  <c r="F7" i="9"/>
  <c r="G17" i="9" l="1"/>
  <c r="H83" i="9"/>
  <c r="G18" i="9"/>
  <c r="G10" i="9"/>
  <c r="G24" i="9"/>
  <c r="G40" i="6"/>
  <c r="G43" i="9"/>
  <c r="F57" i="9"/>
  <c r="F36" i="6"/>
  <c r="F8" i="9"/>
  <c r="F32" i="6"/>
  <c r="F35" i="6"/>
  <c r="F35" i="9"/>
  <c r="F139" i="6"/>
  <c r="F89" i="9"/>
  <c r="E85" i="6"/>
  <c r="F48" i="6"/>
  <c r="F67" i="9"/>
  <c r="F142" i="6"/>
  <c r="F92" i="9"/>
  <c r="F44" i="6"/>
  <c r="F50" i="9"/>
  <c r="F13" i="9"/>
  <c r="F31" i="6"/>
  <c r="D87" i="6"/>
  <c r="F91" i="9"/>
  <c r="F141" i="6"/>
  <c r="F22" i="9"/>
  <c r="F46" i="6"/>
  <c r="F143" i="6"/>
  <c r="F93" i="9"/>
  <c r="E48" i="9"/>
  <c r="E87" i="6"/>
  <c r="F23" i="9"/>
  <c r="F33" i="6"/>
  <c r="F90" i="9"/>
  <c r="F140" i="6"/>
  <c r="F58" i="9"/>
  <c r="F47" i="6"/>
  <c r="F21" i="9"/>
  <c r="F34" i="6"/>
  <c r="F9" i="9"/>
  <c r="F45" i="6"/>
  <c r="E84" i="6"/>
  <c r="F138" i="6"/>
  <c r="F88" i="9"/>
  <c r="F27" i="9"/>
  <c r="E26" i="9"/>
  <c r="E73" i="9"/>
  <c r="E47" i="9"/>
  <c r="G38" i="9" l="1"/>
  <c r="G54" i="9"/>
  <c r="G84" i="9"/>
  <c r="G14" i="9"/>
  <c r="G82" i="9"/>
  <c r="G37" i="9"/>
  <c r="G86" i="9"/>
  <c r="G40" i="9"/>
  <c r="G39" i="9"/>
  <c r="G36" i="9"/>
  <c r="G42" i="9"/>
  <c r="H24" i="9"/>
  <c r="G59" i="9"/>
  <c r="G85" i="9"/>
  <c r="G52" i="9"/>
  <c r="G41" i="9"/>
  <c r="G19" i="9"/>
  <c r="G20" i="9"/>
  <c r="G83" i="9"/>
  <c r="G51" i="9"/>
  <c r="H19" i="9"/>
  <c r="G60" i="9"/>
  <c r="G53" i="9"/>
  <c r="F73" i="6"/>
  <c r="F72" i="6"/>
  <c r="F57" i="6"/>
  <c r="G22" i="9"/>
  <c r="F71" i="6"/>
  <c r="F74" i="6"/>
  <c r="F61" i="6"/>
  <c r="G66" i="6"/>
  <c r="E43" i="6"/>
  <c r="F58" i="6"/>
  <c r="F60" i="6"/>
  <c r="F59" i="6"/>
  <c r="F70" i="6"/>
  <c r="G142" i="6"/>
  <c r="G92" i="9"/>
  <c r="G13" i="9"/>
  <c r="G31" i="6"/>
  <c r="H40" i="6"/>
  <c r="H66" i="6" s="1"/>
  <c r="H43" i="9"/>
  <c r="F62" i="6"/>
  <c r="G23" i="9"/>
  <c r="G33" i="6"/>
  <c r="G59" i="6" s="1"/>
  <c r="F28" i="9"/>
  <c r="G66" i="9"/>
  <c r="G56" i="9"/>
  <c r="G34" i="9"/>
  <c r="G16" i="9"/>
  <c r="G7" i="9"/>
  <c r="E71" i="9"/>
  <c r="G46" i="6" l="1"/>
  <c r="G72" i="6" s="1"/>
  <c r="H42" i="9"/>
  <c r="G67" i="9"/>
  <c r="G48" i="6"/>
  <c r="G137" i="6"/>
  <c r="G87" i="9"/>
  <c r="G21" i="9"/>
  <c r="G34" i="6"/>
  <c r="G90" i="9"/>
  <c r="G140" i="6"/>
  <c r="G35" i="9"/>
  <c r="G35" i="6"/>
  <c r="G138" i="6"/>
  <c r="G88" i="9"/>
  <c r="G143" i="6"/>
  <c r="G93" i="9"/>
  <c r="G57" i="6"/>
  <c r="E49" i="6"/>
  <c r="E69" i="6"/>
  <c r="F85" i="6"/>
  <c r="G141" i="6"/>
  <c r="G91" i="9"/>
  <c r="G47" i="6"/>
  <c r="G58" i="9"/>
  <c r="F48" i="9"/>
  <c r="F87" i="6"/>
  <c r="H23" i="9"/>
  <c r="H33" i="6"/>
  <c r="H59" i="6" s="1"/>
  <c r="G9" i="9"/>
  <c r="G45" i="6"/>
  <c r="H13" i="9"/>
  <c r="G32" i="6"/>
  <c r="G8" i="9"/>
  <c r="F84" i="6"/>
  <c r="G57" i="9"/>
  <c r="G36" i="6"/>
  <c r="G50" i="9"/>
  <c r="G44" i="6"/>
  <c r="G89" i="9"/>
  <c r="G139" i="6"/>
  <c r="G27" i="9"/>
  <c r="F26" i="9"/>
  <c r="F73" i="9"/>
  <c r="F47" i="9"/>
  <c r="H41" i="9" l="1"/>
  <c r="H86" i="9"/>
  <c r="H52" i="9"/>
  <c r="I24" i="9"/>
  <c r="H20" i="9"/>
  <c r="H59" i="9"/>
  <c r="H38" i="9"/>
  <c r="H51" i="9"/>
  <c r="H18" i="9"/>
  <c r="H82" i="9"/>
  <c r="H84" i="9"/>
  <c r="H39" i="9"/>
  <c r="H10" i="9"/>
  <c r="H36" i="9"/>
  <c r="G71" i="6"/>
  <c r="G61" i="6"/>
  <c r="G70" i="6"/>
  <c r="F43" i="6"/>
  <c r="H58" i="9"/>
  <c r="G73" i="6"/>
  <c r="G60" i="6"/>
  <c r="H22" i="9"/>
  <c r="G74" i="6"/>
  <c r="H141" i="6"/>
  <c r="H91" i="9"/>
  <c r="G62" i="6"/>
  <c r="G58" i="6"/>
  <c r="E75" i="6"/>
  <c r="E86" i="6"/>
  <c r="H21" i="9"/>
  <c r="G49" i="9"/>
  <c r="H49" i="9"/>
  <c r="G87" i="6" l="1"/>
  <c r="H53" i="9"/>
  <c r="H11" i="9"/>
  <c r="H54" i="9"/>
  <c r="H37" i="9"/>
  <c r="H85" i="9"/>
  <c r="H40" i="9"/>
  <c r="E95" i="6"/>
  <c r="H9" i="9"/>
  <c r="H45" i="6"/>
  <c r="F49" i="6"/>
  <c r="F69" i="6"/>
  <c r="G84" i="6"/>
  <c r="H139" i="6"/>
  <c r="H89" i="9"/>
  <c r="H88" i="9"/>
  <c r="H138" i="6"/>
  <c r="G85" i="6"/>
  <c r="H35" i="9"/>
  <c r="H46" i="6"/>
  <c r="H57" i="9"/>
  <c r="H36" i="6"/>
  <c r="H90" i="9"/>
  <c r="H140" i="6"/>
  <c r="G28" i="9"/>
  <c r="H66" i="9"/>
  <c r="H56" i="9"/>
  <c r="H34" i="9"/>
  <c r="H16" i="9"/>
  <c r="H7" i="9"/>
  <c r="F71" i="9"/>
  <c r="H35" i="6" l="1"/>
  <c r="H61" i="6" s="1"/>
  <c r="I14" i="9"/>
  <c r="H17" i="9"/>
  <c r="H34" i="6"/>
  <c r="I40" i="6"/>
  <c r="I43" i="9"/>
  <c r="H93" i="9"/>
  <c r="H143" i="6"/>
  <c r="G73" i="9"/>
  <c r="H72" i="6"/>
  <c r="F75" i="6"/>
  <c r="F86" i="6"/>
  <c r="E100" i="6"/>
  <c r="H67" i="9"/>
  <c r="H48" i="6"/>
  <c r="H87" i="9"/>
  <c r="H137" i="6"/>
  <c r="H62" i="6"/>
  <c r="H142" i="6"/>
  <c r="H92" i="9"/>
  <c r="H14" i="9"/>
  <c r="H31" i="6"/>
  <c r="H71" i="6"/>
  <c r="H32" i="6"/>
  <c r="H8" i="9"/>
  <c r="H60" i="9"/>
  <c r="H47" i="6"/>
  <c r="H44" i="6"/>
  <c r="H50" i="9"/>
  <c r="H27" i="9"/>
  <c r="G26" i="9"/>
  <c r="H84" i="6" l="1"/>
  <c r="I40" i="9"/>
  <c r="I59" i="9"/>
  <c r="I39" i="9"/>
  <c r="I42" i="9"/>
  <c r="I54" i="9"/>
  <c r="I37" i="9"/>
  <c r="I38" i="9"/>
  <c r="I53" i="9"/>
  <c r="I11" i="9"/>
  <c r="I17" i="9"/>
  <c r="I41" i="9"/>
  <c r="I51" i="9"/>
  <c r="I85" i="9"/>
  <c r="I82" i="9"/>
  <c r="I18" i="9"/>
  <c r="I10" i="9"/>
  <c r="I60" i="9"/>
  <c r="I20" i="9"/>
  <c r="I86" i="9"/>
  <c r="I52" i="9"/>
  <c r="I19" i="9"/>
  <c r="I83" i="9"/>
  <c r="I84" i="9"/>
  <c r="I36" i="9"/>
  <c r="I141" i="6"/>
  <c r="I91" i="9"/>
  <c r="H70" i="6"/>
  <c r="H58" i="6"/>
  <c r="H74" i="6"/>
  <c r="F95" i="6"/>
  <c r="I9" i="9"/>
  <c r="H73" i="6"/>
  <c r="I21" i="9"/>
  <c r="H73" i="9"/>
  <c r="I66" i="6"/>
  <c r="I89" i="9"/>
  <c r="I139" i="6"/>
  <c r="H57" i="6"/>
  <c r="G48" i="9"/>
  <c r="G43" i="6"/>
  <c r="H60" i="6"/>
  <c r="I22" i="9"/>
  <c r="H28" i="9"/>
  <c r="I66" i="9"/>
  <c r="I56" i="9"/>
  <c r="I34" i="9"/>
  <c r="I16" i="9"/>
  <c r="I7" i="9"/>
  <c r="I34" i="6" l="1"/>
  <c r="I60" i="6" s="1"/>
  <c r="I46" i="6"/>
  <c r="I72" i="6" s="1"/>
  <c r="I45" i="6"/>
  <c r="I71" i="6" s="1"/>
  <c r="J84" i="9"/>
  <c r="J10" i="9"/>
  <c r="J17" i="9"/>
  <c r="J86" i="9"/>
  <c r="J18" i="9"/>
  <c r="J41" i="9"/>
  <c r="J11" i="9"/>
  <c r="J24" i="9"/>
  <c r="J36" i="9"/>
  <c r="J53" i="9"/>
  <c r="J38" i="9"/>
  <c r="J60" i="9"/>
  <c r="J85" i="9"/>
  <c r="J83" i="9"/>
  <c r="J42" i="9"/>
  <c r="J59" i="9"/>
  <c r="J52" i="9"/>
  <c r="J82" i="9"/>
  <c r="J14" i="9"/>
  <c r="J40" i="9"/>
  <c r="J20" i="9"/>
  <c r="J39" i="9"/>
  <c r="J54" i="9"/>
  <c r="J51" i="9"/>
  <c r="J19" i="9"/>
  <c r="J37" i="9"/>
  <c r="H87" i="6"/>
  <c r="I8" i="9"/>
  <c r="I32" i="6"/>
  <c r="I50" i="9"/>
  <c r="I44" i="6"/>
  <c r="I70" i="6" s="1"/>
  <c r="I87" i="9"/>
  <c r="I137" i="6"/>
  <c r="F100" i="6"/>
  <c r="I35" i="6"/>
  <c r="I61" i="6" s="1"/>
  <c r="I35" i="9"/>
  <c r="I31" i="6"/>
  <c r="I13" i="9"/>
  <c r="G49" i="6"/>
  <c r="G69" i="6"/>
  <c r="I88" i="9"/>
  <c r="I138" i="6"/>
  <c r="I23" i="9"/>
  <c r="I33" i="6"/>
  <c r="I143" i="6"/>
  <c r="I93" i="9"/>
  <c r="H85" i="6"/>
  <c r="I58" i="9"/>
  <c r="I47" i="6"/>
  <c r="I73" i="6" s="1"/>
  <c r="I90" i="9"/>
  <c r="I140" i="6"/>
  <c r="I92" i="9"/>
  <c r="I142" i="6"/>
  <c r="J40" i="6"/>
  <c r="J66" i="6" s="1"/>
  <c r="J43" i="9"/>
  <c r="H48" i="9"/>
  <c r="I67" i="9"/>
  <c r="I48" i="6"/>
  <c r="I74" i="6" s="1"/>
  <c r="I85" i="6" s="1"/>
  <c r="I36" i="6"/>
  <c r="I62" i="6" s="1"/>
  <c r="I57" i="9"/>
  <c r="I27" i="9"/>
  <c r="I28" i="9"/>
  <c r="H26" i="9"/>
  <c r="I49" i="9"/>
  <c r="J66" i="9"/>
  <c r="J56" i="9"/>
  <c r="J34" i="9"/>
  <c r="J16" i="9"/>
  <c r="J7" i="9"/>
  <c r="I84" i="6" l="1"/>
  <c r="K86" i="9"/>
  <c r="K37" i="9"/>
  <c r="K40" i="9"/>
  <c r="K14" i="9"/>
  <c r="K84" i="9"/>
  <c r="J36" i="6"/>
  <c r="J62" i="6" s="1"/>
  <c r="J57" i="9"/>
  <c r="J67" i="9"/>
  <c r="J48" i="6"/>
  <c r="J74" i="6" s="1"/>
  <c r="J85" i="6" s="1"/>
  <c r="I48" i="9"/>
  <c r="I59" i="6"/>
  <c r="J44" i="6"/>
  <c r="J70" i="6" s="1"/>
  <c r="J50" i="9"/>
  <c r="J141" i="6"/>
  <c r="J91" i="9"/>
  <c r="J143" i="6"/>
  <c r="J93" i="9"/>
  <c r="J48" i="9"/>
  <c r="I57" i="6"/>
  <c r="J9" i="9"/>
  <c r="J45" i="6"/>
  <c r="J71" i="6" s="1"/>
  <c r="J8" i="9"/>
  <c r="J32" i="6"/>
  <c r="J58" i="6" s="1"/>
  <c r="J87" i="9"/>
  <c r="J137" i="6"/>
  <c r="J21" i="9"/>
  <c r="J34" i="6"/>
  <c r="J60" i="6" s="1"/>
  <c r="J33" i="6"/>
  <c r="J59" i="6" s="1"/>
  <c r="J23" i="9"/>
  <c r="K40" i="6"/>
  <c r="K66" i="6" s="1"/>
  <c r="K43" i="9"/>
  <c r="J22" i="9"/>
  <c r="J46" i="6"/>
  <c r="J72" i="6" s="1"/>
  <c r="J35" i="9"/>
  <c r="J35" i="6"/>
  <c r="J61" i="6" s="1"/>
  <c r="J142" i="6"/>
  <c r="J92" i="9"/>
  <c r="H43" i="6"/>
  <c r="G75" i="6"/>
  <c r="G86" i="6"/>
  <c r="I58" i="6"/>
  <c r="J13" i="9"/>
  <c r="J31" i="6"/>
  <c r="J139" i="6"/>
  <c r="J89" i="9"/>
  <c r="J58" i="9"/>
  <c r="J47" i="6"/>
  <c r="J73" i="6" s="1"/>
  <c r="J140" i="6"/>
  <c r="J90" i="9"/>
  <c r="J138" i="6"/>
  <c r="J88" i="9"/>
  <c r="K22" i="9"/>
  <c r="J27" i="9"/>
  <c r="I26" i="9"/>
  <c r="J28" i="9"/>
  <c r="I73" i="9"/>
  <c r="K83" i="9" l="1"/>
  <c r="K11" i="9"/>
  <c r="K36" i="9"/>
  <c r="K53" i="9"/>
  <c r="K41" i="9"/>
  <c r="K85" i="9"/>
  <c r="K17" i="9"/>
  <c r="K24" i="9"/>
  <c r="K19" i="9"/>
  <c r="K54" i="9"/>
  <c r="K60" i="9"/>
  <c r="K39" i="9"/>
  <c r="K42" i="9"/>
  <c r="K82" i="9"/>
  <c r="K20" i="9"/>
  <c r="K59" i="9"/>
  <c r="K51" i="9"/>
  <c r="K52" i="9"/>
  <c r="K38" i="9"/>
  <c r="K10" i="9"/>
  <c r="I87" i="6"/>
  <c r="K21" i="9"/>
  <c r="J57" i="6"/>
  <c r="J84" i="6"/>
  <c r="G95" i="6"/>
  <c r="H49" i="6"/>
  <c r="H69" i="6"/>
  <c r="K50" i="9"/>
  <c r="I43" i="6"/>
  <c r="J26" i="9"/>
  <c r="K49" i="9"/>
  <c r="K66" i="9"/>
  <c r="K56" i="9"/>
  <c r="K34" i="9"/>
  <c r="K16" i="9"/>
  <c r="K7" i="9"/>
  <c r="K34" i="6" l="1"/>
  <c r="K60" i="6" s="1"/>
  <c r="L11" i="9"/>
  <c r="L10" i="9"/>
  <c r="L17" i="9"/>
  <c r="L19" i="9"/>
  <c r="L24" i="9"/>
  <c r="L83" i="9"/>
  <c r="L14" i="9"/>
  <c r="K141" i="6"/>
  <c r="K91" i="9"/>
  <c r="K139" i="6"/>
  <c r="K89" i="9"/>
  <c r="K36" i="6"/>
  <c r="K62" i="6" s="1"/>
  <c r="K57" i="9"/>
  <c r="K18" i="9"/>
  <c r="K46" i="6"/>
  <c r="K72" i="6" s="1"/>
  <c r="L43" i="9"/>
  <c r="L40" i="6"/>
  <c r="L66" i="6" s="1"/>
  <c r="J73" i="9"/>
  <c r="H75" i="6"/>
  <c r="H86" i="6"/>
  <c r="J87" i="6"/>
  <c r="K35" i="6"/>
  <c r="K61" i="6" s="1"/>
  <c r="K35" i="9"/>
  <c r="K93" i="9"/>
  <c r="K143" i="6"/>
  <c r="K92" i="9"/>
  <c r="K142" i="6"/>
  <c r="K45" i="6"/>
  <c r="K71" i="6" s="1"/>
  <c r="K9" i="9"/>
  <c r="K90" i="9"/>
  <c r="K140" i="6"/>
  <c r="K87" i="9"/>
  <c r="K137" i="6"/>
  <c r="K88" i="9"/>
  <c r="K138" i="6"/>
  <c r="I49" i="6"/>
  <c r="I69" i="6"/>
  <c r="G100" i="6"/>
  <c r="K48" i="6"/>
  <c r="K74" i="6" s="1"/>
  <c r="K85" i="6" s="1"/>
  <c r="K67" i="9"/>
  <c r="K44" i="6"/>
  <c r="K70" i="6" s="1"/>
  <c r="K58" i="9"/>
  <c r="K47" i="6"/>
  <c r="K73" i="6" s="1"/>
  <c r="K33" i="6"/>
  <c r="K59" i="6" s="1"/>
  <c r="K23" i="9"/>
  <c r="K8" i="9"/>
  <c r="K32" i="6"/>
  <c r="K58" i="6" s="1"/>
  <c r="K13" i="9"/>
  <c r="K31" i="6"/>
  <c r="K27" i="9"/>
  <c r="K84" i="6" l="1"/>
  <c r="L36" i="9"/>
  <c r="L18" i="9"/>
  <c r="J49" i="9"/>
  <c r="J43" i="6"/>
  <c r="L21" i="9"/>
  <c r="L34" i="6"/>
  <c r="L60" i="6" s="1"/>
  <c r="L23" i="9"/>
  <c r="L33" i="6"/>
  <c r="L59" i="6" s="1"/>
  <c r="M43" i="9"/>
  <c r="M40" i="6"/>
  <c r="M66" i="6" s="1"/>
  <c r="K57" i="6"/>
  <c r="L13" i="9"/>
  <c r="L31" i="6"/>
  <c r="K73" i="9"/>
  <c r="H95" i="6"/>
  <c r="E72" i="9"/>
  <c r="I86" i="6"/>
  <c r="I75" i="6"/>
  <c r="I95" i="6" s="1"/>
  <c r="L139" i="6"/>
  <c r="L89" i="9"/>
  <c r="L86" i="9" l="1"/>
  <c r="L39" i="9"/>
  <c r="L51" i="9"/>
  <c r="L82" i="9"/>
  <c r="L85" i="9"/>
  <c r="L37" i="9"/>
  <c r="M17" i="9"/>
  <c r="L53" i="9"/>
  <c r="L38" i="9"/>
  <c r="L52" i="9"/>
  <c r="M10" i="9"/>
  <c r="L59" i="9"/>
  <c r="L41" i="9"/>
  <c r="L20" i="9"/>
  <c r="M24" i="9"/>
  <c r="L84" i="9"/>
  <c r="L40" i="9"/>
  <c r="L42" i="9"/>
  <c r="L60" i="9"/>
  <c r="L54" i="9"/>
  <c r="J49" i="6"/>
  <c r="J69" i="6"/>
  <c r="L57" i="6"/>
  <c r="L9" i="9"/>
  <c r="L45" i="6"/>
  <c r="L71" i="6" s="1"/>
  <c r="H100" i="6"/>
  <c r="K87" i="6"/>
  <c r="E70" i="9"/>
  <c r="I100" i="6"/>
  <c r="K48" i="9"/>
  <c r="L49" i="9"/>
  <c r="D72" i="9"/>
  <c r="L66" i="9"/>
  <c r="L56" i="9"/>
  <c r="L34" i="9"/>
  <c r="L16" i="9"/>
  <c r="L7" i="9"/>
  <c r="D70" i="9" l="1"/>
  <c r="M38" i="9"/>
  <c r="M59" i="9"/>
  <c r="N11" i="9"/>
  <c r="K28" i="9"/>
  <c r="E30" i="9"/>
  <c r="E39" i="6"/>
  <c r="D30" i="9"/>
  <c r="D39" i="6"/>
  <c r="J86" i="6"/>
  <c r="J75" i="6"/>
  <c r="J95" i="6" s="1"/>
  <c r="L47" i="6"/>
  <c r="L73" i="6" s="1"/>
  <c r="L58" i="9"/>
  <c r="L140" i="6"/>
  <c r="L90" i="9"/>
  <c r="L67" i="9"/>
  <c r="L48" i="6"/>
  <c r="L74" i="6" s="1"/>
  <c r="L85" i="6" s="1"/>
  <c r="L93" i="9"/>
  <c r="L143" i="6"/>
  <c r="L57" i="9"/>
  <c r="L36" i="6"/>
  <c r="L62" i="6" s="1"/>
  <c r="L22" i="9"/>
  <c r="L46" i="6"/>
  <c r="L72" i="6" s="1"/>
  <c r="L84" i="6" s="1"/>
  <c r="L44" i="6"/>
  <c r="L70" i="6" s="1"/>
  <c r="L50" i="9"/>
  <c r="L88" i="9"/>
  <c r="L138" i="6"/>
  <c r="M13" i="9"/>
  <c r="L35" i="9"/>
  <c r="L35" i="6"/>
  <c r="L61" i="6" s="1"/>
  <c r="L92" i="9"/>
  <c r="L142" i="6"/>
  <c r="L87" i="9"/>
  <c r="L137" i="6"/>
  <c r="L141" i="6"/>
  <c r="L91" i="9"/>
  <c r="L32" i="6"/>
  <c r="L8" i="9"/>
  <c r="M23" i="9"/>
  <c r="M33" i="6"/>
  <c r="M59" i="6" s="1"/>
  <c r="L27" i="9"/>
  <c r="M51" i="9" l="1"/>
  <c r="M39" i="9"/>
  <c r="M37" i="9"/>
  <c r="J100" i="6"/>
  <c r="L58" i="6"/>
  <c r="K26" i="9"/>
  <c r="K43" i="6"/>
  <c r="D65" i="6"/>
  <c r="D41" i="6"/>
  <c r="M48" i="9"/>
  <c r="M8" i="9"/>
  <c r="E65" i="6"/>
  <c r="E41" i="6"/>
  <c r="E51" i="6" s="1"/>
  <c r="M60" i="9" l="1"/>
  <c r="M54" i="9"/>
  <c r="M83" i="9"/>
  <c r="M41" i="9"/>
  <c r="M85" i="9"/>
  <c r="M20" i="9"/>
  <c r="M18" i="9"/>
  <c r="M42" i="9"/>
  <c r="M84" i="9"/>
  <c r="M40" i="9"/>
  <c r="M53" i="9"/>
  <c r="M52" i="9"/>
  <c r="M36" i="9"/>
  <c r="M82" i="9"/>
  <c r="M19" i="9"/>
  <c r="M86" i="9"/>
  <c r="M50" i="9"/>
  <c r="M67" i="9"/>
  <c r="M48" i="6"/>
  <c r="M74" i="6" s="1"/>
  <c r="M85" i="6" s="1"/>
  <c r="K69" i="6"/>
  <c r="K49" i="6"/>
  <c r="D51" i="6"/>
  <c r="L87" i="6"/>
  <c r="D88" i="6"/>
  <c r="D67" i="6"/>
  <c r="E88" i="6"/>
  <c r="E91" i="6" s="1"/>
  <c r="E67" i="6"/>
  <c r="M66" i="9"/>
  <c r="M56" i="9"/>
  <c r="M34" i="9"/>
  <c r="M16" i="9"/>
  <c r="M7" i="9"/>
  <c r="N10" i="9" l="1"/>
  <c r="N54" i="9"/>
  <c r="O83" i="9"/>
  <c r="N60" i="9"/>
  <c r="N39" i="9"/>
  <c r="N24" i="9"/>
  <c r="F72" i="9"/>
  <c r="L73" i="9"/>
  <c r="D91" i="6"/>
  <c r="K75" i="6"/>
  <c r="K95" i="6" s="1"/>
  <c r="K86" i="6"/>
  <c r="M57" i="9"/>
  <c r="M36" i="6"/>
  <c r="M62" i="6" s="1"/>
  <c r="M89" i="9"/>
  <c r="M139" i="6"/>
  <c r="L26" i="9"/>
  <c r="L28" i="9"/>
  <c r="M47" i="6"/>
  <c r="M73" i="6" s="1"/>
  <c r="M58" i="9"/>
  <c r="M91" i="9"/>
  <c r="M141" i="6"/>
  <c r="E96" i="6"/>
  <c r="E77" i="6"/>
  <c r="M138" i="6"/>
  <c r="M88" i="9"/>
  <c r="M22" i="9"/>
  <c r="M46" i="6"/>
  <c r="M72" i="6" s="1"/>
  <c r="M44" i="6"/>
  <c r="M70" i="6" s="1"/>
  <c r="M14" i="9"/>
  <c r="M31" i="6"/>
  <c r="N21" i="9"/>
  <c r="M35" i="9"/>
  <c r="M35" i="6"/>
  <c r="M61" i="6" s="1"/>
  <c r="M21" i="9"/>
  <c r="M34" i="6"/>
  <c r="M60" i="6" s="1"/>
  <c r="M143" i="6"/>
  <c r="M93" i="9"/>
  <c r="D77" i="6"/>
  <c r="D96" i="6"/>
  <c r="M11" i="9"/>
  <c r="M32" i="6"/>
  <c r="M58" i="6" s="1"/>
  <c r="M92" i="9"/>
  <c r="M142" i="6"/>
  <c r="M87" i="9"/>
  <c r="M137" i="6"/>
  <c r="N40" i="6"/>
  <c r="N66" i="6" s="1"/>
  <c r="N43" i="9"/>
  <c r="M45" i="6"/>
  <c r="M71" i="6" s="1"/>
  <c r="M9" i="9"/>
  <c r="M140" i="6"/>
  <c r="M90" i="9"/>
  <c r="M27" i="9"/>
  <c r="M28" i="9"/>
  <c r="M84" i="6" l="1"/>
  <c r="O24" i="9"/>
  <c r="N38" i="9"/>
  <c r="N20" i="9"/>
  <c r="N51" i="9"/>
  <c r="N59" i="9"/>
  <c r="N18" i="9"/>
  <c r="N85" i="9"/>
  <c r="N14" i="9"/>
  <c r="N84" i="9"/>
  <c r="N53" i="9"/>
  <c r="N36" i="9"/>
  <c r="N41" i="9"/>
  <c r="N42" i="9"/>
  <c r="N40" i="9"/>
  <c r="N37" i="9"/>
  <c r="N19" i="9"/>
  <c r="N52" i="9"/>
  <c r="N82" i="9"/>
  <c r="N83" i="9"/>
  <c r="N86" i="9"/>
  <c r="L48" i="9"/>
  <c r="L43" i="6"/>
  <c r="M57" i="6"/>
  <c r="N91" i="9"/>
  <c r="N141" i="6"/>
  <c r="D101" i="6"/>
  <c r="D97" i="6"/>
  <c r="D102" i="6" s="1"/>
  <c r="E101" i="6"/>
  <c r="E97" i="6"/>
  <c r="E102" i="6" s="1"/>
  <c r="K100" i="6"/>
  <c r="E93" i="6"/>
  <c r="D93" i="6"/>
  <c r="N32" i="6"/>
  <c r="N58" i="6" s="1"/>
  <c r="N8" i="9"/>
  <c r="M26" i="9"/>
  <c r="N66" i="9"/>
  <c r="N56" i="9"/>
  <c r="N34" i="9"/>
  <c r="N16" i="9"/>
  <c r="N7" i="9"/>
  <c r="F70" i="9" l="1"/>
  <c r="O59" i="9"/>
  <c r="O42" i="9"/>
  <c r="O53" i="9"/>
  <c r="O60" i="9"/>
  <c r="O14" i="9"/>
  <c r="O84" i="9"/>
  <c r="O37" i="9"/>
  <c r="O36" i="9"/>
  <c r="O54" i="9"/>
  <c r="O82" i="9"/>
  <c r="O41" i="9"/>
  <c r="O18" i="9"/>
  <c r="O86" i="9"/>
  <c r="O85" i="9"/>
  <c r="O10" i="9"/>
  <c r="O20" i="9"/>
  <c r="O17" i="9"/>
  <c r="O38" i="9"/>
  <c r="O19" i="9"/>
  <c r="O11" i="9"/>
  <c r="O40" i="9"/>
  <c r="O39" i="9"/>
  <c r="O51" i="9"/>
  <c r="O52" i="9"/>
  <c r="N35" i="9"/>
  <c r="N35" i="6"/>
  <c r="N61" i="6" s="1"/>
  <c r="N13" i="9"/>
  <c r="N31" i="6"/>
  <c r="N23" i="9"/>
  <c r="N33" i="6"/>
  <c r="N59" i="6" s="1"/>
  <c r="M73" i="9"/>
  <c r="F30" i="9"/>
  <c r="F39" i="6"/>
  <c r="N92" i="9"/>
  <c r="N142" i="6"/>
  <c r="N139" i="6"/>
  <c r="N89" i="9"/>
  <c r="O43" i="9"/>
  <c r="O40" i="6"/>
  <c r="O66" i="6" s="1"/>
  <c r="N50" i="9"/>
  <c r="N44" i="6"/>
  <c r="N70" i="6" s="1"/>
  <c r="N67" i="9"/>
  <c r="N48" i="6"/>
  <c r="N74" i="6" s="1"/>
  <c r="N85" i="6" s="1"/>
  <c r="N140" i="6"/>
  <c r="N90" i="9"/>
  <c r="N93" i="9"/>
  <c r="N143" i="6"/>
  <c r="M87" i="6"/>
  <c r="N22" i="9"/>
  <c r="N46" i="6"/>
  <c r="N72" i="6" s="1"/>
  <c r="N9" i="9"/>
  <c r="N45" i="6"/>
  <c r="N71" i="6" s="1"/>
  <c r="N17" i="9"/>
  <c r="N34" i="6"/>
  <c r="N60" i="6" s="1"/>
  <c r="N137" i="6"/>
  <c r="N87" i="9"/>
  <c r="L69" i="6"/>
  <c r="L49" i="6"/>
  <c r="N57" i="9"/>
  <c r="N36" i="6"/>
  <c r="N62" i="6" s="1"/>
  <c r="N138" i="6"/>
  <c r="N88" i="9"/>
  <c r="N47" i="6"/>
  <c r="N73" i="6" s="1"/>
  <c r="N58" i="9"/>
  <c r="N27" i="9"/>
  <c r="N28" i="9"/>
  <c r="N49" i="9"/>
  <c r="O66" i="9"/>
  <c r="O56" i="9"/>
  <c r="O34" i="9"/>
  <c r="O16" i="9"/>
  <c r="O7" i="9"/>
  <c r="N84" i="6" l="1"/>
  <c r="P85" i="9"/>
  <c r="P86" i="9"/>
  <c r="P59" i="9"/>
  <c r="P24" i="9"/>
  <c r="O47" i="6"/>
  <c r="O73" i="6" s="1"/>
  <c r="O58" i="9"/>
  <c r="O57" i="9"/>
  <c r="O36" i="6"/>
  <c r="O62" i="6" s="1"/>
  <c r="O9" i="9"/>
  <c r="O45" i="6"/>
  <c r="O71" i="6" s="1"/>
  <c r="O91" i="9"/>
  <c r="O141" i="6"/>
  <c r="H30" i="9"/>
  <c r="H39" i="6"/>
  <c r="L75" i="6"/>
  <c r="L95" i="6" s="1"/>
  <c r="L86" i="6"/>
  <c r="O32" i="6"/>
  <c r="O58" i="6" s="1"/>
  <c r="O8" i="9"/>
  <c r="O87" i="9"/>
  <c r="O137" i="6"/>
  <c r="G39" i="6"/>
  <c r="G30" i="9"/>
  <c r="P43" i="9"/>
  <c r="P40" i="6"/>
  <c r="P66" i="6" s="1"/>
  <c r="N48" i="9"/>
  <c r="F65" i="6"/>
  <c r="F41" i="6"/>
  <c r="N57" i="6"/>
  <c r="O92" i="9"/>
  <c r="O142" i="6"/>
  <c r="O21" i="9"/>
  <c r="O34" i="6"/>
  <c r="O60" i="6" s="1"/>
  <c r="O35" i="9"/>
  <c r="O35" i="6"/>
  <c r="O61" i="6" s="1"/>
  <c r="O143" i="6"/>
  <c r="O93" i="9"/>
  <c r="O138" i="6"/>
  <c r="O88" i="9"/>
  <c r="O31" i="6"/>
  <c r="O13" i="9"/>
  <c r="O50" i="9"/>
  <c r="O44" i="6"/>
  <c r="O70" i="6" s="1"/>
  <c r="O139" i="6"/>
  <c r="O89" i="9"/>
  <c r="O33" i="6"/>
  <c r="O59" i="6" s="1"/>
  <c r="O23" i="9"/>
  <c r="M49" i="9"/>
  <c r="M43" i="6"/>
  <c r="O90" i="9"/>
  <c r="O140" i="6"/>
  <c r="O67" i="9"/>
  <c r="O48" i="6"/>
  <c r="O74" i="6" s="1"/>
  <c r="O85" i="6" s="1"/>
  <c r="O22" i="9"/>
  <c r="O46" i="6"/>
  <c r="O72" i="6" s="1"/>
  <c r="O27" i="9"/>
  <c r="N26" i="9"/>
  <c r="N73" i="9"/>
  <c r="P14" i="9" l="1"/>
  <c r="P84" i="9"/>
  <c r="P53" i="9"/>
  <c r="P41" i="9"/>
  <c r="P36" i="9"/>
  <c r="P60" i="9"/>
  <c r="P42" i="9"/>
  <c r="P11" i="9"/>
  <c r="P82" i="9"/>
  <c r="P51" i="9"/>
  <c r="P10" i="9"/>
  <c r="P83" i="9"/>
  <c r="P39" i="9"/>
  <c r="P37" i="9"/>
  <c r="P54" i="9"/>
  <c r="P40" i="9"/>
  <c r="P20" i="9"/>
  <c r="Q24" i="9"/>
  <c r="P19" i="9"/>
  <c r="P17" i="9"/>
  <c r="P18" i="9"/>
  <c r="P52" i="9"/>
  <c r="P38" i="9"/>
  <c r="F51" i="6"/>
  <c r="O84" i="6"/>
  <c r="F88" i="6"/>
  <c r="F67" i="6"/>
  <c r="G65" i="6"/>
  <c r="G41" i="6"/>
  <c r="G51" i="6" s="1"/>
  <c r="L100" i="6"/>
  <c r="M49" i="6"/>
  <c r="M69" i="6"/>
  <c r="N43" i="6"/>
  <c r="H65" i="6"/>
  <c r="H41" i="6"/>
  <c r="H51" i="6" s="1"/>
  <c r="P91" i="9"/>
  <c r="P141" i="6"/>
  <c r="O57" i="6"/>
  <c r="N87" i="6"/>
  <c r="P49" i="9"/>
  <c r="O49" i="9"/>
  <c r="P66" i="9"/>
  <c r="P56" i="9"/>
  <c r="P34" i="9"/>
  <c r="P16" i="9"/>
  <c r="P7" i="9"/>
  <c r="Q51" i="9" l="1"/>
  <c r="I30" i="9"/>
  <c r="I39" i="6"/>
  <c r="Q40" i="6"/>
  <c r="Q66" i="6" s="1"/>
  <c r="Q43" i="9"/>
  <c r="O48" i="9"/>
  <c r="H88" i="6"/>
  <c r="H91" i="6" s="1"/>
  <c r="H67" i="6"/>
  <c r="P67" i="9"/>
  <c r="P48" i="6"/>
  <c r="P74" i="6" s="1"/>
  <c r="P85" i="6" s="1"/>
  <c r="P137" i="6"/>
  <c r="P87" i="9"/>
  <c r="P21" i="9"/>
  <c r="P34" i="6"/>
  <c r="P60" i="6" s="1"/>
  <c r="N49" i="6"/>
  <c r="N69" i="6"/>
  <c r="G88" i="6"/>
  <c r="G91" i="6" s="1"/>
  <c r="G67" i="6"/>
  <c r="P23" i="9"/>
  <c r="P33" i="6"/>
  <c r="P59" i="6" s="1"/>
  <c r="P44" i="6"/>
  <c r="P70" i="6" s="1"/>
  <c r="P50" i="9"/>
  <c r="P88" i="9"/>
  <c r="P138" i="6"/>
  <c r="O87" i="6"/>
  <c r="M75" i="6"/>
  <c r="M95" i="6" s="1"/>
  <c r="M86" i="6"/>
  <c r="P9" i="9"/>
  <c r="P45" i="6"/>
  <c r="P71" i="6" s="1"/>
  <c r="P35" i="6"/>
  <c r="P61" i="6" s="1"/>
  <c r="P35" i="9"/>
  <c r="P22" i="9"/>
  <c r="P46" i="6"/>
  <c r="P72" i="6" s="1"/>
  <c r="O26" i="9"/>
  <c r="O28" i="9"/>
  <c r="F96" i="6"/>
  <c r="F77" i="6"/>
  <c r="P32" i="6"/>
  <c r="P58" i="6" s="1"/>
  <c r="P8" i="9"/>
  <c r="P36" i="6"/>
  <c r="P62" i="6" s="1"/>
  <c r="P57" i="9"/>
  <c r="P140" i="6"/>
  <c r="P90" i="9"/>
  <c r="P13" i="9"/>
  <c r="P31" i="6"/>
  <c r="P93" i="9"/>
  <c r="P143" i="6"/>
  <c r="F91" i="6"/>
  <c r="P89" i="9"/>
  <c r="P139" i="6"/>
  <c r="P58" i="9"/>
  <c r="P47" i="6"/>
  <c r="P73" i="6" s="1"/>
  <c r="P142" i="6"/>
  <c r="P92" i="9"/>
  <c r="P27" i="9"/>
  <c r="O73" i="9"/>
  <c r="P84" i="6" l="1"/>
  <c r="Q52" i="9"/>
  <c r="Q20" i="9"/>
  <c r="Q41" i="9"/>
  <c r="Q17" i="9"/>
  <c r="Q40" i="9"/>
  <c r="Q59" i="9"/>
  <c r="Q39" i="9"/>
  <c r="Q18" i="9"/>
  <c r="Q14" i="9"/>
  <c r="Q86" i="9"/>
  <c r="Q10" i="9"/>
  <c r="Q11" i="9"/>
  <c r="Q38" i="9"/>
  <c r="Q85" i="9"/>
  <c r="Q60" i="9"/>
  <c r="Q82" i="9"/>
  <c r="Q42" i="9"/>
  <c r="Q54" i="9"/>
  <c r="Q84" i="9"/>
  <c r="Q37" i="9"/>
  <c r="Q53" i="9"/>
  <c r="Q36" i="9"/>
  <c r="Q83" i="9"/>
  <c r="Q19" i="9"/>
  <c r="P57" i="6"/>
  <c r="H96" i="6"/>
  <c r="H77" i="6"/>
  <c r="I65" i="6"/>
  <c r="I41" i="6"/>
  <c r="F101" i="6"/>
  <c r="F97" i="6"/>
  <c r="F102" i="6" s="1"/>
  <c r="G77" i="6"/>
  <c r="G96" i="6"/>
  <c r="O43" i="6"/>
  <c r="F93" i="6"/>
  <c r="G93" i="6"/>
  <c r="H93" i="6"/>
  <c r="M100" i="6"/>
  <c r="N86" i="6"/>
  <c r="N75" i="6"/>
  <c r="N95" i="6" s="1"/>
  <c r="Q91" i="9"/>
  <c r="Q141" i="6"/>
  <c r="Q66" i="9"/>
  <c r="Q56" i="9"/>
  <c r="Q34" i="9"/>
  <c r="Q16" i="9"/>
  <c r="Q7" i="9"/>
  <c r="R86" i="9" l="1"/>
  <c r="R39" i="9"/>
  <c r="R11" i="9"/>
  <c r="N100" i="6"/>
  <c r="Q138" i="6"/>
  <c r="Q88" i="9"/>
  <c r="Q21" i="9"/>
  <c r="Q34" i="6"/>
  <c r="Q60" i="6" s="1"/>
  <c r="P73" i="9"/>
  <c r="O69" i="6"/>
  <c r="O49" i="6"/>
  <c r="P87" i="6"/>
  <c r="Q44" i="6"/>
  <c r="Q70" i="6" s="1"/>
  <c r="Q50" i="9"/>
  <c r="Q31" i="6"/>
  <c r="Q13" i="9"/>
  <c r="Q22" i="9"/>
  <c r="Q46" i="6"/>
  <c r="Q72" i="6" s="1"/>
  <c r="R43" i="9"/>
  <c r="R40" i="6"/>
  <c r="R66" i="6" s="1"/>
  <c r="P26" i="9"/>
  <c r="P28" i="9"/>
  <c r="I51" i="6"/>
  <c r="Q58" i="9"/>
  <c r="Q47" i="6"/>
  <c r="Q73" i="6" s="1"/>
  <c r="Q92" i="9"/>
  <c r="Q142" i="6"/>
  <c r="G101" i="6"/>
  <c r="G97" i="6"/>
  <c r="I88" i="6"/>
  <c r="I67" i="6"/>
  <c r="Q33" i="6"/>
  <c r="Q59" i="6" s="1"/>
  <c r="Q23" i="9"/>
  <c r="Q137" i="6"/>
  <c r="Q87" i="9"/>
  <c r="Q90" i="9"/>
  <c r="Q140" i="6"/>
  <c r="Q9" i="9"/>
  <c r="Q45" i="6"/>
  <c r="Q71" i="6" s="1"/>
  <c r="Q89" i="9"/>
  <c r="Q139" i="6"/>
  <c r="Q143" i="6"/>
  <c r="Q93" i="9"/>
  <c r="H101" i="6"/>
  <c r="H97" i="6"/>
  <c r="Q8" i="9"/>
  <c r="Q32" i="6"/>
  <c r="Q58" i="6" s="1"/>
  <c r="Q57" i="9"/>
  <c r="Q36" i="6"/>
  <c r="Q62" i="6" s="1"/>
  <c r="Q35" i="9"/>
  <c r="Q35" i="6"/>
  <c r="Q61" i="6" s="1"/>
  <c r="Q67" i="9"/>
  <c r="Q48" i="6"/>
  <c r="Q74" i="6" s="1"/>
  <c r="Q85" i="6" s="1"/>
  <c r="Q27" i="9"/>
  <c r="Q84" i="6" l="1"/>
  <c r="R83" i="9"/>
  <c r="R54" i="9"/>
  <c r="R10" i="9"/>
  <c r="R24" i="9"/>
  <c r="R41" i="9"/>
  <c r="R14" i="9"/>
  <c r="R37" i="9"/>
  <c r="R42" i="9"/>
  <c r="S24" i="9"/>
  <c r="R53" i="9"/>
  <c r="R51" i="9"/>
  <c r="R84" i="9"/>
  <c r="R36" i="9"/>
  <c r="R59" i="9"/>
  <c r="R82" i="9"/>
  <c r="R38" i="9"/>
  <c r="R18" i="9"/>
  <c r="R20" i="9"/>
  <c r="R85" i="9"/>
  <c r="R17" i="9"/>
  <c r="R60" i="9"/>
  <c r="R19" i="9"/>
  <c r="R40" i="9"/>
  <c r="R52" i="9"/>
  <c r="I96" i="6"/>
  <c r="I77" i="6"/>
  <c r="P48" i="9"/>
  <c r="P43" i="6"/>
  <c r="G102" i="6"/>
  <c r="R22" i="9"/>
  <c r="I91" i="6"/>
  <c r="Q48" i="9"/>
  <c r="H102" i="6"/>
  <c r="Q57" i="6"/>
  <c r="O75" i="6"/>
  <c r="O95" i="6" s="1"/>
  <c r="O86" i="6"/>
  <c r="R66" i="9"/>
  <c r="R56" i="9"/>
  <c r="R34" i="9"/>
  <c r="R16" i="9"/>
  <c r="R7" i="9"/>
  <c r="R46" i="6" l="1"/>
  <c r="R72" i="6" s="1"/>
  <c r="S14" i="9"/>
  <c r="S54" i="9"/>
  <c r="S18" i="9"/>
  <c r="S20" i="9"/>
  <c r="S51" i="9"/>
  <c r="S41" i="9"/>
  <c r="S59" i="9"/>
  <c r="S11" i="9"/>
  <c r="O100" i="6"/>
  <c r="I101" i="6"/>
  <c r="I97" i="6"/>
  <c r="R31" i="6"/>
  <c r="R13" i="9"/>
  <c r="R8" i="9"/>
  <c r="R32" i="6"/>
  <c r="R58" i="6" s="1"/>
  <c r="R21" i="9"/>
  <c r="R34" i="6"/>
  <c r="R60" i="6" s="1"/>
  <c r="R89" i="9"/>
  <c r="R139" i="6"/>
  <c r="R93" i="9"/>
  <c r="R143" i="6"/>
  <c r="K30" i="9"/>
  <c r="K39" i="6"/>
  <c r="R57" i="9"/>
  <c r="R36" i="6"/>
  <c r="R62" i="6" s="1"/>
  <c r="R45" i="6"/>
  <c r="R71" i="6" s="1"/>
  <c r="R9" i="9"/>
  <c r="J39" i="6"/>
  <c r="J30" i="9"/>
  <c r="Q73" i="9"/>
  <c r="Q87" i="6"/>
  <c r="I93" i="6"/>
  <c r="P69" i="6"/>
  <c r="P49" i="6"/>
  <c r="R44" i="6"/>
  <c r="R70" i="6" s="1"/>
  <c r="R50" i="9"/>
  <c r="R67" i="9"/>
  <c r="R48" i="6"/>
  <c r="R74" i="6" s="1"/>
  <c r="R85" i="6" s="1"/>
  <c r="R87" i="9"/>
  <c r="R137" i="6"/>
  <c r="R23" i="9"/>
  <c r="R33" i="6"/>
  <c r="R59" i="6" s="1"/>
  <c r="S43" i="9"/>
  <c r="S40" i="6"/>
  <c r="S66" i="6" s="1"/>
  <c r="Q26" i="9"/>
  <c r="Q28" i="9"/>
  <c r="R92" i="9"/>
  <c r="R142" i="6"/>
  <c r="R88" i="9"/>
  <c r="R138" i="6"/>
  <c r="R35" i="9"/>
  <c r="R35" i="6"/>
  <c r="R61" i="6" s="1"/>
  <c r="R58" i="9"/>
  <c r="R47" i="6"/>
  <c r="R73" i="6" s="1"/>
  <c r="R141" i="6"/>
  <c r="R91" i="9"/>
  <c r="R140" i="6"/>
  <c r="R90" i="9"/>
  <c r="R27" i="9"/>
  <c r="R49" i="9"/>
  <c r="R84" i="6" l="1"/>
  <c r="S53" i="9"/>
  <c r="S38" i="9"/>
  <c r="S37" i="9"/>
  <c r="S83" i="9"/>
  <c r="S86" i="9"/>
  <c r="S60" i="9"/>
  <c r="S52" i="9"/>
  <c r="S82" i="9"/>
  <c r="S42" i="9"/>
  <c r="S84" i="9"/>
  <c r="T24" i="9"/>
  <c r="S39" i="9"/>
  <c r="S40" i="9"/>
  <c r="S17" i="9"/>
  <c r="S19" i="9"/>
  <c r="S85" i="9"/>
  <c r="S36" i="9"/>
  <c r="S10" i="9"/>
  <c r="Q49" i="9"/>
  <c r="Q43" i="6"/>
  <c r="S89" i="9"/>
  <c r="S139" i="6"/>
  <c r="R57" i="6"/>
  <c r="S92" i="9"/>
  <c r="S142" i="6"/>
  <c r="K65" i="6"/>
  <c r="K41" i="6"/>
  <c r="K51" i="6" s="1"/>
  <c r="I102" i="6"/>
  <c r="S35" i="9"/>
  <c r="P75" i="6"/>
  <c r="P95" i="6" s="1"/>
  <c r="P86" i="6"/>
  <c r="J65" i="6"/>
  <c r="J41" i="6"/>
  <c r="S66" i="9"/>
  <c r="S56" i="9"/>
  <c r="S34" i="9"/>
  <c r="S16" i="9"/>
  <c r="S7" i="9"/>
  <c r="S35" i="6" l="1"/>
  <c r="S61" i="6" s="1"/>
  <c r="T10" i="9"/>
  <c r="L39" i="6"/>
  <c r="L30" i="9"/>
  <c r="S141" i="6"/>
  <c r="S91" i="9"/>
  <c r="S9" i="9"/>
  <c r="S45" i="6"/>
  <c r="S71" i="6" s="1"/>
  <c r="S90" i="9"/>
  <c r="S140" i="6"/>
  <c r="T43" i="9"/>
  <c r="T40" i="6"/>
  <c r="T66" i="6" s="1"/>
  <c r="R73" i="9"/>
  <c r="P100" i="6"/>
  <c r="K88" i="6"/>
  <c r="K91" i="6" s="1"/>
  <c r="K67" i="6"/>
  <c r="S23" i="9"/>
  <c r="S33" i="6"/>
  <c r="S59" i="6" s="1"/>
  <c r="S93" i="9"/>
  <c r="S143" i="6"/>
  <c r="R26" i="9"/>
  <c r="R28" i="9"/>
  <c r="Q69" i="6"/>
  <c r="Q49" i="6"/>
  <c r="S88" i="9"/>
  <c r="S138" i="6"/>
  <c r="S8" i="9"/>
  <c r="S32" i="6"/>
  <c r="S58" i="6" s="1"/>
  <c r="S31" i="6"/>
  <c r="S13" i="9"/>
  <c r="J51" i="6"/>
  <c r="S21" i="9"/>
  <c r="S34" i="6"/>
  <c r="S60" i="6" s="1"/>
  <c r="S67" i="9"/>
  <c r="S48" i="6"/>
  <c r="S74" i="6" s="1"/>
  <c r="S85" i="6" s="1"/>
  <c r="J88" i="6"/>
  <c r="J67" i="6"/>
  <c r="R87" i="6"/>
  <c r="S58" i="9"/>
  <c r="S47" i="6"/>
  <c r="S73" i="6" s="1"/>
  <c r="S137" i="6"/>
  <c r="S87" i="9"/>
  <c r="S50" i="9"/>
  <c r="S44" i="6"/>
  <c r="S70" i="6" s="1"/>
  <c r="S36" i="6"/>
  <c r="S62" i="6" s="1"/>
  <c r="S57" i="9"/>
  <c r="S22" i="9"/>
  <c r="S46" i="6"/>
  <c r="S72" i="6" s="1"/>
  <c r="S27" i="9"/>
  <c r="T59" i="9" l="1"/>
  <c r="T52" i="9"/>
  <c r="T18" i="9"/>
  <c r="J96" i="6"/>
  <c r="J77" i="6"/>
  <c r="J91" i="6"/>
  <c r="L65" i="6"/>
  <c r="L41" i="6"/>
  <c r="L51" i="6" s="1"/>
  <c r="K77" i="6"/>
  <c r="K96" i="6"/>
  <c r="R43" i="6"/>
  <c r="R48" i="9"/>
  <c r="S84" i="6"/>
  <c r="T13" i="9"/>
  <c r="S57" i="6"/>
  <c r="Q75" i="6"/>
  <c r="Q95" i="6" s="1"/>
  <c r="Q86" i="6"/>
  <c r="T42" i="9" l="1"/>
  <c r="T20" i="9"/>
  <c r="T54" i="9"/>
  <c r="T17" i="9"/>
  <c r="T51" i="9"/>
  <c r="T60" i="9"/>
  <c r="T11" i="9"/>
  <c r="T40" i="9"/>
  <c r="T83" i="9"/>
  <c r="T36" i="9"/>
  <c r="T53" i="9"/>
  <c r="T39" i="9"/>
  <c r="T84" i="9"/>
  <c r="T85" i="9"/>
  <c r="T38" i="9"/>
  <c r="T37" i="9"/>
  <c r="T86" i="9"/>
  <c r="T82" i="9"/>
  <c r="T41" i="9"/>
  <c r="T19" i="9"/>
  <c r="J101" i="6"/>
  <c r="J97" i="6"/>
  <c r="Q100" i="6"/>
  <c r="L88" i="6"/>
  <c r="L67" i="6"/>
  <c r="R49" i="6"/>
  <c r="R69" i="6"/>
  <c r="S87" i="6"/>
  <c r="K101" i="6"/>
  <c r="K97" i="6"/>
  <c r="K93" i="6"/>
  <c r="J93" i="6"/>
  <c r="S49" i="9"/>
  <c r="T66" i="9"/>
  <c r="T56" i="9"/>
  <c r="T34" i="9"/>
  <c r="T16" i="9"/>
  <c r="T7" i="9"/>
  <c r="U59" i="9" l="1"/>
  <c r="U40" i="9"/>
  <c r="U17" i="9"/>
  <c r="U20" i="9"/>
  <c r="U24" i="9"/>
  <c r="U14" i="9"/>
  <c r="U37" i="9"/>
  <c r="U51" i="9"/>
  <c r="M39" i="6"/>
  <c r="M30" i="9"/>
  <c r="T23" i="9"/>
  <c r="T33" i="6"/>
  <c r="T59" i="6" s="1"/>
  <c r="U43" i="9"/>
  <c r="U40" i="6"/>
  <c r="U66" i="6" s="1"/>
  <c r="S48" i="9"/>
  <c r="T91" i="9"/>
  <c r="T141" i="6"/>
  <c r="T90" i="9"/>
  <c r="T140" i="6"/>
  <c r="T47" i="6"/>
  <c r="T73" i="6" s="1"/>
  <c r="T58" i="9"/>
  <c r="T36" i="6"/>
  <c r="T62" i="6" s="1"/>
  <c r="T57" i="9"/>
  <c r="T48" i="9"/>
  <c r="R75" i="6"/>
  <c r="R95" i="6" s="1"/>
  <c r="R86" i="6"/>
  <c r="J102" i="6"/>
  <c r="U23" i="9"/>
  <c r="T139" i="6"/>
  <c r="T89" i="9"/>
  <c r="T44" i="6"/>
  <c r="T70" i="6" s="1"/>
  <c r="T50" i="9"/>
  <c r="T35" i="9"/>
  <c r="T35" i="6"/>
  <c r="T61" i="6" s="1"/>
  <c r="T93" i="9"/>
  <c r="T143" i="6"/>
  <c r="T45" i="6"/>
  <c r="T71" i="6" s="1"/>
  <c r="T9" i="9"/>
  <c r="T8" i="9"/>
  <c r="T32" i="6"/>
  <c r="T58" i="6" s="1"/>
  <c r="T88" i="9"/>
  <c r="T138" i="6"/>
  <c r="S26" i="9"/>
  <c r="S28" i="9"/>
  <c r="K102" i="6"/>
  <c r="L96" i="6"/>
  <c r="L77" i="6"/>
  <c r="T21" i="9"/>
  <c r="T34" i="6"/>
  <c r="T60" i="6" s="1"/>
  <c r="T137" i="6"/>
  <c r="T87" i="9"/>
  <c r="T14" i="9"/>
  <c r="T31" i="6"/>
  <c r="L91" i="6"/>
  <c r="T22" i="9"/>
  <c r="T46" i="6"/>
  <c r="T72" i="6" s="1"/>
  <c r="T92" i="9"/>
  <c r="T142" i="6"/>
  <c r="T67" i="9"/>
  <c r="T48" i="6"/>
  <c r="T74" i="6" s="1"/>
  <c r="T85" i="6" s="1"/>
  <c r="T27" i="9"/>
  <c r="T28" i="9"/>
  <c r="S73" i="9"/>
  <c r="U33" i="6" l="1"/>
  <c r="U59" i="6" s="1"/>
  <c r="U52" i="9"/>
  <c r="U84" i="9"/>
  <c r="U22" i="9"/>
  <c r="U142" i="6"/>
  <c r="U92" i="9"/>
  <c r="T84" i="6"/>
  <c r="U21" i="9"/>
  <c r="L93" i="6"/>
  <c r="T57" i="6"/>
  <c r="S43" i="6"/>
  <c r="U90" i="9"/>
  <c r="U140" i="6"/>
  <c r="L101" i="6"/>
  <c r="L97" i="6"/>
  <c r="R100" i="6"/>
  <c r="M65" i="6"/>
  <c r="M41" i="6"/>
  <c r="M51" i="6" s="1"/>
  <c r="T26" i="9"/>
  <c r="U54" i="9" l="1"/>
  <c r="U10" i="9"/>
  <c r="U85" i="9"/>
  <c r="U86" i="9"/>
  <c r="U41" i="9"/>
  <c r="U83" i="9"/>
  <c r="U82" i="9"/>
  <c r="U60" i="9"/>
  <c r="U39" i="9"/>
  <c r="U36" i="9"/>
  <c r="U42" i="9"/>
  <c r="U38" i="9"/>
  <c r="U11" i="9"/>
  <c r="U53" i="9"/>
  <c r="M88" i="6"/>
  <c r="M91" i="6" s="1"/>
  <c r="M93" i="6" s="1"/>
  <c r="M67" i="6"/>
  <c r="L102" i="6"/>
  <c r="T87" i="6"/>
  <c r="S49" i="6"/>
  <c r="S69" i="6"/>
  <c r="U58" i="9"/>
  <c r="U66" i="9"/>
  <c r="U56" i="9"/>
  <c r="U34" i="9"/>
  <c r="U16" i="9"/>
  <c r="U7" i="9"/>
  <c r="U47" i="6" l="1"/>
  <c r="U73" i="6" s="1"/>
  <c r="V60" i="9"/>
  <c r="V82" i="9"/>
  <c r="V14" i="9"/>
  <c r="V10" i="9"/>
  <c r="V38" i="9"/>
  <c r="W86" i="9"/>
  <c r="W38" i="9"/>
  <c r="V36" i="9"/>
  <c r="V41" i="9"/>
  <c r="V11" i="9"/>
  <c r="W82" i="9"/>
  <c r="V18" i="9"/>
  <c r="W59" i="9"/>
  <c r="V20" i="9"/>
  <c r="W39" i="9"/>
  <c r="V85" i="9"/>
  <c r="W10" i="9"/>
  <c r="U93" i="9"/>
  <c r="U143" i="6"/>
  <c r="U137" i="6"/>
  <c r="U87" i="9"/>
  <c r="U88" i="9"/>
  <c r="U138" i="6"/>
  <c r="S75" i="6"/>
  <c r="S95" i="6" s="1"/>
  <c r="S86" i="6"/>
  <c r="M96" i="6"/>
  <c r="M77" i="6"/>
  <c r="U9" i="9"/>
  <c r="U45" i="6"/>
  <c r="U71" i="6" s="1"/>
  <c r="U35" i="9"/>
  <c r="U35" i="6"/>
  <c r="U61" i="6" s="1"/>
  <c r="U44" i="6"/>
  <c r="U70" i="6" s="1"/>
  <c r="U50" i="9"/>
  <c r="N30" i="9"/>
  <c r="N39" i="6"/>
  <c r="U89" i="9"/>
  <c r="U139" i="6"/>
  <c r="U18" i="9"/>
  <c r="U46" i="6"/>
  <c r="U72" i="6" s="1"/>
  <c r="V43" i="9"/>
  <c r="V40" i="6"/>
  <c r="V66" i="6" s="1"/>
  <c r="T73" i="9"/>
  <c r="U13" i="9"/>
  <c r="U31" i="6"/>
  <c r="U48" i="6"/>
  <c r="U74" i="6" s="1"/>
  <c r="U85" i="6" s="1"/>
  <c r="U67" i="9"/>
  <c r="U91" i="9"/>
  <c r="U141" i="6"/>
  <c r="U19" i="9"/>
  <c r="U34" i="6"/>
  <c r="U60" i="6" s="1"/>
  <c r="U57" i="9"/>
  <c r="U36" i="6"/>
  <c r="U62" i="6" s="1"/>
  <c r="U8" i="9"/>
  <c r="U32" i="6"/>
  <c r="U58" i="6" s="1"/>
  <c r="U27" i="9"/>
  <c r="W53" i="9" l="1"/>
  <c r="W60" i="9"/>
  <c r="V59" i="9"/>
  <c r="V24" i="9"/>
  <c r="V42" i="9"/>
  <c r="V84" i="9"/>
  <c r="V39" i="9"/>
  <c r="V19" i="9"/>
  <c r="V51" i="9"/>
  <c r="V52" i="9"/>
  <c r="V40" i="9"/>
  <c r="V83" i="9"/>
  <c r="V53" i="9"/>
  <c r="V86" i="9"/>
  <c r="V17" i="9"/>
  <c r="V37" i="9"/>
  <c r="W24" i="9"/>
  <c r="V54" i="9"/>
  <c r="V50" i="9"/>
  <c r="S100" i="6"/>
  <c r="V47" i="6"/>
  <c r="V73" i="6" s="1"/>
  <c r="V58" i="9"/>
  <c r="V137" i="6"/>
  <c r="V87" i="9"/>
  <c r="M101" i="6"/>
  <c r="M97" i="6"/>
  <c r="V22" i="9"/>
  <c r="V46" i="6"/>
  <c r="V72" i="6" s="1"/>
  <c r="T49" i="9"/>
  <c r="T43" i="6"/>
  <c r="U48" i="9"/>
  <c r="N65" i="6"/>
  <c r="N41" i="6"/>
  <c r="N51" i="6" s="1"/>
  <c r="U84" i="6"/>
  <c r="V57" i="9"/>
  <c r="V8" i="9"/>
  <c r="V32" i="6"/>
  <c r="V58" i="6" s="1"/>
  <c r="V91" i="9"/>
  <c r="V141" i="6"/>
  <c r="V92" i="9"/>
  <c r="V142" i="6"/>
  <c r="U57" i="6"/>
  <c r="V23" i="9"/>
  <c r="V31" i="6"/>
  <c r="V13" i="9"/>
  <c r="V49" i="9"/>
  <c r="V66" i="9"/>
  <c r="V56" i="9"/>
  <c r="V34" i="9"/>
  <c r="V16" i="9"/>
  <c r="V7" i="9"/>
  <c r="V36" i="6" l="1"/>
  <c r="V62" i="6" s="1"/>
  <c r="V33" i="6"/>
  <c r="V59" i="6" s="1"/>
  <c r="X83" i="9"/>
  <c r="U73" i="9"/>
  <c r="V9" i="9"/>
  <c r="V45" i="6"/>
  <c r="V71" i="6" s="1"/>
  <c r="V84" i="6" s="1"/>
  <c r="W45" i="6"/>
  <c r="W71" i="6" s="1"/>
  <c r="W9" i="9"/>
  <c r="U26" i="9"/>
  <c r="U28" i="9"/>
  <c r="N88" i="6"/>
  <c r="N91" i="6" s="1"/>
  <c r="N93" i="6" s="1"/>
  <c r="N67" i="6"/>
  <c r="V21" i="9"/>
  <c r="V34" i="6"/>
  <c r="V60" i="6" s="1"/>
  <c r="V89" i="9"/>
  <c r="V139" i="6"/>
  <c r="U87" i="6"/>
  <c r="M102" i="6"/>
  <c r="V88" i="9"/>
  <c r="V138" i="6"/>
  <c r="V90" i="9"/>
  <c r="V140" i="6"/>
  <c r="V143" i="6"/>
  <c r="V93" i="9"/>
  <c r="V57" i="6"/>
  <c r="T49" i="6"/>
  <c r="T69" i="6"/>
  <c r="V44" i="6"/>
  <c r="V70" i="6" s="1"/>
  <c r="V67" i="9"/>
  <c r="V48" i="6"/>
  <c r="V74" i="6" s="1"/>
  <c r="V85" i="6" s="1"/>
  <c r="W141" i="6"/>
  <c r="C141" i="6" s="1"/>
  <c r="W91" i="9"/>
  <c r="W92" i="9"/>
  <c r="W142" i="6"/>
  <c r="C142" i="6" s="1"/>
  <c r="O39" i="6"/>
  <c r="O30" i="9"/>
  <c r="W43" i="9"/>
  <c r="W40" i="6"/>
  <c r="W66" i="6" s="1"/>
  <c r="W33" i="6"/>
  <c r="W59" i="6" s="1"/>
  <c r="W23" i="9"/>
  <c r="W8" i="9"/>
  <c r="V35" i="9"/>
  <c r="V35" i="6"/>
  <c r="V61" i="6" s="1"/>
  <c r="V27" i="9"/>
  <c r="W41" i="9" l="1"/>
  <c r="W83" i="9"/>
  <c r="X17" i="9"/>
  <c r="X24" i="9"/>
  <c r="W14" i="9"/>
  <c r="X18" i="9"/>
  <c r="X84" i="9"/>
  <c r="W42" i="9"/>
  <c r="W20" i="9"/>
  <c r="X10" i="9"/>
  <c r="W40" i="9"/>
  <c r="W37" i="9"/>
  <c r="X54" i="9"/>
  <c r="W18" i="9"/>
  <c r="X36" i="9"/>
  <c r="W17" i="9"/>
  <c r="X82" i="9"/>
  <c r="X40" i="9"/>
  <c r="X86" i="9"/>
  <c r="X37" i="9"/>
  <c r="X20" i="9"/>
  <c r="X39" i="9"/>
  <c r="X59" i="9"/>
  <c r="X19" i="9"/>
  <c r="X53" i="9"/>
  <c r="W84" i="9"/>
  <c r="X52" i="9"/>
  <c r="W85" i="9"/>
  <c r="W54" i="9"/>
  <c r="W36" i="9"/>
  <c r="W51" i="9"/>
  <c r="W19" i="9"/>
  <c r="X38" i="9"/>
  <c r="W52" i="9"/>
  <c r="X51" i="9"/>
  <c r="X42" i="9"/>
  <c r="X85" i="9"/>
  <c r="X11" i="9"/>
  <c r="X41" i="9"/>
  <c r="X14" i="9"/>
  <c r="X60" i="9"/>
  <c r="T75" i="6"/>
  <c r="T95" i="6" s="1"/>
  <c r="T86" i="6"/>
  <c r="N77" i="6"/>
  <c r="N96" i="6"/>
  <c r="U49" i="9"/>
  <c r="U43" i="6"/>
  <c r="V87" i="6"/>
  <c r="O65" i="6"/>
  <c r="O41" i="6"/>
  <c r="O51" i="6" s="1"/>
  <c r="C23" i="9"/>
  <c r="W66" i="9"/>
  <c r="X56" i="9"/>
  <c r="W56" i="9"/>
  <c r="W34" i="9"/>
  <c r="X16" i="9"/>
  <c r="W16" i="9"/>
  <c r="W7" i="9"/>
  <c r="C20" i="9"/>
  <c r="C21" i="9"/>
  <c r="C19" i="9"/>
  <c r="C17" i="9"/>
  <c r="C11" i="9"/>
  <c r="C10" i="9"/>
  <c r="C84" i="9"/>
  <c r="C83" i="9"/>
  <c r="C22" i="9"/>
  <c r="C24" i="9"/>
  <c r="C14" i="9"/>
  <c r="C53" i="9"/>
  <c r="C8" i="9"/>
  <c r="C51" i="9"/>
  <c r="C50" i="9"/>
  <c r="C37" i="9"/>
  <c r="C54" i="9"/>
  <c r="C39" i="9"/>
  <c r="C91" i="9"/>
  <c r="C90" i="9"/>
  <c r="C86" i="9"/>
  <c r="C87" i="9"/>
  <c r="C40" i="9"/>
  <c r="C88" i="9"/>
  <c r="C85" i="9"/>
  <c r="C59" i="9"/>
  <c r="C52" i="9"/>
  <c r="C60" i="9"/>
  <c r="C38" i="9"/>
  <c r="C58" i="9"/>
  <c r="C92" i="9"/>
  <c r="C18" i="9"/>
  <c r="C42" i="9"/>
  <c r="C41" i="9"/>
  <c r="C9" i="9"/>
  <c r="C57" i="9"/>
  <c r="C89" i="9"/>
  <c r="C36" i="9"/>
  <c r="C35" i="9"/>
  <c r="V73" i="9" l="1"/>
  <c r="X21" i="9"/>
  <c r="X34" i="6"/>
  <c r="V26" i="9"/>
  <c r="V28" i="9"/>
  <c r="U69" i="6"/>
  <c r="U49" i="6"/>
  <c r="T100" i="6"/>
  <c r="X35" i="6"/>
  <c r="X35" i="9"/>
  <c r="X50" i="9"/>
  <c r="X44" i="6"/>
  <c r="X89" i="9"/>
  <c r="X139" i="6"/>
  <c r="C43" i="9"/>
  <c r="X140" i="6"/>
  <c r="X90" i="9"/>
  <c r="X23" i="9"/>
  <c r="X33" i="6"/>
  <c r="W11" i="9"/>
  <c r="W32" i="6"/>
  <c r="W58" i="6" s="1"/>
  <c r="W47" i="6"/>
  <c r="W73" i="6" s="1"/>
  <c r="W58" i="9"/>
  <c r="W35" i="6"/>
  <c r="W61" i="6" s="1"/>
  <c r="W35" i="9"/>
  <c r="W57" i="9"/>
  <c r="W36" i="6"/>
  <c r="W62" i="6" s="1"/>
  <c r="W140" i="6"/>
  <c r="C140" i="6" s="1"/>
  <c r="W90" i="9"/>
  <c r="W139" i="6"/>
  <c r="C139" i="6" s="1"/>
  <c r="W89" i="9"/>
  <c r="X143" i="6"/>
  <c r="X93" i="9"/>
  <c r="P39" i="6"/>
  <c r="P30" i="9"/>
  <c r="X87" i="9"/>
  <c r="X137" i="6"/>
  <c r="W21" i="9"/>
  <c r="W34" i="6"/>
  <c r="W60" i="6" s="1"/>
  <c r="X22" i="9"/>
  <c r="X46" i="6"/>
  <c r="X88" i="9"/>
  <c r="X138" i="6"/>
  <c r="W143" i="6"/>
  <c r="C143" i="6" s="1"/>
  <c r="W93" i="9"/>
  <c r="O88" i="6"/>
  <c r="O91" i="6" s="1"/>
  <c r="O93" i="6" s="1"/>
  <c r="O67" i="6"/>
  <c r="N101" i="6"/>
  <c r="N97" i="6"/>
  <c r="X57" i="9"/>
  <c r="X36" i="6"/>
  <c r="X141" i="6"/>
  <c r="X91" i="9"/>
  <c r="W87" i="9"/>
  <c r="W137" i="6"/>
  <c r="C137" i="6" s="1"/>
  <c r="X47" i="6"/>
  <c r="X58" i="9"/>
  <c r="W13" i="9"/>
  <c r="W31" i="6"/>
  <c r="W48" i="6"/>
  <c r="W67" i="9"/>
  <c r="X9" i="9"/>
  <c r="X45" i="6"/>
  <c r="W44" i="6"/>
  <c r="W70" i="6" s="1"/>
  <c r="W50" i="9"/>
  <c r="W22" i="9"/>
  <c r="W46" i="6"/>
  <c r="W72" i="6" s="1"/>
  <c r="W84" i="6" s="1"/>
  <c r="X142" i="6"/>
  <c r="X92" i="9"/>
  <c r="X32" i="6"/>
  <c r="X8" i="9"/>
  <c r="W88" i="9"/>
  <c r="W138" i="6"/>
  <c r="C138" i="6" s="1"/>
  <c r="W27" i="9"/>
  <c r="W28" i="9"/>
  <c r="X71" i="6" l="1"/>
  <c r="C45" i="6"/>
  <c r="X62" i="6"/>
  <c r="C62" i="6" s="1"/>
  <c r="C36" i="6"/>
  <c r="X43" i="9"/>
  <c r="X40" i="6"/>
  <c r="X73" i="6"/>
  <c r="C73" i="6" s="1"/>
  <c r="C47" i="6"/>
  <c r="X61" i="6"/>
  <c r="C61" i="6" s="1"/>
  <c r="C35" i="6"/>
  <c r="N102" i="6"/>
  <c r="X60" i="6"/>
  <c r="C60" i="6" s="1"/>
  <c r="C34" i="6"/>
  <c r="W48" i="9"/>
  <c r="W74" i="6"/>
  <c r="C48" i="6"/>
  <c r="W57" i="6"/>
  <c r="O77" i="6"/>
  <c r="O96" i="6"/>
  <c r="X72" i="6"/>
  <c r="C72" i="6" s="1"/>
  <c r="C46" i="6"/>
  <c r="X70" i="6"/>
  <c r="C70" i="6" s="1"/>
  <c r="C44" i="6"/>
  <c r="V43" i="6"/>
  <c r="V48" i="9"/>
  <c r="X59" i="6"/>
  <c r="C59" i="6" s="1"/>
  <c r="C33" i="6"/>
  <c r="X58" i="6"/>
  <c r="C58" i="6" s="1"/>
  <c r="C32" i="6"/>
  <c r="P65" i="6"/>
  <c r="P41" i="6"/>
  <c r="P51" i="6" s="1"/>
  <c r="U75" i="6"/>
  <c r="U95" i="6" s="1"/>
  <c r="U86" i="6"/>
  <c r="W26" i="9"/>
  <c r="X7" i="9"/>
  <c r="C13" i="9"/>
  <c r="X66" i="9"/>
  <c r="X34" i="9"/>
  <c r="C93" i="9"/>
  <c r="C56" i="9"/>
  <c r="U100" i="6" l="1"/>
  <c r="W87" i="6"/>
  <c r="Q30" i="9"/>
  <c r="Q39" i="6"/>
  <c r="W73" i="9"/>
  <c r="P88" i="6"/>
  <c r="P91" i="6" s="1"/>
  <c r="P93" i="6" s="1"/>
  <c r="P67" i="6"/>
  <c r="O101" i="6"/>
  <c r="O97" i="6"/>
  <c r="X66" i="6"/>
  <c r="C66" i="6" s="1"/>
  <c r="C40" i="6"/>
  <c r="X84" i="6"/>
  <c r="Y84" i="6" s="1"/>
  <c r="Z84" i="6" s="1"/>
  <c r="AA84" i="6" s="1"/>
  <c r="AB84" i="6" s="1"/>
  <c r="AC84" i="6" s="1"/>
  <c r="C84" i="6" s="1"/>
  <c r="C71" i="6"/>
  <c r="C66" i="9"/>
  <c r="C67" i="9"/>
  <c r="V49" i="6"/>
  <c r="V69" i="6"/>
  <c r="W85" i="6"/>
  <c r="C85" i="6" s="1"/>
  <c r="C74" i="6"/>
  <c r="X13" i="9"/>
  <c r="X31" i="6"/>
  <c r="X27" i="9"/>
  <c r="X28" i="9"/>
  <c r="X49" i="9"/>
  <c r="C34" i="9"/>
  <c r="C7" i="9"/>
  <c r="P77" i="6" l="1"/>
  <c r="P96" i="6"/>
  <c r="Q65" i="6"/>
  <c r="Q41" i="6"/>
  <c r="Q51" i="6" s="1"/>
  <c r="V75" i="6"/>
  <c r="V95" i="6" s="1"/>
  <c r="V86" i="6"/>
  <c r="W49" i="9"/>
  <c r="W43" i="6"/>
  <c r="X48" i="9"/>
  <c r="R39" i="6"/>
  <c r="R30" i="9"/>
  <c r="X57" i="6"/>
  <c r="X41" i="6"/>
  <c r="C31" i="6"/>
  <c r="O102" i="6"/>
  <c r="C27" i="9"/>
  <c r="C28" i="9"/>
  <c r="X26" i="9"/>
  <c r="C49" i="9"/>
  <c r="C48" i="9"/>
  <c r="C16" i="9"/>
  <c r="S39" i="6" l="1"/>
  <c r="S30" i="9"/>
  <c r="X67" i="6"/>
  <c r="X87" i="6"/>
  <c r="C57" i="6"/>
  <c r="W49" i="6"/>
  <c r="W69" i="6"/>
  <c r="R65" i="6"/>
  <c r="R41" i="6"/>
  <c r="R51" i="6" s="1"/>
  <c r="V100" i="6"/>
  <c r="Q88" i="6"/>
  <c r="Q91" i="6" s="1"/>
  <c r="Q93" i="6" s="1"/>
  <c r="Q67" i="6"/>
  <c r="C73" i="9"/>
  <c r="X73" i="9"/>
  <c r="X43" i="6"/>
  <c r="P101" i="6"/>
  <c r="P97" i="6"/>
  <c r="C26" i="9"/>
  <c r="Y87" i="6" l="1"/>
  <c r="Z87" i="6" s="1"/>
  <c r="AA87" i="6" s="1"/>
  <c r="AB87" i="6" s="1"/>
  <c r="AC87" i="6" s="1"/>
  <c r="C87" i="6" s="1"/>
  <c r="C43" i="6"/>
  <c r="X49" i="6"/>
  <c r="X69" i="6"/>
  <c r="X96" i="6"/>
  <c r="T30" i="9"/>
  <c r="T39" i="6"/>
  <c r="R88" i="6"/>
  <c r="R91" i="6" s="1"/>
  <c r="R93" i="6" s="1"/>
  <c r="R67" i="6"/>
  <c r="P102" i="6"/>
  <c r="Q77" i="6"/>
  <c r="Q96" i="6"/>
  <c r="W86" i="6"/>
  <c r="W75" i="6"/>
  <c r="W95" i="6" s="1"/>
  <c r="S65" i="6"/>
  <c r="S41" i="6"/>
  <c r="X101" i="6" l="1"/>
  <c r="Y96" i="6"/>
  <c r="S88" i="6"/>
  <c r="S91" i="6" s="1"/>
  <c r="S93" i="6" s="1"/>
  <c r="S67" i="6"/>
  <c r="W100" i="6"/>
  <c r="X75" i="6"/>
  <c r="X86" i="6"/>
  <c r="Y86" i="6" s="1"/>
  <c r="Z86" i="6" s="1"/>
  <c r="AA86" i="6" s="1"/>
  <c r="AB86" i="6" s="1"/>
  <c r="AC86" i="6" s="1"/>
  <c r="C86" i="6" s="1"/>
  <c r="C69" i="6"/>
  <c r="S51" i="6"/>
  <c r="Q101" i="6"/>
  <c r="Q97" i="6"/>
  <c r="T65" i="6"/>
  <c r="T41" i="6"/>
  <c r="T51" i="6" s="1"/>
  <c r="X51" i="6"/>
  <c r="C49" i="6"/>
  <c r="R77" i="6"/>
  <c r="R96" i="6"/>
  <c r="U30" i="9"/>
  <c r="U39" i="6"/>
  <c r="Z96" i="6" l="1"/>
  <c r="Y101" i="6"/>
  <c r="R101" i="6"/>
  <c r="R97" i="6"/>
  <c r="Q102" i="6"/>
  <c r="X95" i="6"/>
  <c r="C75" i="6"/>
  <c r="C95" i="6" s="1"/>
  <c r="X77" i="6"/>
  <c r="U65" i="6"/>
  <c r="U41" i="6"/>
  <c r="S77" i="6"/>
  <c r="S96" i="6"/>
  <c r="V30" i="9"/>
  <c r="V39" i="6"/>
  <c r="T88" i="6"/>
  <c r="T91" i="6" s="1"/>
  <c r="T93" i="6" s="1"/>
  <c r="T67" i="6"/>
  <c r="X91" i="6"/>
  <c r="AA96" i="6" l="1"/>
  <c r="Z101" i="6"/>
  <c r="Y95" i="6"/>
  <c r="X100" i="6"/>
  <c r="Y91" i="6"/>
  <c r="S101" i="6"/>
  <c r="S97" i="6"/>
  <c r="T77" i="6"/>
  <c r="T96" i="6"/>
  <c r="X97" i="6"/>
  <c r="Y97" i="6" s="1"/>
  <c r="U51" i="6"/>
  <c r="V65" i="6"/>
  <c r="V41" i="6"/>
  <c r="V51" i="6" s="1"/>
  <c r="U88" i="6"/>
  <c r="U91" i="6" s="1"/>
  <c r="U93" i="6" s="1"/>
  <c r="U67" i="6"/>
  <c r="R102" i="6"/>
  <c r="C100" i="6"/>
  <c r="Z97" i="6" l="1"/>
  <c r="Y102" i="6"/>
  <c r="Z95" i="6"/>
  <c r="Y100" i="6"/>
  <c r="AB96" i="6"/>
  <c r="AA101" i="6"/>
  <c r="Z91" i="6"/>
  <c r="X102" i="6"/>
  <c r="T101" i="6"/>
  <c r="T97" i="6"/>
  <c r="U77" i="6"/>
  <c r="U96" i="6"/>
  <c r="V88" i="6"/>
  <c r="V91" i="6" s="1"/>
  <c r="V67" i="6"/>
  <c r="S102" i="6"/>
  <c r="AC96" i="6" l="1"/>
  <c r="AB101" i="6"/>
  <c r="AA95" i="6"/>
  <c r="Z100" i="6"/>
  <c r="AA97" i="6"/>
  <c r="Z102" i="6"/>
  <c r="AA91" i="6"/>
  <c r="V93" i="6"/>
  <c r="V77" i="6"/>
  <c r="V96" i="6"/>
  <c r="T102" i="6"/>
  <c r="W30" i="9"/>
  <c r="W39" i="6"/>
  <c r="U101" i="6"/>
  <c r="U97" i="6"/>
  <c r="C30" i="9"/>
  <c r="AB97" i="6" l="1"/>
  <c r="AA102" i="6"/>
  <c r="AB95" i="6"/>
  <c r="AA100" i="6"/>
  <c r="AC101" i="6"/>
  <c r="AB91" i="6"/>
  <c r="U102" i="6"/>
  <c r="V101" i="6"/>
  <c r="V97" i="6"/>
  <c r="W65" i="6"/>
  <c r="C39" i="6"/>
  <c r="W41" i="6"/>
  <c r="G72" i="9"/>
  <c r="AC95" i="6" l="1"/>
  <c r="AB100" i="6"/>
  <c r="AC97" i="6"/>
  <c r="AB102" i="6"/>
  <c r="AC91" i="6"/>
  <c r="V102" i="6"/>
  <c r="W51" i="6"/>
  <c r="C41" i="6"/>
  <c r="W88" i="6"/>
  <c r="C88" i="6" s="1"/>
  <c r="C65" i="6"/>
  <c r="W67" i="6"/>
  <c r="G71" i="9"/>
  <c r="AC102" i="6" l="1"/>
  <c r="AC100" i="6"/>
  <c r="C91" i="6"/>
  <c r="W91" i="6"/>
  <c r="AB93" i="6" s="1"/>
  <c r="G47" i="9"/>
  <c r="W77" i="6"/>
  <c r="C77" i="6" s="1"/>
  <c r="C79" i="6" s="1"/>
  <c r="W96" i="6"/>
  <c r="C67" i="6"/>
  <c r="C96" i="6" s="1"/>
  <c r="H71" i="9"/>
  <c r="G70" i="9" l="1"/>
  <c r="AC93" i="6"/>
  <c r="Z93" i="6"/>
  <c r="AA93" i="6"/>
  <c r="X93" i="6"/>
  <c r="Y93" i="6"/>
  <c r="C101" i="6"/>
  <c r="C97" i="6"/>
  <c r="W93" i="6"/>
  <c r="W101" i="6"/>
  <c r="W97" i="6"/>
  <c r="K72" i="9"/>
  <c r="J71" i="9"/>
  <c r="W102" i="6" l="1"/>
  <c r="K70" i="9"/>
  <c r="K47" i="9"/>
  <c r="C102" i="6"/>
  <c r="L70" i="9"/>
  <c r="L47" i="9"/>
  <c r="L72" i="9"/>
  <c r="I71" i="9"/>
  <c r="K71" i="9"/>
  <c r="M70" i="9" l="1"/>
  <c r="M47" i="9"/>
  <c r="M72" i="9"/>
  <c r="L71" i="9"/>
  <c r="N70" i="9" l="1"/>
  <c r="N47" i="9"/>
  <c r="N72" i="9"/>
  <c r="M71" i="9"/>
  <c r="O70" i="9" l="1"/>
  <c r="O47" i="9"/>
  <c r="O72" i="9"/>
  <c r="N71" i="9"/>
  <c r="P70" i="9" l="1"/>
  <c r="P47" i="9"/>
  <c r="P72" i="9"/>
  <c r="O71" i="9"/>
  <c r="Q70" i="9" l="1"/>
  <c r="Q47" i="9"/>
  <c r="Q72" i="9"/>
  <c r="P71" i="9"/>
  <c r="R70" i="9" l="1"/>
  <c r="R47" i="9"/>
  <c r="R72" i="9"/>
  <c r="Q71" i="9"/>
  <c r="S72" i="9" l="1"/>
  <c r="T72" i="9" l="1"/>
  <c r="S71" i="9"/>
  <c r="T70" i="9" l="1"/>
  <c r="T47" i="9"/>
  <c r="S70" i="9"/>
  <c r="S47" i="9"/>
  <c r="U72" i="9"/>
  <c r="R71" i="9"/>
  <c r="T71" i="9"/>
  <c r="U70" i="9" l="1"/>
  <c r="U47" i="9"/>
  <c r="X72" i="9"/>
  <c r="W71" i="9"/>
  <c r="V71" i="9"/>
  <c r="U71" i="9"/>
  <c r="X71" i="9" l="1"/>
  <c r="X47" i="9"/>
  <c r="C71" i="9"/>
  <c r="X70" i="9" l="1"/>
  <c r="J72" i="9"/>
  <c r="J70" i="9" l="1"/>
  <c r="J47" i="9"/>
  <c r="H47" i="9"/>
  <c r="V70" i="9" l="1"/>
  <c r="V47" i="9"/>
  <c r="W70" i="9"/>
  <c r="W47" i="9"/>
  <c r="I70" i="9"/>
  <c r="I47" i="9"/>
  <c r="W72" i="9"/>
  <c r="I72" i="9"/>
  <c r="H72" i="9"/>
  <c r="V72" i="9"/>
  <c r="C47" i="9"/>
  <c r="H70" i="9" l="1"/>
  <c r="C72" i="9"/>
  <c r="C75" i="9"/>
  <c r="C78" i="9" l="1"/>
  <c r="C51" i="6" l="1"/>
  <c r="C53" i="6" s="1"/>
  <c r="C70" i="9"/>
</calcChain>
</file>

<file path=xl/sharedStrings.xml><?xml version="1.0" encoding="utf-8"?>
<sst xmlns="http://schemas.openxmlformats.org/spreadsheetml/2006/main" count="351" uniqueCount="121">
  <si>
    <t>Discount Rate</t>
  </si>
  <si>
    <t>Total</t>
  </si>
  <si>
    <t>$ millions</t>
  </si>
  <si>
    <t>NPV</t>
  </si>
  <si>
    <t>EOL Coal</t>
  </si>
  <si>
    <t>Reclamation Costs</t>
  </si>
  <si>
    <t>Retirement Costs</t>
  </si>
  <si>
    <t>Gas VOM</t>
  </si>
  <si>
    <t>Fuel</t>
  </si>
  <si>
    <t>Start Fuel</t>
  </si>
  <si>
    <t>Energy not Served</t>
  </si>
  <si>
    <t>Dumped Energy</t>
  </si>
  <si>
    <t>Deficiency Cost</t>
  </si>
  <si>
    <t>Use of Service</t>
  </si>
  <si>
    <t>Market Costs</t>
  </si>
  <si>
    <t>System Market Sales</t>
  </si>
  <si>
    <t>System Market Purchases</t>
  </si>
  <si>
    <t xml:space="preserve">Transmission Costs  </t>
  </si>
  <si>
    <t xml:space="preserve">  Transmission Build / Reinforcement Costs</t>
  </si>
  <si>
    <t>Total System Cost</t>
  </si>
  <si>
    <t>Fixed</t>
  </si>
  <si>
    <t>Variable</t>
  </si>
  <si>
    <t>Risk Adjusted PVRR</t>
  </si>
  <si>
    <t>Retired Coal</t>
  </si>
  <si>
    <t>DSM</t>
  </si>
  <si>
    <t>LT Contracts</t>
  </si>
  <si>
    <t>QFs</t>
  </si>
  <si>
    <t>Gas</t>
  </si>
  <si>
    <t>Solar</t>
  </si>
  <si>
    <t>Wind</t>
  </si>
  <si>
    <t>Other System</t>
  </si>
  <si>
    <t>Coal Fuel</t>
  </si>
  <si>
    <t>Gas Fuel</t>
  </si>
  <si>
    <t>Non-Gas VOM/PTC</t>
  </si>
  <si>
    <t>Energy Efficiency</t>
  </si>
  <si>
    <t>Emissions</t>
  </si>
  <si>
    <t>Deficiency</t>
  </si>
  <si>
    <t>Total Variable</t>
  </si>
  <si>
    <t>Market Purchases</t>
  </si>
  <si>
    <t>Market Sales</t>
  </si>
  <si>
    <t>Coal Fixed</t>
  </si>
  <si>
    <t>Gas Fixed</t>
  </si>
  <si>
    <t>Proxy Capital</t>
  </si>
  <si>
    <t>Proxy Fixed</t>
  </si>
  <si>
    <t>Demand Response</t>
  </si>
  <si>
    <t>Transmission</t>
  </si>
  <si>
    <t>Total Fixed</t>
  </si>
  <si>
    <t>Risk Premium</t>
  </si>
  <si>
    <t>Risk Adjusted</t>
  </si>
  <si>
    <t>Net Market Transactions</t>
  </si>
  <si>
    <t>Coal &amp; Gas Fixed</t>
  </si>
  <si>
    <t>Coal &amp; Gas Variable</t>
  </si>
  <si>
    <t>Cumulative PVRR(d)</t>
  </si>
  <si>
    <t>Net Cost/(Benefit)</t>
  </si>
  <si>
    <t>Proxy Resource Costs</t>
  </si>
  <si>
    <t>Projects Generation (GWh)</t>
  </si>
  <si>
    <t>Generation (GWh)</t>
  </si>
  <si>
    <t>$ Millions</t>
  </si>
  <si>
    <t>Adjust if Needed</t>
  </si>
  <si>
    <t>Coal</t>
  </si>
  <si>
    <t>Coal Start Fuel</t>
  </si>
  <si>
    <t>Emission Cost</t>
  </si>
  <si>
    <t>Other Generation Costs</t>
  </si>
  <si>
    <t>Other Generation Fixed Costs</t>
  </si>
  <si>
    <t>Demand Side Management Costs</t>
  </si>
  <si>
    <t>CO2 Price Curve</t>
  </si>
  <si>
    <t>CO2 Chehalis</t>
  </si>
  <si>
    <t>Coal VOM</t>
  </si>
  <si>
    <t>GHG</t>
  </si>
  <si>
    <t>All Other Emissions</t>
  </si>
  <si>
    <t>Row 1</t>
  </si>
  <si>
    <t>Row 2</t>
  </si>
  <si>
    <t>Count 1</t>
  </si>
  <si>
    <t>Count 2</t>
  </si>
  <si>
    <t>(Benefit)/Cost of Change Case</t>
  </si>
  <si>
    <t>Filename:</t>
  </si>
  <si>
    <t>Coal Generator Costs</t>
  </si>
  <si>
    <t>Coal - VOM</t>
  </si>
  <si>
    <t>Coal - FOM</t>
  </si>
  <si>
    <t>Coal CCUS - FOM</t>
  </si>
  <si>
    <t>Coal CCUS - VOM</t>
  </si>
  <si>
    <t>Gas - VOM</t>
  </si>
  <si>
    <t>Gas - FOM</t>
  </si>
  <si>
    <t>Gas Conversions - VOM</t>
  </si>
  <si>
    <t>Gas Conversions - FOM</t>
  </si>
  <si>
    <t>Proxy Gas - VOM</t>
  </si>
  <si>
    <t>Proxy Gas - FOM</t>
  </si>
  <si>
    <t>Solar - VOM</t>
  </si>
  <si>
    <t>Wind - VOM</t>
  </si>
  <si>
    <t>Battery - VOM</t>
  </si>
  <si>
    <t>LT Contract - VOM</t>
  </si>
  <si>
    <t>QFs - VOM</t>
  </si>
  <si>
    <t>Other - VOM</t>
  </si>
  <si>
    <t>Generator Build Costs</t>
  </si>
  <si>
    <t>Battery Build Costs</t>
  </si>
  <si>
    <t>Solar - FOM</t>
  </si>
  <si>
    <t>Wind - FOM</t>
  </si>
  <si>
    <t>Battery - FOM</t>
  </si>
  <si>
    <t>Other - FOM</t>
  </si>
  <si>
    <t>Demand Response - VOM</t>
  </si>
  <si>
    <t>Demand Response - FOM</t>
  </si>
  <si>
    <t>Energy Effenciency - VOM</t>
  </si>
  <si>
    <t>Energy Effenciency - FOM</t>
  </si>
  <si>
    <t>Build Costs</t>
  </si>
  <si>
    <t>Total System Cost - 20yr</t>
  </si>
  <si>
    <t>Coal-CCUS</t>
  </si>
  <si>
    <t>Coal-Gas Conversions</t>
  </si>
  <si>
    <t>DSM-DR</t>
  </si>
  <si>
    <t>DSM-EE</t>
  </si>
  <si>
    <t>Coal CCUS - Revenue and Credits</t>
  </si>
  <si>
    <t>Gas Generator Costs *</t>
  </si>
  <si>
    <t>* Includes any Biodiesel resources</t>
  </si>
  <si>
    <t>Risk Adjustment</t>
  </si>
  <si>
    <t>Summary</t>
  </si>
  <si>
    <t>Delta</t>
  </si>
  <si>
    <t>Change</t>
  </si>
  <si>
    <t>Base</t>
  </si>
  <si>
    <t>ST Cost Summary -25I.LP.ST.r21.NFT.EP.2409MN.Integrated.163825 (LT. 163825 - 164583) v103.7</t>
  </si>
  <si>
    <t>Totals</t>
  </si>
  <si>
    <t>ST Cost Summary -25I.LP.ST.r21.Base.EP.2409MN.Integrated.155264 (LT. 155264 - 157144) v102.4</t>
  </si>
  <si>
    <t>OTR 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</si>
</sst>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0_);[Red]\(0\)"/>
    <numFmt numFmtId="165" formatCode="_(* #,##0_);_(* \(#,##0\);_(* &quot;-&quot;??_);_(@_)"/>
    <numFmt numFmtId="166" formatCode="_(* #,##0.0_);_(* \(#,##0.0\);_(* &quot;-&quot;??_);_(@_)"/>
    <numFmt numFmtId="167" formatCode="&quot;$&quot;#,##0.00"/>
    <numFmt numFmtId="168" formatCode="#&quot;)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Arial"/>
      <family val="2"/>
    </font>
    <font>
      <b/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b/>
      <sz val="16"/>
      <name val="Times New Roman"/>
      <family val="1"/>
    </font>
    <font>
      <i/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DDDFF"/>
        <bgColor indexed="64"/>
      </patternFill>
    </fill>
    <fill>
      <patternFill patternType="solid">
        <fgColor rgb="FFAFEAFF"/>
        <bgColor indexed="64"/>
      </patternFill>
    </fill>
    <fill>
      <patternFill patternType="solid">
        <fgColor rgb="FF19FF81"/>
        <bgColor indexed="64"/>
      </patternFill>
    </fill>
    <fill>
      <patternFill patternType="solid">
        <fgColor rgb="FFCBA9E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/>
  </cellStyleXfs>
  <cellXfs count="81">
    <xf numFmtId="0" fontId="0" fillId="0" borderId="0" xfId="0"/>
    <xf numFmtId="0" fontId="4" fillId="6" borderId="12" xfId="0" applyFont="1" applyFill="1" applyBorder="1"/>
    <xf numFmtId="0" fontId="4" fillId="6" borderId="12" xfId="0" applyFont="1" applyFill="1" applyBorder="1" applyAlignment="1">
      <alignment horizontal="center"/>
    </xf>
    <xf numFmtId="164" fontId="4" fillId="6" borderId="12" xfId="0" applyNumberFormat="1" applyFont="1" applyFill="1" applyBorder="1"/>
    <xf numFmtId="0" fontId="2" fillId="0" borderId="13" xfId="2" applyFont="1" applyBorder="1" applyAlignment="1">
      <alignment horizontal="left" indent="2"/>
    </xf>
    <xf numFmtId="0" fontId="2" fillId="0" borderId="14" xfId="2" applyFont="1" applyBorder="1" applyAlignment="1">
      <alignment horizontal="left" indent="2"/>
    </xf>
    <xf numFmtId="37" fontId="5" fillId="0" borderId="13" xfId="0" applyNumberFormat="1" applyFont="1" applyBorder="1"/>
    <xf numFmtId="0" fontId="6" fillId="7" borderId="0" xfId="2" applyFont="1" applyFill="1"/>
    <xf numFmtId="37" fontId="7" fillId="7" borderId="0" xfId="0" applyNumberFormat="1" applyFont="1" applyFill="1"/>
    <xf numFmtId="0" fontId="9" fillId="0" borderId="0" xfId="5" applyFont="1"/>
    <xf numFmtId="0" fontId="5" fillId="0" borderId="0" xfId="0" applyFont="1"/>
    <xf numFmtId="0" fontId="4" fillId="3" borderId="3" xfId="0" applyFon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0" fontId="5" fillId="2" borderId="2" xfId="0" applyNumberFormat="1" applyFont="1" applyFill="1" applyBorder="1" applyAlignment="1">
      <alignment horizontal="center"/>
    </xf>
    <xf numFmtId="0" fontId="7" fillId="0" borderId="0" xfId="0" applyFont="1"/>
    <xf numFmtId="6" fontId="5" fillId="0" borderId="0" xfId="0" applyNumberFormat="1" applyFont="1" applyAlignment="1">
      <alignment horizontal="center"/>
    </xf>
    <xf numFmtId="0" fontId="5" fillId="0" borderId="0" xfId="0" quotePrefix="1" applyFont="1"/>
    <xf numFmtId="0" fontId="5" fillId="0" borderId="7" xfId="0" applyFont="1" applyBorder="1"/>
    <xf numFmtId="6" fontId="5" fillId="0" borderId="7" xfId="0" applyNumberFormat="1" applyFont="1" applyBorder="1" applyAlignment="1">
      <alignment horizontal="center"/>
    </xf>
    <xf numFmtId="0" fontId="5" fillId="0" borderId="11" xfId="0" applyFont="1" applyBorder="1"/>
    <xf numFmtId="6" fontId="5" fillId="0" borderId="11" xfId="0" applyNumberFormat="1" applyFont="1" applyBorder="1" applyAlignment="1">
      <alignment horizontal="center"/>
    </xf>
    <xf numFmtId="37" fontId="5" fillId="0" borderId="0" xfId="0" applyNumberFormat="1" applyFont="1"/>
    <xf numFmtId="6" fontId="5" fillId="0" borderId="0" xfId="0" applyNumberFormat="1" applyFont="1"/>
    <xf numFmtId="1" fontId="5" fillId="0" borderId="0" xfId="0" applyNumberFormat="1" applyFont="1"/>
    <xf numFmtId="8" fontId="5" fillId="0" borderId="0" xfId="0" applyNumberFormat="1" applyFont="1"/>
    <xf numFmtId="6" fontId="7" fillId="0" borderId="6" xfId="0" applyNumberFormat="1" applyFont="1" applyBorder="1" applyAlignment="1">
      <alignment horizontal="center"/>
    </xf>
    <xf numFmtId="6" fontId="5" fillId="0" borderId="6" xfId="0" applyNumberFormat="1" applyFont="1" applyBorder="1" applyAlignment="1">
      <alignment horizontal="center"/>
    </xf>
    <xf numFmtId="6" fontId="5" fillId="0" borderId="4" xfId="0" applyNumberFormat="1" applyFont="1" applyBorder="1"/>
    <xf numFmtId="7" fontId="5" fillId="0" borderId="0" xfId="0" applyNumberFormat="1" applyFont="1"/>
    <xf numFmtId="2" fontId="5" fillId="0" borderId="0" xfId="0" applyNumberFormat="1" applyFont="1" applyAlignment="1">
      <alignment horizontal="center"/>
    </xf>
    <xf numFmtId="166" fontId="5" fillId="0" borderId="0" xfId="4" applyNumberFormat="1" applyFont="1"/>
    <xf numFmtId="167" fontId="5" fillId="0" borderId="0" xfId="3" applyNumberFormat="1" applyFont="1"/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/>
    </xf>
    <xf numFmtId="9" fontId="5" fillId="0" borderId="0" xfId="3" applyFont="1"/>
    <xf numFmtId="0" fontId="2" fillId="0" borderId="0" xfId="2" applyFont="1"/>
    <xf numFmtId="0" fontId="2" fillId="0" borderId="0" xfId="2" applyFont="1" applyAlignment="1">
      <alignment horizontal="left" indent="1"/>
    </xf>
    <xf numFmtId="38" fontId="5" fillId="0" borderId="0" xfId="0" applyNumberFormat="1" applyFont="1" applyAlignment="1">
      <alignment horizontal="center"/>
    </xf>
    <xf numFmtId="0" fontId="2" fillId="0" borderId="6" xfId="2" applyFont="1" applyBorder="1"/>
    <xf numFmtId="168" fontId="5" fillId="0" borderId="0" xfId="0" applyNumberFormat="1" applyFont="1"/>
    <xf numFmtId="0" fontId="10" fillId="0" borderId="0" xfId="0" applyFont="1"/>
    <xf numFmtId="37" fontId="5" fillId="0" borderId="13" xfId="0" quotePrefix="1" applyNumberFormat="1" applyFont="1" applyBorder="1"/>
    <xf numFmtId="37" fontId="5" fillId="0" borderId="14" xfId="0" applyNumberFormat="1" applyFont="1" applyBorder="1"/>
    <xf numFmtId="37" fontId="5" fillId="0" borderId="14" xfId="0" quotePrefix="1" applyNumberFormat="1" applyFont="1" applyBorder="1"/>
    <xf numFmtId="0" fontId="2" fillId="0" borderId="14" xfId="2" applyFont="1" applyBorder="1" applyAlignment="1">
      <alignment horizontal="left" wrapText="1" indent="2"/>
    </xf>
    <xf numFmtId="0" fontId="2" fillId="0" borderId="13" xfId="2" applyFont="1" applyBorder="1" applyAlignment="1">
      <alignment horizontal="left" indent="1"/>
    </xf>
    <xf numFmtId="0" fontId="6" fillId="6" borderId="8" xfId="2" applyFont="1" applyFill="1" applyBorder="1"/>
    <xf numFmtId="37" fontId="7" fillId="8" borderId="1" xfId="0" applyNumberFormat="1" applyFont="1" applyFill="1" applyBorder="1"/>
    <xf numFmtId="37" fontId="7" fillId="6" borderId="9" xfId="0" applyNumberFormat="1" applyFont="1" applyFill="1" applyBorder="1"/>
    <xf numFmtId="37" fontId="7" fillId="6" borderId="10" xfId="0" applyNumberFormat="1" applyFont="1" applyFill="1" applyBorder="1"/>
    <xf numFmtId="0" fontId="2" fillId="0" borderId="15" xfId="2" applyFont="1" applyBorder="1" applyAlignment="1">
      <alignment horizontal="left" indent="2"/>
    </xf>
    <xf numFmtId="37" fontId="5" fillId="0" borderId="15" xfId="0" applyNumberFormat="1" applyFont="1" applyBorder="1"/>
    <xf numFmtId="0" fontId="6" fillId="0" borderId="0" xfId="2" applyFont="1"/>
    <xf numFmtId="37" fontId="7" fillId="5" borderId="1" xfId="0" applyNumberFormat="1" applyFont="1" applyFill="1" applyBorder="1"/>
    <xf numFmtId="165" fontId="5" fillId="0" borderId="0" xfId="0" applyNumberFormat="1" applyFont="1"/>
    <xf numFmtId="0" fontId="6" fillId="4" borderId="8" xfId="2" applyFont="1" applyFill="1" applyBorder="1"/>
    <xf numFmtId="1" fontId="5" fillId="0" borderId="0" xfId="0" quotePrefix="1" applyNumberFormat="1" applyFont="1"/>
    <xf numFmtId="0" fontId="6" fillId="9" borderId="3" xfId="2" applyFont="1" applyFill="1" applyBorder="1" applyAlignment="1">
      <alignment horizontal="left" indent="1"/>
    </xf>
    <xf numFmtId="0" fontId="6" fillId="9" borderId="3" xfId="2" applyFont="1" applyFill="1" applyBorder="1" applyAlignment="1">
      <alignment horizontal="right"/>
    </xf>
    <xf numFmtId="0" fontId="6" fillId="9" borderId="3" xfId="2" applyFont="1" applyFill="1" applyBorder="1" applyAlignment="1">
      <alignment horizontal="right" indent="1"/>
    </xf>
    <xf numFmtId="0" fontId="2" fillId="0" borderId="16" xfId="2" applyFont="1" applyBorder="1" applyAlignment="1">
      <alignment horizontal="left" indent="2"/>
    </xf>
    <xf numFmtId="165" fontId="5" fillId="0" borderId="16" xfId="1" applyNumberFormat="1" applyFont="1" applyBorder="1"/>
    <xf numFmtId="37" fontId="5" fillId="0" borderId="16" xfId="0" quotePrefix="1" applyNumberFormat="1" applyFont="1" applyBorder="1"/>
    <xf numFmtId="165" fontId="5" fillId="0" borderId="14" xfId="1" applyNumberFormat="1" applyFont="1" applyBorder="1"/>
    <xf numFmtId="0" fontId="2" fillId="0" borderId="17" xfId="2" applyFont="1" applyBorder="1" applyAlignment="1">
      <alignment horizontal="left" indent="2"/>
    </xf>
    <xf numFmtId="165" fontId="5" fillId="0" borderId="17" xfId="1" applyNumberFormat="1" applyFont="1" applyBorder="1"/>
    <xf numFmtId="37" fontId="5" fillId="0" borderId="17" xfId="0" quotePrefix="1" applyNumberFormat="1" applyFont="1" applyBorder="1"/>
    <xf numFmtId="165" fontId="5" fillId="0" borderId="0" xfId="1" applyNumberFormat="1" applyFont="1"/>
    <xf numFmtId="0" fontId="7" fillId="10" borderId="3" xfId="0" applyFont="1" applyFill="1" applyBorder="1"/>
    <xf numFmtId="37" fontId="7" fillId="10" borderId="4" xfId="0" applyNumberFormat="1" applyFont="1" applyFill="1" applyBorder="1"/>
    <xf numFmtId="37" fontId="7" fillId="10" borderId="5" xfId="0" applyNumberFormat="1" applyFont="1" applyFill="1" applyBorder="1"/>
    <xf numFmtId="0" fontId="5" fillId="0" borderId="16" xfId="0" applyFont="1" applyBorder="1"/>
    <xf numFmtId="37" fontId="5" fillId="0" borderId="16" xfId="0" applyNumberFormat="1" applyFont="1" applyBorder="1"/>
    <xf numFmtId="0" fontId="5" fillId="0" borderId="14" xfId="0" applyFont="1" applyBorder="1"/>
    <xf numFmtId="1" fontId="5" fillId="0" borderId="14" xfId="0" applyNumberFormat="1" applyFont="1" applyBorder="1"/>
    <xf numFmtId="0" fontId="11" fillId="0" borderId="0" xfId="0" applyFont="1"/>
    <xf numFmtId="10" fontId="5" fillId="0" borderId="0" xfId="0" applyNumberFormat="1" applyFont="1"/>
    <xf numFmtId="37" fontId="7" fillId="0" borderId="0" xfId="0" applyNumberFormat="1" applyFont="1"/>
    <xf numFmtId="37" fontId="5" fillId="0" borderId="12" xfId="0" applyNumberFormat="1" applyFont="1" applyBorder="1"/>
  </cellXfs>
  <cellStyles count="6">
    <cellStyle name="Comma" xfId="1" builtinId="3"/>
    <cellStyle name="Hyperlink" xfId="5" builtinId="8"/>
    <cellStyle name="Normal" xfId="0" builtinId="0"/>
    <cellStyle name="Normal 2" xfId="4" xr:uid="{F4AD4390-5EF6-4409-96DD-6552D2C9FE6F}"/>
    <cellStyle name="Normal 73" xfId="2" xr:uid="{D35B6796-FEAC-446B-B11F-7F4FE803C4B9}"/>
    <cellStyle name="Percent" xfId="3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Annual Change in Cost by Line Item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Summary!$B$84</c:f>
              <c:strCache>
                <c:ptCount val="1"/>
                <c:pt idx="0">
                  <c:v>Coal &amp; Gas Fixed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Summary!$D$84:$X$84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267.43664309335759</c:v>
                </c:pt>
                <c:pt idx="19">
                  <c:v>246.81214021965192</c:v>
                </c:pt>
                <c:pt idx="20">
                  <c:v>265.26796770694642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2-49DD-B716-23FD62C5AC3B}"/>
            </c:ext>
          </c:extLst>
        </c:ser>
        <c:ser>
          <c:idx val="2"/>
          <c:order val="1"/>
          <c:tx>
            <c:strRef>
              <c:f>Summary!$B$87</c:f>
              <c:strCache>
                <c:ptCount val="1"/>
                <c:pt idx="0">
                  <c:v>Coal &amp; Gas Variable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Summary!$D$87:$X$87</c:f>
              <c:numCache>
                <c:formatCode>"$"#,##0_);[Red]\("$"#,##0\)</c:formatCode>
                <c:ptCount val="21"/>
                <c:pt idx="0">
                  <c:v>-3.2030324966602741E-2</c:v>
                </c:pt>
                <c:pt idx="1">
                  <c:v>-2.6525940350264676E-2</c:v>
                </c:pt>
                <c:pt idx="2">
                  <c:v>-5.2431853532815706</c:v>
                </c:pt>
                <c:pt idx="3">
                  <c:v>-3.2743189006534514</c:v>
                </c:pt>
                <c:pt idx="4">
                  <c:v>15.459491668799968</c:v>
                </c:pt>
                <c:pt idx="5">
                  <c:v>17.699268856981089</c:v>
                </c:pt>
                <c:pt idx="6">
                  <c:v>19.359469293232362</c:v>
                </c:pt>
                <c:pt idx="7">
                  <c:v>69.760764122799856</c:v>
                </c:pt>
                <c:pt idx="8">
                  <c:v>72.00282115332223</c:v>
                </c:pt>
                <c:pt idx="9">
                  <c:v>69.862987085400178</c:v>
                </c:pt>
                <c:pt idx="10">
                  <c:v>73.036480651700046</c:v>
                </c:pt>
                <c:pt idx="11">
                  <c:v>70.065255669941934</c:v>
                </c:pt>
                <c:pt idx="12">
                  <c:v>53.759592228471803</c:v>
                </c:pt>
                <c:pt idx="13">
                  <c:v>54.113411457019296</c:v>
                </c:pt>
                <c:pt idx="14">
                  <c:v>58.994972946699249</c:v>
                </c:pt>
                <c:pt idx="15">
                  <c:v>65.187817329847263</c:v>
                </c:pt>
                <c:pt idx="16">
                  <c:v>60.517113015429715</c:v>
                </c:pt>
                <c:pt idx="17">
                  <c:v>122.733538100042</c:v>
                </c:pt>
                <c:pt idx="18">
                  <c:v>114.37515322293913</c:v>
                </c:pt>
                <c:pt idx="19">
                  <c:v>148.99663088965531</c:v>
                </c:pt>
                <c:pt idx="20">
                  <c:v>162.02134970324218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92-49DD-B716-23FD62C5AC3B}"/>
            </c:ext>
          </c:extLst>
        </c:ser>
        <c:ser>
          <c:idx val="1"/>
          <c:order val="2"/>
          <c:tx>
            <c:strRef>
              <c:f>Summary!$B$86</c:f>
              <c:strCache>
                <c:ptCount val="1"/>
                <c:pt idx="0">
                  <c:v>Proxy Resource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Summary!$D$86:$X$86</c:f>
              <c:numCache>
                <c:formatCode>"$"#,##0_);[Red]\("$"#,##0\)</c:formatCode>
                <c:ptCount val="21"/>
                <c:pt idx="0">
                  <c:v>-1.012983931467204E-3</c:v>
                </c:pt>
                <c:pt idx="1">
                  <c:v>3.7768232943881763</c:v>
                </c:pt>
                <c:pt idx="2">
                  <c:v>2.123700742118217</c:v>
                </c:pt>
                <c:pt idx="3">
                  <c:v>27.901154240917236</c:v>
                </c:pt>
                <c:pt idx="4">
                  <c:v>28.954160660702307</c:v>
                </c:pt>
                <c:pt idx="5">
                  <c:v>-35.739780770166661</c:v>
                </c:pt>
                <c:pt idx="6">
                  <c:v>-59.137741053175958</c:v>
                </c:pt>
                <c:pt idx="7">
                  <c:v>96.714168918296636</c:v>
                </c:pt>
                <c:pt idx="8">
                  <c:v>103.75546145121143</c:v>
                </c:pt>
                <c:pt idx="9">
                  <c:v>127.95621575785589</c:v>
                </c:pt>
                <c:pt idx="10">
                  <c:v>122.61851927640942</c:v>
                </c:pt>
                <c:pt idx="11">
                  <c:v>127.29664406551481</c:v>
                </c:pt>
                <c:pt idx="12">
                  <c:v>180.34218647183394</c:v>
                </c:pt>
                <c:pt idx="13">
                  <c:v>136.97555858237806</c:v>
                </c:pt>
                <c:pt idx="14">
                  <c:v>122.96185175040702</c:v>
                </c:pt>
                <c:pt idx="15">
                  <c:v>145.47388969726569</c:v>
                </c:pt>
                <c:pt idx="16">
                  <c:v>146.81062301681911</c:v>
                </c:pt>
                <c:pt idx="17">
                  <c:v>-46.835323045113697</c:v>
                </c:pt>
                <c:pt idx="18">
                  <c:v>-44.134385198828298</c:v>
                </c:pt>
                <c:pt idx="19">
                  <c:v>-73.796160381827562</c:v>
                </c:pt>
                <c:pt idx="20">
                  <c:v>-129.45635656468519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2-49DD-B716-23FD62C5AC3B}"/>
            </c:ext>
          </c:extLst>
        </c:ser>
        <c:ser>
          <c:idx val="4"/>
          <c:order val="3"/>
          <c:tx>
            <c:strRef>
              <c:f>Summary!$B$88</c:f>
              <c:strCache>
                <c:ptCount val="1"/>
                <c:pt idx="0">
                  <c:v>Emissions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Summary!$D$88:$X$88</c:f>
              <c:numCache>
                <c:formatCode>"$"#,##0_);[Red]\("$"#,##0\)</c:formatCode>
                <c:ptCount val="21"/>
                <c:pt idx="0">
                  <c:v>2.1779421370382579E-5</c:v>
                </c:pt>
                <c:pt idx="1">
                  <c:v>2.7450981399113061E-5</c:v>
                </c:pt>
                <c:pt idx="2">
                  <c:v>-1.6598540423180275</c:v>
                </c:pt>
                <c:pt idx="3">
                  <c:v>-6.0406760911450141E-2</c:v>
                </c:pt>
                <c:pt idx="4">
                  <c:v>0.20025076251591006</c:v>
                </c:pt>
                <c:pt idx="5">
                  <c:v>8.5660762211130004E-2</c:v>
                </c:pt>
                <c:pt idx="6">
                  <c:v>0</c:v>
                </c:pt>
                <c:pt idx="7">
                  <c:v>0.23286943286692</c:v>
                </c:pt>
                <c:pt idx="8">
                  <c:v>0.24925669466059</c:v>
                </c:pt>
                <c:pt idx="9">
                  <c:v>0.31819509939093998</c:v>
                </c:pt>
                <c:pt idx="10">
                  <c:v>0.47215460280602006</c:v>
                </c:pt>
                <c:pt idx="11">
                  <c:v>0</c:v>
                </c:pt>
                <c:pt idx="12">
                  <c:v>0.2664616318106699</c:v>
                </c:pt>
                <c:pt idx="13">
                  <c:v>0.25520971116982005</c:v>
                </c:pt>
                <c:pt idx="14">
                  <c:v>0.54680296137955997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92-49DD-B716-23FD62C5AC3B}"/>
            </c:ext>
          </c:extLst>
        </c:ser>
        <c:ser>
          <c:idx val="5"/>
          <c:order val="4"/>
          <c:tx>
            <c:strRef>
              <c:f>Summary!$B$89</c:f>
              <c:strCache>
                <c:ptCount val="1"/>
                <c:pt idx="0">
                  <c:v>Net Market Transactions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Summary!$D$89:$X$89</c:f>
              <c:numCache>
                <c:formatCode>"$"#,##0_);[Red]\("$"#,##0\)</c:formatCode>
                <c:ptCount val="21"/>
                <c:pt idx="0">
                  <c:v>3.9157548132962461E-2</c:v>
                </c:pt>
                <c:pt idx="1">
                  <c:v>6.8499663289216528E-3</c:v>
                </c:pt>
                <c:pt idx="2">
                  <c:v>-3.7507724133851568</c:v>
                </c:pt>
                <c:pt idx="3">
                  <c:v>3.8196792553583379</c:v>
                </c:pt>
                <c:pt idx="4">
                  <c:v>9.5381867738726243</c:v>
                </c:pt>
                <c:pt idx="5">
                  <c:v>8.3274599790204817</c:v>
                </c:pt>
                <c:pt idx="6">
                  <c:v>10.303732093599294</c:v>
                </c:pt>
                <c:pt idx="7">
                  <c:v>27.770373326122431</c:v>
                </c:pt>
                <c:pt idx="8">
                  <c:v>26.467552682431311</c:v>
                </c:pt>
                <c:pt idx="9">
                  <c:v>34.784563820478041</c:v>
                </c:pt>
                <c:pt idx="10">
                  <c:v>35.777142867293392</c:v>
                </c:pt>
                <c:pt idx="11">
                  <c:v>38.345300435175936</c:v>
                </c:pt>
                <c:pt idx="12">
                  <c:v>35.030752119637143</c:v>
                </c:pt>
                <c:pt idx="13">
                  <c:v>38.418600652971548</c:v>
                </c:pt>
                <c:pt idx="14">
                  <c:v>42.670631027899347</c:v>
                </c:pt>
                <c:pt idx="15">
                  <c:v>25.520905322499829</c:v>
                </c:pt>
                <c:pt idx="16">
                  <c:v>26.143989103666726</c:v>
                </c:pt>
                <c:pt idx="17">
                  <c:v>22.211984564882712</c:v>
                </c:pt>
                <c:pt idx="18">
                  <c:v>-7.3708872593790318</c:v>
                </c:pt>
                <c:pt idx="19">
                  <c:v>-21.524490162873704</c:v>
                </c:pt>
                <c:pt idx="20">
                  <c:v>-17.950409270842627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92-49DD-B716-23FD62C5AC3B}"/>
            </c:ext>
          </c:extLst>
        </c:ser>
        <c:ser>
          <c:idx val="6"/>
          <c:order val="5"/>
          <c:tx>
            <c:strRef>
              <c:f>Summary!$B$85</c:f>
              <c:strCache>
                <c:ptCount val="1"/>
                <c:pt idx="0">
                  <c:v>Transmission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Summary!$D$85:$X$85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0.14374370939655945</c:v>
                </c:pt>
                <c:pt idx="3">
                  <c:v>-4.5657051912144553</c:v>
                </c:pt>
                <c:pt idx="4">
                  <c:v>0</c:v>
                </c:pt>
                <c:pt idx="5">
                  <c:v>-50.73706842765634</c:v>
                </c:pt>
                <c:pt idx="6">
                  <c:v>-51.843134355422919</c:v>
                </c:pt>
                <c:pt idx="7">
                  <c:v>2.2171677758454678</c:v>
                </c:pt>
                <c:pt idx="8">
                  <c:v>2.2655020479396057</c:v>
                </c:pt>
                <c:pt idx="9">
                  <c:v>2.3148899420992564</c:v>
                </c:pt>
                <c:pt idx="10">
                  <c:v>2.3653545903921582</c:v>
                </c:pt>
                <c:pt idx="11">
                  <c:v>2.4169193473328221</c:v>
                </c:pt>
                <c:pt idx="12">
                  <c:v>2.4696082346975174</c:v>
                </c:pt>
                <c:pt idx="13">
                  <c:v>62.033208998390194</c:v>
                </c:pt>
                <c:pt idx="14">
                  <c:v>193.38593534492628</c:v>
                </c:pt>
                <c:pt idx="15">
                  <c:v>197.60174471176774</c:v>
                </c:pt>
                <c:pt idx="16">
                  <c:v>201.90947155788535</c:v>
                </c:pt>
                <c:pt idx="17">
                  <c:v>206.3110843519836</c:v>
                </c:pt>
                <c:pt idx="18">
                  <c:v>261.42843182749061</c:v>
                </c:pt>
                <c:pt idx="19">
                  <c:v>267.12758583718801</c:v>
                </c:pt>
                <c:pt idx="20">
                  <c:v>271.95096909929077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092-49DD-B716-23FD62C5AC3B}"/>
            </c:ext>
          </c:extLst>
        </c:ser>
        <c:ser>
          <c:idx val="3"/>
          <c:order val="6"/>
          <c:tx>
            <c:strRef>
              <c:f>Summary!$B$90</c:f>
              <c:strCache>
                <c:ptCount val="1"/>
                <c:pt idx="0">
                  <c:v>Risk Adjustment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Summary!$D$90:$X$90</c:f>
              <c:numCache>
                <c:formatCode>"$"#,##0_);[Red]\("$"#,##0\)</c:formatCode>
                <c:ptCount val="21"/>
                <c:pt idx="0">
                  <c:v>6.5557744883778533</c:v>
                </c:pt>
                <c:pt idx="1">
                  <c:v>7.0628110326842375</c:v>
                </c:pt>
                <c:pt idx="2">
                  <c:v>20.138761019978695</c:v>
                </c:pt>
                <c:pt idx="3">
                  <c:v>7.6832270400243878</c:v>
                </c:pt>
                <c:pt idx="4">
                  <c:v>12.020342581783822</c:v>
                </c:pt>
                <c:pt idx="5">
                  <c:v>-10.117534971460501</c:v>
                </c:pt>
                <c:pt idx="6">
                  <c:v>3.0891293238226005</c:v>
                </c:pt>
                <c:pt idx="7">
                  <c:v>23.373715851505121</c:v>
                </c:pt>
                <c:pt idx="8">
                  <c:v>-3.7213596359276337</c:v>
                </c:pt>
                <c:pt idx="9">
                  <c:v>7.3356354720196819</c:v>
                </c:pt>
                <c:pt idx="10">
                  <c:v>-10.477656243365177</c:v>
                </c:pt>
                <c:pt idx="11">
                  <c:v>20.724554069971873</c:v>
                </c:pt>
                <c:pt idx="12">
                  <c:v>13.20112588505242</c:v>
                </c:pt>
                <c:pt idx="13">
                  <c:v>5.7036798891588774</c:v>
                </c:pt>
                <c:pt idx="14">
                  <c:v>17.161358251775624</c:v>
                </c:pt>
                <c:pt idx="15">
                  <c:v>-10.215696036513449</c:v>
                </c:pt>
                <c:pt idx="16">
                  <c:v>-7.2803521892516869</c:v>
                </c:pt>
                <c:pt idx="17">
                  <c:v>28.038167218092241</c:v>
                </c:pt>
                <c:pt idx="18">
                  <c:v>47.507281311519975</c:v>
                </c:pt>
                <c:pt idx="19">
                  <c:v>31.631485822670946</c:v>
                </c:pt>
                <c:pt idx="20">
                  <c:v>-229.29643496298695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8-4555-9259-8FE0D82F9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858167503"/>
        <c:axId val="858167919"/>
      </c:bar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Net Difference In Total System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38543822010683"/>
          <c:y val="0.1532785450998953"/>
          <c:w val="0.85372748660263376"/>
          <c:h val="0.53396813103280127"/>
        </c:manualLayout>
      </c:layout>
      <c:lineChart>
        <c:grouping val="standard"/>
        <c:varyColors val="0"/>
        <c:ser>
          <c:idx val="0"/>
          <c:order val="0"/>
          <c:tx>
            <c:strRef>
              <c:f>Summary!$B$91</c:f>
              <c:strCache>
                <c:ptCount val="1"/>
                <c:pt idx="0">
                  <c:v>Net Cost/(Benefit)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Summary!$D$91:$AC$91</c:f>
              <c:numCache>
                <c:formatCode>"$"#,##0_);[Red]\("$"#,##0\)</c:formatCode>
                <c:ptCount val="26"/>
                <c:pt idx="0">
                  <c:v>6.5619105070341162</c:v>
                </c:pt>
                <c:pt idx="1">
                  <c:v>10.81998580403247</c:v>
                </c:pt>
                <c:pt idx="2">
                  <c:v>11.752393662508716</c:v>
                </c:pt>
                <c:pt idx="3">
                  <c:v>31.503629683520604</c:v>
                </c:pt>
                <c:pt idx="4">
                  <c:v>66.172432447674623</c:v>
                </c:pt>
                <c:pt idx="5">
                  <c:v>-70.4819945710708</c:v>
                </c:pt>
                <c:pt idx="6">
                  <c:v>-78.228544697944614</c:v>
                </c:pt>
                <c:pt idx="7">
                  <c:v>220.06905942743643</c:v>
                </c:pt>
                <c:pt idx="8">
                  <c:v>201.01923439363756</c:v>
                </c:pt>
                <c:pt idx="9">
                  <c:v>242.572487177244</c:v>
                </c:pt>
                <c:pt idx="10">
                  <c:v>223.79199574523585</c:v>
                </c:pt>
                <c:pt idx="11">
                  <c:v>258.84867358793736</c:v>
                </c:pt>
                <c:pt idx="12">
                  <c:v>285.06972657150351</c:v>
                </c:pt>
                <c:pt idx="13">
                  <c:v>297.49966929108774</c:v>
                </c:pt>
                <c:pt idx="14">
                  <c:v>435.72155228308702</c:v>
                </c:pt>
                <c:pt idx="15">
                  <c:v>423.56866102486708</c:v>
                </c:pt>
                <c:pt idx="16">
                  <c:v>428.10084450454923</c:v>
                </c:pt>
                <c:pt idx="17">
                  <c:v>332.45945118988686</c:v>
                </c:pt>
                <c:pt idx="18">
                  <c:v>639.24223699709989</c:v>
                </c:pt>
                <c:pt idx="19">
                  <c:v>599.24719222446492</c:v>
                </c:pt>
                <c:pt idx="20">
                  <c:v>322.53708571096467</c:v>
                </c:pt>
                <c:pt idx="21">
                  <c:v>322.53708571096467</c:v>
                </c:pt>
                <c:pt idx="22">
                  <c:v>322.53708571096467</c:v>
                </c:pt>
                <c:pt idx="23">
                  <c:v>322.53708571096467</c:v>
                </c:pt>
                <c:pt idx="24">
                  <c:v>322.53708571096467</c:v>
                </c:pt>
                <c:pt idx="25">
                  <c:v>322.53708571096467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E4-42FA-BA1C-82E28E471DDD}"/>
            </c:ext>
          </c:extLst>
        </c:ser>
        <c:ser>
          <c:idx val="1"/>
          <c:order val="1"/>
          <c:tx>
            <c:strRef>
              <c:f>Summary!$B$93</c:f>
              <c:strCache>
                <c:ptCount val="1"/>
                <c:pt idx="0">
                  <c:v>Cumulative PVRR(d)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25"/>
              <c:layout>
                <c:manualLayout>
                  <c:x val="-8.1018518518518517E-2"/>
                  <c:y val="-4.5138888888888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684-4096-9D2D-2FC0ACC7C5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Summary!$D$93:$AC$93</c:f>
              <c:numCache>
                <c:formatCode>"$"#,##0_);[Red]\("$"#,##0\)</c:formatCode>
                <c:ptCount val="26"/>
                <c:pt idx="0">
                  <c:v>-6.5619105070341162</c:v>
                </c:pt>
                <c:pt idx="1">
                  <c:v>15.729443460072494</c:v>
                </c:pt>
                <c:pt idx="2">
                  <c:v>25.491613597184742</c:v>
                </c:pt>
                <c:pt idx="3">
                  <c:v>50.090794701389854</c:v>
                </c:pt>
                <c:pt idx="4">
                  <c:v>98.661808607891345</c:v>
                </c:pt>
                <c:pt idx="5">
                  <c:v>50.030240913269758</c:v>
                </c:pt>
                <c:pt idx="6">
                  <c:v>-0.70916163721009517</c:v>
                </c:pt>
                <c:pt idx="7">
                  <c:v>133.46815409713545</c:v>
                </c:pt>
                <c:pt idx="8">
                  <c:v>248.6801607268051</c:v>
                </c:pt>
                <c:pt idx="9">
                  <c:v>379.36995711665725</c:v>
                </c:pt>
                <c:pt idx="10">
                  <c:v>492.7103473125452</c:v>
                </c:pt>
                <c:pt idx="11">
                  <c:v>615.94308936113657</c:v>
                </c:pt>
                <c:pt idx="12">
                  <c:v>743.5197650434045</c:v>
                </c:pt>
                <c:pt idx="13">
                  <c:v>868.67432670832079</c:v>
                </c:pt>
                <c:pt idx="14">
                  <c:v>1040.9838386808931</c:v>
                </c:pt>
                <c:pt idx="15">
                  <c:v>1198.4415897815609</c:v>
                </c:pt>
                <c:pt idx="16">
                  <c:v>1348.0397742089463</c:v>
                </c:pt>
                <c:pt idx="17">
                  <c:v>1457.2489013265608</c:v>
                </c:pt>
                <c:pt idx="18">
                  <c:v>1654.6391657945867</c:v>
                </c:pt>
                <c:pt idx="19">
                  <c:v>1828.5818982634339</c:v>
                </c:pt>
                <c:pt idx="20">
                  <c:v>1916.5894524857599</c:v>
                </c:pt>
                <c:pt idx="21">
                  <c:v>1999.3188698784331</c:v>
                </c:pt>
                <c:pt idx="22">
                  <c:v>2077.0866997267817</c:v>
                </c:pt>
                <c:pt idx="23">
                  <c:v>2150.1905066908248</c:v>
                </c:pt>
                <c:pt idx="24">
                  <c:v>2218.9100093831003</c:v>
                </c:pt>
                <c:pt idx="25">
                  <c:v>2283.5081506617948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E4-42FA-BA1C-82E28E471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8167503"/>
        <c:axId val="858167919"/>
      </c:line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en-US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111</xdr:row>
      <xdr:rowOff>85725</xdr:rowOff>
    </xdr:from>
    <xdr:to>
      <xdr:col>10</xdr:col>
      <xdr:colOff>311945</xdr:colOff>
      <xdr:row>130</xdr:row>
      <xdr:rowOff>123825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B7AA6001-9BE7-FE0C-BEB9-528B980B2979}"/>
            </a:ext>
          </a:extLst>
        </xdr:cNvPr>
        <xdr:cNvGrpSpPr/>
      </xdr:nvGrpSpPr>
      <xdr:grpSpPr>
        <a:xfrm>
          <a:off x="666749" y="21364575"/>
          <a:ext cx="12056271" cy="3657600"/>
          <a:chOff x="664368" y="21207413"/>
          <a:chExt cx="12053890" cy="36576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AD7DE530-45C6-49AD-A9CF-5DFE0E2487E0}"/>
              </a:ext>
            </a:extLst>
          </xdr:cNvPr>
          <xdr:cNvGraphicFramePr>
            <a:graphicFrameLocks/>
          </xdr:cNvGraphicFramePr>
        </xdr:nvGraphicFramePr>
        <xdr:xfrm>
          <a:off x="664368" y="21207413"/>
          <a:ext cx="6557963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700C198D-5241-478B-9202-4B365A000073}"/>
              </a:ext>
            </a:extLst>
          </xdr:cNvPr>
          <xdr:cNvGraphicFramePr>
            <a:graphicFrameLocks/>
          </xdr:cNvGraphicFramePr>
        </xdr:nvGraphicFramePr>
        <xdr:xfrm>
          <a:off x="7231858" y="21207413"/>
          <a:ext cx="5486400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F765D-CA65-4812-89DA-AEF988FAAB86}">
  <sheetPr codeName="Sheet5"/>
  <dimension ref="A1:A4"/>
  <sheetViews>
    <sheetView tabSelected="1" zoomScaleNormal="100" workbookViewId="0"/>
  </sheetViews>
  <sheetFormatPr defaultRowHeight="15" x14ac:dyDescent="0.25"/>
  <cols>
    <col min="1" max="16384" width="9.140625" style="10"/>
  </cols>
  <sheetData>
    <row r="1" spans="1:1" x14ac:dyDescent="0.25">
      <c r="A1" s="9" t="s">
        <v>113</v>
      </c>
    </row>
    <row r="2" spans="1:1" x14ac:dyDescent="0.25">
      <c r="A2" s="9" t="s">
        <v>114</v>
      </c>
    </row>
    <row r="3" spans="1:1" x14ac:dyDescent="0.25">
      <c r="A3" s="9" t="s">
        <v>115</v>
      </c>
    </row>
    <row r="4" spans="1:1" x14ac:dyDescent="0.25">
      <c r="A4" s="9" t="s">
        <v>116</v>
      </c>
    </row>
  </sheetData>
  <hyperlinks>
    <hyperlink ref="A1" location="'Summary'!A1" display="Summary" xr:uid="{472C0F43-EB66-418E-ABB2-4C5136B94392}"/>
    <hyperlink ref="A2" location="'Delta'!A1" display="Delta" xr:uid="{7509C51A-1541-4593-A035-91D35263A9F9}"/>
    <hyperlink ref="A3" location="'Change'!A1" display="Change" xr:uid="{EF157C49-8897-467D-BCF4-713EE6110112}"/>
    <hyperlink ref="A4" location="'Base'!A1" display="Base" xr:uid="{4BE22619-3AE1-4EE6-8CB6-DB5E69F3B56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137EF-9C35-44C0-8223-5FCF21526194}">
  <sheetPr codeName="Sheet1"/>
  <dimension ref="B1:AH147"/>
  <sheetViews>
    <sheetView zoomScaleNormal="100" workbookViewId="0"/>
  </sheetViews>
  <sheetFormatPr defaultRowHeight="15" x14ac:dyDescent="0.25"/>
  <cols>
    <col min="1" max="1" width="9.140625" style="10"/>
    <col min="2" max="2" width="73.7109375" style="10" customWidth="1"/>
    <col min="3" max="3" width="15.28515625" style="10" bestFit="1" customWidth="1"/>
    <col min="4" max="4" width="12.5703125" style="10" customWidth="1"/>
    <col min="5" max="5" width="11.5703125" style="10" bestFit="1" customWidth="1"/>
    <col min="6" max="6" width="14.28515625" style="10" bestFit="1" customWidth="1"/>
    <col min="7" max="7" width="15.7109375" style="10" customWidth="1"/>
    <col min="8" max="11" width="11.28515625" style="10" bestFit="1" customWidth="1"/>
    <col min="12" max="23" width="12.7109375" style="10" bestFit="1" customWidth="1"/>
    <col min="24" max="29" width="12.7109375" style="10" customWidth="1"/>
    <col min="30" max="16384" width="9.140625" style="10"/>
  </cols>
  <sheetData>
    <row r="1" spans="2:29" ht="15.75" thickBot="1" x14ac:dyDescent="0.3">
      <c r="C1" s="14" t="s">
        <v>0</v>
      </c>
    </row>
    <row r="2" spans="2:29" ht="15.75" thickBot="1" x14ac:dyDescent="0.3">
      <c r="C2" s="15">
        <f>Change!C2</f>
        <v>6.3799999999999996E-2</v>
      </c>
    </row>
    <row r="4" spans="2:29" x14ac:dyDescent="0.25">
      <c r="B4" s="16" t="str">
        <f>Change!F1</f>
        <v>ST Cost Summary -25I.LP.ST.r21.NFT.EP.2409MN.Integrated.163825 (LT. 163825 - 164583) v103.7</v>
      </c>
      <c r="C4" s="11" t="s">
        <v>3</v>
      </c>
      <c r="D4" s="12">
        <f>Change!D5</f>
        <v>2025</v>
      </c>
      <c r="E4" s="12">
        <f>Change!E5</f>
        <v>2026</v>
      </c>
      <c r="F4" s="12">
        <f>Change!F5</f>
        <v>2027</v>
      </c>
      <c r="G4" s="12">
        <f>Change!G5</f>
        <v>2028</v>
      </c>
      <c r="H4" s="12">
        <f>Change!H5</f>
        <v>2029</v>
      </c>
      <c r="I4" s="12">
        <f>Change!I5</f>
        <v>2030</v>
      </c>
      <c r="J4" s="12">
        <f>Change!J5</f>
        <v>2031</v>
      </c>
      <c r="K4" s="12">
        <f>Change!K5</f>
        <v>2032</v>
      </c>
      <c r="L4" s="12">
        <f>Change!L5</f>
        <v>2033</v>
      </c>
      <c r="M4" s="12">
        <f>Change!M5</f>
        <v>2034</v>
      </c>
      <c r="N4" s="12">
        <f>Change!N5</f>
        <v>2035</v>
      </c>
      <c r="O4" s="12">
        <f>Change!O5</f>
        <v>2036</v>
      </c>
      <c r="P4" s="12">
        <f>Change!P5</f>
        <v>2037</v>
      </c>
      <c r="Q4" s="12">
        <f>Change!Q5</f>
        <v>2038</v>
      </c>
      <c r="R4" s="12">
        <f>Change!R5</f>
        <v>2039</v>
      </c>
      <c r="S4" s="12">
        <f>Change!S5</f>
        <v>2040</v>
      </c>
      <c r="T4" s="12">
        <f>Change!T5</f>
        <v>2041</v>
      </c>
      <c r="U4" s="12">
        <f>Change!U5</f>
        <v>2042</v>
      </c>
      <c r="V4" s="12">
        <f>Change!V5</f>
        <v>2043</v>
      </c>
      <c r="W4" s="13">
        <f>Change!W5</f>
        <v>2044</v>
      </c>
      <c r="X4" s="13">
        <f>Change!X5</f>
        <v>2045</v>
      </c>
      <c r="Z4" s="10" t="s">
        <v>70</v>
      </c>
      <c r="AA4" s="10" t="s">
        <v>72</v>
      </c>
      <c r="AB4" s="10" t="s">
        <v>71</v>
      </c>
      <c r="AC4" s="10" t="s">
        <v>73</v>
      </c>
    </row>
    <row r="5" spans="2:29" x14ac:dyDescent="0.25">
      <c r="B5" s="10" t="s">
        <v>31</v>
      </c>
      <c r="C5" s="17">
        <f t="shared" ref="C5:C15" ca="1" si="0">NPV($C$2,D5:X5)</f>
        <v>5964.5259006391416</v>
      </c>
      <c r="D5" s="17">
        <f ca="1">IF(ISNUMBER($Z5),SUM(OFFSET(Change!D$1,$Z5-1,0,$AA5,1)),0)+IF(ISNUMBER($AB5),SUM(OFFSET(Change!D$1,$AB5-1,0,$AC5,1)),0)</f>
        <v>654.77376981882628</v>
      </c>
      <c r="E5" s="17">
        <f ca="1">IF(ISNUMBER($Z5),SUM(OFFSET(Change!E$1,$Z5-1,0,$AA5,1)),0)+IF(ISNUMBER($AB5),SUM(OFFSET(Change!E$1,$AB5-1,0,$AC5,1)),0)</f>
        <v>608.53939403449385</v>
      </c>
      <c r="F5" s="17">
        <f ca="1">IF(ISNUMBER($Z5),SUM(OFFSET(Change!F$1,$Z5-1,0,$AA5,1)),0)+IF(ISNUMBER($AB5),SUM(OFFSET(Change!F$1,$AB5-1,0,$AC5,1)),0)</f>
        <v>637.90627032767168</v>
      </c>
      <c r="G5" s="17">
        <f ca="1">IF(ISNUMBER($Z5),SUM(OFFSET(Change!G$1,$Z5-1,0,$AA5,1)),0)+IF(ISNUMBER($AB5),SUM(OFFSET(Change!G$1,$AB5-1,0,$AC5,1)),0)</f>
        <v>680.71522267268028</v>
      </c>
      <c r="H5" s="17">
        <f ca="1">IF(ISNUMBER($Z5),SUM(OFFSET(Change!H$1,$Z5-1,0,$AA5,1)),0)+IF(ISNUMBER($AB5),SUM(OFFSET(Change!H$1,$AB5-1,0,$AC5,1)),0)</f>
        <v>680.93100654788122</v>
      </c>
      <c r="I5" s="17">
        <f ca="1">IF(ISNUMBER($Z5),SUM(OFFSET(Change!I$1,$Z5-1,0,$AA5,1)),0)+IF(ISNUMBER($AB5),SUM(OFFSET(Change!I$1,$AB5-1,0,$AC5,1)),0)</f>
        <v>395.85107881189373</v>
      </c>
      <c r="J5" s="17">
        <f ca="1">IF(ISNUMBER($Z5),SUM(OFFSET(Change!J$1,$Z5-1,0,$AA5,1)),0)+IF(ISNUMBER($AB5),SUM(OFFSET(Change!J$1,$AB5-1,0,$AC5,1)),0)</f>
        <v>391.25272685405213</v>
      </c>
      <c r="K5" s="17">
        <f ca="1">IF(ISNUMBER($Z5),SUM(OFFSET(Change!K$1,$Z5-1,0,$AA5,1)),0)+IF(ISNUMBER($AB5),SUM(OFFSET(Change!K$1,$AB5-1,0,$AC5,1)),0)</f>
        <v>380.40469029688711</v>
      </c>
      <c r="L5" s="17">
        <f ca="1">IF(ISNUMBER($Z5),SUM(OFFSET(Change!L$1,$Z5-1,0,$AA5,1)),0)+IF(ISNUMBER($AB5),SUM(OFFSET(Change!L$1,$AB5-1,0,$AC5,1)),0)</f>
        <v>370.91584002085153</v>
      </c>
      <c r="M5" s="17">
        <f ca="1">IF(ISNUMBER($Z5),SUM(OFFSET(Change!M$1,$Z5-1,0,$AA5,1)),0)+IF(ISNUMBER($AB5),SUM(OFFSET(Change!M$1,$AB5-1,0,$AC5,1)),0)</f>
        <v>402.01040428461818</v>
      </c>
      <c r="N5" s="17">
        <f ca="1">IF(ISNUMBER($Z5),SUM(OFFSET(Change!N$1,$Z5-1,0,$AA5,1)),0)+IF(ISNUMBER($AB5),SUM(OFFSET(Change!N$1,$AB5-1,0,$AC5,1)),0)</f>
        <v>408.37635358957988</v>
      </c>
      <c r="O5" s="17">
        <f ca="1">IF(ISNUMBER($Z5),SUM(OFFSET(Change!O$1,$Z5-1,0,$AA5,1)),0)+IF(ISNUMBER($AB5),SUM(OFFSET(Change!O$1,$AB5-1,0,$AC5,1)),0)</f>
        <v>410.41785164643483</v>
      </c>
      <c r="P5" s="17">
        <f ca="1">IF(ISNUMBER($Z5),SUM(OFFSET(Change!P$1,$Z5-1,0,$AA5,1)),0)+IF(ISNUMBER($AB5),SUM(OFFSET(Change!P$1,$AB5-1,0,$AC5,1)),0)</f>
        <v>406.87327003839539</v>
      </c>
      <c r="Q5" s="17">
        <f ca="1">IF(ISNUMBER($Z5),SUM(OFFSET(Change!Q$1,$Z5-1,0,$AA5,1)),0)+IF(ISNUMBER($AB5),SUM(OFFSET(Change!Q$1,$AB5-1,0,$AC5,1)),0)</f>
        <v>465.61726980431018</v>
      </c>
      <c r="R5" s="17">
        <f ca="1">IF(ISNUMBER($Z5),SUM(OFFSET(Change!R$1,$Z5-1,0,$AA5,1)),0)+IF(ISNUMBER($AB5),SUM(OFFSET(Change!R$1,$AB5-1,0,$AC5,1)),0)</f>
        <v>519.89540091227832</v>
      </c>
      <c r="S5" s="17">
        <f ca="1">IF(ISNUMBER($Z5),SUM(OFFSET(Change!S$1,$Z5-1,0,$AA5,1)),0)+IF(ISNUMBER($AB5),SUM(OFFSET(Change!S$1,$AB5-1,0,$AC5,1)),0)</f>
        <v>513.40114551931583</v>
      </c>
      <c r="T5" s="17">
        <f ca="1">IF(ISNUMBER($Z5),SUM(OFFSET(Change!T$1,$Z5-1,0,$AA5,1)),0)+IF(ISNUMBER($AB5),SUM(OFFSET(Change!T$1,$AB5-1,0,$AC5,1)),0)</f>
        <v>544.75677469558059</v>
      </c>
      <c r="U5" s="17">
        <f ca="1">IF(ISNUMBER($Z5),SUM(OFFSET(Change!U$1,$Z5-1,0,$AA5,1)),0)+IF(ISNUMBER($AB5),SUM(OFFSET(Change!U$1,$AB5-1,0,$AC5,1)),0)</f>
        <v>499.13334484992646</v>
      </c>
      <c r="V5" s="17">
        <f ca="1">IF(ISNUMBER($Z5),SUM(OFFSET(Change!V$1,$Z5-1,0,$AA5,1)),0)+IF(ISNUMBER($AB5),SUM(OFFSET(Change!V$1,$AB5-1,0,$AC5,1)),0)</f>
        <v>543.80511797230542</v>
      </c>
      <c r="W5" s="17">
        <f ca="1">IF(ISNUMBER($Z5),SUM(OFFSET(Change!W$1,$Z5-1,0,$AA5,1)),0)+IF(ISNUMBER($AB5),SUM(OFFSET(Change!W$1,$AB5-1,0,$AC5,1)),0)</f>
        <v>609.50906890597105</v>
      </c>
      <c r="X5" s="17">
        <f ca="1">IF(ISNUMBER($Z5),SUM(OFFSET(Change!X$1,$Z5-1,0,$AA5,1)),0)+IF(ISNUMBER($AB5),SUM(OFFSET(Change!X$1,$AB5-1,0,$AC5,1)),0)</f>
        <v>682.63737229606795</v>
      </c>
      <c r="Z5" s="10">
        <v>13</v>
      </c>
      <c r="AA5" s="10">
        <v>2</v>
      </c>
    </row>
    <row r="6" spans="2:29" x14ac:dyDescent="0.25">
      <c r="B6" s="10" t="s">
        <v>67</v>
      </c>
      <c r="C6" s="17">
        <f t="shared" ca="1" si="0"/>
        <v>-3239.7322090368452</v>
      </c>
      <c r="D6" s="17">
        <f ca="1">IF(ISNUMBER($Z6),SUM(OFFSET(Change!D$1,$Z6-1,0,$AA6,1)),0)+IF(ISNUMBER($AB6),SUM(OFFSET(Change!D$1,$AB6-1,0,$AC6,1)),0)</f>
        <v>39.847130374314872</v>
      </c>
      <c r="E6" s="17">
        <f ca="1">IF(ISNUMBER($Z6),SUM(OFFSET(Change!E$1,$Z6-1,0,$AA6,1)),0)+IF(ISNUMBER($AB6),SUM(OFFSET(Change!E$1,$AB6-1,0,$AC6,1)),0)</f>
        <v>38.122265343808969</v>
      </c>
      <c r="F6" s="17">
        <f ca="1">IF(ISNUMBER($Z6),SUM(OFFSET(Change!F$1,$Z6-1,0,$AA6,1)),0)+IF(ISNUMBER($AB6),SUM(OFFSET(Change!F$1,$AB6-1,0,$AC6,1)),0)</f>
        <v>40.302711622533856</v>
      </c>
      <c r="G6" s="17">
        <f ca="1">IF(ISNUMBER($Z6),SUM(OFFSET(Change!G$1,$Z6-1,0,$AA6,1)),0)+IF(ISNUMBER($AB6),SUM(OFFSET(Change!G$1,$AB6-1,0,$AC6,1)),0)</f>
        <v>41.992641495830739</v>
      </c>
      <c r="H6" s="17">
        <f ca="1">IF(ISNUMBER($Z6),SUM(OFFSET(Change!H$1,$Z6-1,0,$AA6,1)),0)+IF(ISNUMBER($AB6),SUM(OFFSET(Change!H$1,$AB6-1,0,$AC6,1)),0)</f>
        <v>42.175462506196297</v>
      </c>
      <c r="I6" s="17">
        <f ca="1">IF(ISNUMBER($Z6),SUM(OFFSET(Change!I$1,$Z6-1,0,$AA6,1)),0)+IF(ISNUMBER($AB6),SUM(OFFSET(Change!I$1,$AB6-1,0,$AC6,1)),0)</f>
        <v>-545.33000449339386</v>
      </c>
      <c r="J6" s="17">
        <f ca="1">IF(ISNUMBER($Z6),SUM(OFFSET(Change!J$1,$Z6-1,0,$AA6,1)),0)+IF(ISNUMBER($AB6),SUM(OFFSET(Change!J$1,$AB6-1,0,$AC6,1)),0)</f>
        <v>-553.998921109158</v>
      </c>
      <c r="K6" s="17">
        <f ca="1">IF(ISNUMBER($Z6),SUM(OFFSET(Change!K$1,$Z6-1,0,$AA6,1)),0)+IF(ISNUMBER($AB6),SUM(OFFSET(Change!K$1,$AB6-1,0,$AC6,1)),0)</f>
        <v>-563.74529952159821</v>
      </c>
      <c r="L6" s="17">
        <f ca="1">IF(ISNUMBER($Z6),SUM(OFFSET(Change!L$1,$Z6-1,0,$AA6,1)),0)+IF(ISNUMBER($AB6),SUM(OFFSET(Change!L$1,$AB6-1,0,$AC6,1)),0)</f>
        <v>-487.74973817718649</v>
      </c>
      <c r="M6" s="17">
        <f ca="1">IF(ISNUMBER($Z6),SUM(OFFSET(Change!M$1,$Z6-1,0,$AA6,1)),0)+IF(ISNUMBER($AB6),SUM(OFFSET(Change!M$1,$AB6-1,0,$AC6,1)),0)</f>
        <v>-581.75402599707218</v>
      </c>
      <c r="N6" s="17">
        <f ca="1">IF(ISNUMBER($Z6),SUM(OFFSET(Change!N$1,$Z6-1,0,$AA6,1)),0)+IF(ISNUMBER($AB6),SUM(OFFSET(Change!N$1,$AB6-1,0,$AC6,1)),0)</f>
        <v>-590.55857790054222</v>
      </c>
      <c r="O6" s="17">
        <f ca="1">IF(ISNUMBER($Z6),SUM(OFFSET(Change!O$1,$Z6-1,0,$AA6,1)),0)+IF(ISNUMBER($AB6),SUM(OFFSET(Change!O$1,$AB6-1,0,$AC6,1)),0)</f>
        <v>-598.87726437229333</v>
      </c>
      <c r="P6" s="17">
        <f ca="1">IF(ISNUMBER($Z6),SUM(OFFSET(Change!P$1,$Z6-1,0,$AA6,1)),0)+IF(ISNUMBER($AB6),SUM(OFFSET(Change!P$1,$AB6-1,0,$AC6,1)),0)</f>
        <v>-511.19580807985255</v>
      </c>
      <c r="Q6" s="17">
        <f ca="1">IF(ISNUMBER($Z6),SUM(OFFSET(Change!Q$1,$Z6-1,0,$AA6,1)),0)+IF(ISNUMBER($AB6),SUM(OFFSET(Change!Q$1,$AB6-1,0,$AC6,1)),0)</f>
        <v>-614.372394038945</v>
      </c>
      <c r="R6" s="17">
        <f ca="1">IF(ISNUMBER($Z6),SUM(OFFSET(Change!R$1,$Z6-1,0,$AA6,1)),0)+IF(ISNUMBER($AB6),SUM(OFFSET(Change!R$1,$AB6-1,0,$AC6,1)),0)</f>
        <v>-622.19599656647358</v>
      </c>
      <c r="S6" s="17">
        <f ca="1">IF(ISNUMBER($Z6),SUM(OFFSET(Change!S$1,$Z6-1,0,$AA6,1)),0)+IF(ISNUMBER($AB6),SUM(OFFSET(Change!S$1,$AB6-1,0,$AC6,1)),0)</f>
        <v>-685.60032527675128</v>
      </c>
      <c r="T6" s="17">
        <f ca="1">IF(ISNUMBER($Z6),SUM(OFFSET(Change!T$1,$Z6-1,0,$AA6,1)),0)+IF(ISNUMBER($AB6),SUM(OFFSET(Change!T$1,$AB6-1,0,$AC6,1)),0)</f>
        <v>-598.6272131689725</v>
      </c>
      <c r="U6" s="17">
        <f ca="1">IF(ISNUMBER($Z6),SUM(OFFSET(Change!U$1,$Z6-1,0,$AA6,1)),0)+IF(ISNUMBER($AB6),SUM(OFFSET(Change!U$1,$AB6-1,0,$AC6,1)),0)</f>
        <v>32.753188750060623</v>
      </c>
      <c r="V6" s="17">
        <f ca="1">IF(ISNUMBER($Z6),SUM(OFFSET(Change!V$1,$Z6-1,0,$AA6,1)),0)+IF(ISNUMBER($AB6),SUM(OFFSET(Change!V$1,$AB6-1,0,$AC6,1)),0)</f>
        <v>35.809550150468844</v>
      </c>
      <c r="W6" s="17">
        <f ca="1">IF(ISNUMBER($Z6),SUM(OFFSET(Change!W$1,$Z6-1,0,$AA6,1)),0)+IF(ISNUMBER($AB6),SUM(OFFSET(Change!W$1,$AB6-1,0,$AC6,1)),0)</f>
        <v>39.795991103396325</v>
      </c>
      <c r="X6" s="17">
        <f ca="1">IF(ISNUMBER($Z6),SUM(OFFSET(Change!X$1,$Z6-1,0,$AA6,1)),0)+IF(ISNUMBER($AB6),SUM(OFFSET(Change!X$1,$AB6-1,0,$AC6,1)),0)</f>
        <v>45.327350153073375</v>
      </c>
      <c r="Z6" s="10">
        <v>8</v>
      </c>
      <c r="AA6" s="10">
        <v>1</v>
      </c>
      <c r="AB6" s="10">
        <v>11</v>
      </c>
      <c r="AC6" s="10">
        <v>2</v>
      </c>
    </row>
    <row r="7" spans="2:29" x14ac:dyDescent="0.25">
      <c r="B7" s="10" t="s">
        <v>32</v>
      </c>
      <c r="C7" s="17">
        <f t="shared" ca="1" si="0"/>
        <v>3537.722881334435</v>
      </c>
      <c r="D7" s="17">
        <f ca="1">IF(ISNUMBER($Z7),SUM(OFFSET(Change!D$1,$Z7-1,0,$AA7,1)),0)+IF(ISNUMBER($AB7),SUM(OFFSET(Change!D$1,$AB7-1,0,$AC7,1)),0)</f>
        <v>325.09061367586452</v>
      </c>
      <c r="E7" s="17">
        <f ca="1">IF(ISNUMBER($Z7),SUM(OFFSET(Change!E$1,$Z7-1,0,$AA7,1)),0)+IF(ISNUMBER($AB7),SUM(OFFSET(Change!E$1,$AB7-1,0,$AC7,1)),0)</f>
        <v>348.37555794592652</v>
      </c>
      <c r="F7" s="17">
        <f ca="1">IF(ISNUMBER($Z7),SUM(OFFSET(Change!F$1,$Z7-1,0,$AA7,1)),0)+IF(ISNUMBER($AB7),SUM(OFFSET(Change!F$1,$AB7-1,0,$AC7,1)),0)</f>
        <v>330.90667361121297</v>
      </c>
      <c r="G7" s="17">
        <f ca="1">IF(ISNUMBER($Z7),SUM(OFFSET(Change!G$1,$Z7-1,0,$AA7,1)),0)+IF(ISNUMBER($AB7),SUM(OFFSET(Change!G$1,$AB7-1,0,$AC7,1)),0)</f>
        <v>323.38898700342548</v>
      </c>
      <c r="H7" s="17">
        <f ca="1">IF(ISNUMBER($Z7),SUM(OFFSET(Change!H$1,$Z7-1,0,$AA7,1)),0)+IF(ISNUMBER($AB7),SUM(OFFSET(Change!H$1,$AB7-1,0,$AC7,1)),0)</f>
        <v>277.47577279598954</v>
      </c>
      <c r="I7" s="17">
        <f ca="1">IF(ISNUMBER($Z7),SUM(OFFSET(Change!I$1,$Z7-1,0,$AA7,1)),0)+IF(ISNUMBER($AB7),SUM(OFFSET(Change!I$1,$AB7-1,0,$AC7,1)),0)</f>
        <v>281.88079345088858</v>
      </c>
      <c r="J7" s="17">
        <f ca="1">IF(ISNUMBER($Z7),SUM(OFFSET(Change!J$1,$Z7-1,0,$AA7,1)),0)+IF(ISNUMBER($AB7),SUM(OFFSET(Change!J$1,$AB7-1,0,$AC7,1)),0)</f>
        <v>273.48607179235307</v>
      </c>
      <c r="K7" s="17">
        <f ca="1">IF(ISNUMBER($Z7),SUM(OFFSET(Change!K$1,$Z7-1,0,$AA7,1)),0)+IF(ISNUMBER($AB7),SUM(OFFSET(Change!K$1,$AB7-1,0,$AC7,1)),0)</f>
        <v>269.24160191867145</v>
      </c>
      <c r="L7" s="17">
        <f ca="1">IF(ISNUMBER($Z7),SUM(OFFSET(Change!L$1,$Z7-1,0,$AA7,1)),0)+IF(ISNUMBER($AB7),SUM(OFFSET(Change!L$1,$AB7-1,0,$AC7,1)),0)</f>
        <v>270.66338138095807</v>
      </c>
      <c r="M7" s="17">
        <f ca="1">IF(ISNUMBER($Z7),SUM(OFFSET(Change!M$1,$Z7-1,0,$AA7,1)),0)+IF(ISNUMBER($AB7),SUM(OFFSET(Change!M$1,$AB7-1,0,$AC7,1)),0)</f>
        <v>270.77195529900075</v>
      </c>
      <c r="N7" s="17">
        <f ca="1">IF(ISNUMBER($Z7),SUM(OFFSET(Change!N$1,$Z7-1,0,$AA7,1)),0)+IF(ISNUMBER($AB7),SUM(OFFSET(Change!N$1,$AB7-1,0,$AC7,1)),0)</f>
        <v>257.65106577263225</v>
      </c>
      <c r="O7" s="17">
        <f ca="1">IF(ISNUMBER($Z7),SUM(OFFSET(Change!O$1,$Z7-1,0,$AA7,1)),0)+IF(ISNUMBER($AB7),SUM(OFFSET(Change!O$1,$AB7-1,0,$AC7,1)),0)</f>
        <v>248.97098467046811</v>
      </c>
      <c r="P7" s="17">
        <f ca="1">IF(ISNUMBER($Z7),SUM(OFFSET(Change!P$1,$Z7-1,0,$AA7,1)),0)+IF(ISNUMBER($AB7),SUM(OFFSET(Change!P$1,$AB7-1,0,$AC7,1)),0)</f>
        <v>249.12658635965468</v>
      </c>
      <c r="Q7" s="17">
        <f ca="1">IF(ISNUMBER($Z7),SUM(OFFSET(Change!Q$1,$Z7-1,0,$AA7,1)),0)+IF(ISNUMBER($AB7),SUM(OFFSET(Change!Q$1,$AB7-1,0,$AC7,1)),0)</f>
        <v>272.38478405326345</v>
      </c>
      <c r="R7" s="17">
        <f ca="1">IF(ISNUMBER($Z7),SUM(OFFSET(Change!R$1,$Z7-1,0,$AA7,1)),0)+IF(ISNUMBER($AB7),SUM(OFFSET(Change!R$1,$AB7-1,0,$AC7,1)),0)</f>
        <v>308.24353052886198</v>
      </c>
      <c r="S7" s="17">
        <f ca="1">IF(ISNUMBER($Z7),SUM(OFFSET(Change!S$1,$Z7-1,0,$AA7,1)),0)+IF(ISNUMBER($AB7),SUM(OFFSET(Change!S$1,$AB7-1,0,$AC7,1)),0)</f>
        <v>343.86011556377866</v>
      </c>
      <c r="T7" s="17">
        <f ca="1">IF(ISNUMBER($Z7),SUM(OFFSET(Change!T$1,$Z7-1,0,$AA7,1)),0)+IF(ISNUMBER($AB7),SUM(OFFSET(Change!T$1,$AB7-1,0,$AC7,1)),0)</f>
        <v>365.92344594847083</v>
      </c>
      <c r="U7" s="17">
        <f ca="1">IF(ISNUMBER($Z7),SUM(OFFSET(Change!U$1,$Z7-1,0,$AA7,1)),0)+IF(ISNUMBER($AB7),SUM(OFFSET(Change!U$1,$AB7-1,0,$AC7,1)),0)</f>
        <v>386.39970468734538</v>
      </c>
      <c r="V7" s="17">
        <f ca="1">IF(ISNUMBER($Z7),SUM(OFFSET(Change!V$1,$Z7-1,0,$AA7,1)),0)+IF(ISNUMBER($AB7),SUM(OFFSET(Change!V$1,$AB7-1,0,$AC7,1)),0)</f>
        <v>403.26103236849315</v>
      </c>
      <c r="W7" s="17">
        <f ca="1">IF(ISNUMBER($Z7),SUM(OFFSET(Change!W$1,$Z7-1,0,$AA7,1)),0)+IF(ISNUMBER($AB7),SUM(OFFSET(Change!W$1,$AB7-1,0,$AC7,1)),0)</f>
        <v>450.93697226880329</v>
      </c>
      <c r="X7" s="17">
        <f ca="1">IF(ISNUMBER($Z7),SUM(OFFSET(Change!X$1,$Z7-1,0,$AA7,1)),0)+IF(ISNUMBER($AB7),SUM(OFFSET(Change!X$1,$AB7-1,0,$AC7,1)),0)</f>
        <v>444.00877426125572</v>
      </c>
      <c r="Z7" s="10">
        <v>23</v>
      </c>
      <c r="AA7" s="10">
        <v>2</v>
      </c>
    </row>
    <row r="8" spans="2:29" x14ac:dyDescent="0.25">
      <c r="B8" s="10" t="s">
        <v>7</v>
      </c>
      <c r="C8" s="17">
        <f t="shared" ca="1" si="0"/>
        <v>61.687641944019362</v>
      </c>
      <c r="D8" s="17">
        <f ca="1">IF(ISNUMBER($Z8),SUM(OFFSET(Change!D$1,$Z8-1,0,$AA8,1)),0)+IF(ISNUMBER($AB8),SUM(OFFSET(Change!D$1,$AB8-1,0,$AC8,1)),0)+Change!D21</f>
        <v>6.9358546967786205</v>
      </c>
      <c r="E8" s="17">
        <f ca="1">IF(ISNUMBER($Z8),SUM(OFFSET(Change!E$1,$Z8-1,0,$AA8,1)),0)+IF(ISNUMBER($AB8),SUM(OFFSET(Change!E$1,$AB8-1,0,$AC8,1)),0)+Change!E21</f>
        <v>6.9245912487594952</v>
      </c>
      <c r="F8" s="17">
        <f ca="1">IF(ISNUMBER($Z8),SUM(OFFSET(Change!F$1,$Z8-1,0,$AA8,1)),0)+IF(ISNUMBER($AB8),SUM(OFFSET(Change!F$1,$AB8-1,0,$AC8,1)),0)+Change!F21</f>
        <v>6.6008096565403509</v>
      </c>
      <c r="G8" s="17">
        <f ca="1">IF(ISNUMBER($Z8),SUM(OFFSET(Change!G$1,$Z8-1,0,$AA8,1)),0)+IF(ISNUMBER($AB8),SUM(OFFSET(Change!G$1,$AB8-1,0,$AC8,1)),0)+Change!G21</f>
        <v>5.8085626078817185</v>
      </c>
      <c r="H8" s="17">
        <f ca="1">IF(ISNUMBER($Z8),SUM(OFFSET(Change!H$1,$Z8-1,0,$AA8,1)),0)+IF(ISNUMBER($AB8),SUM(OFFSET(Change!H$1,$AB8-1,0,$AC8,1)),0)+Change!H21</f>
        <v>4.6684717323137006</v>
      </c>
      <c r="I8" s="17">
        <f ca="1">IF(ISNUMBER($Z8),SUM(OFFSET(Change!I$1,$Z8-1,0,$AA8,1)),0)+IF(ISNUMBER($AB8),SUM(OFFSET(Change!I$1,$AB8-1,0,$AC8,1)),0)+Change!I21</f>
        <v>4.7675330743438495</v>
      </c>
      <c r="J8" s="17">
        <f ca="1">IF(ISNUMBER($Z8),SUM(OFFSET(Change!J$1,$Z8-1,0,$AA8,1)),0)+IF(ISNUMBER($AB8),SUM(OFFSET(Change!J$1,$AB8-1,0,$AC8,1)),0)+Change!J21</f>
        <v>4.6633784657317277</v>
      </c>
      <c r="K8" s="17">
        <f ca="1">IF(ISNUMBER($Z8),SUM(OFFSET(Change!K$1,$Z8-1,0,$AA8,1)),0)+IF(ISNUMBER($AB8),SUM(OFFSET(Change!K$1,$AB8-1,0,$AC8,1)),0)+Change!K21</f>
        <v>4.5261414959568098</v>
      </c>
      <c r="L8" s="17">
        <f ca="1">IF(ISNUMBER($Z8),SUM(OFFSET(Change!L$1,$Z8-1,0,$AA8,1)),0)+IF(ISNUMBER($AB8),SUM(OFFSET(Change!L$1,$AB8-1,0,$AC8,1)),0)+Change!L21</f>
        <v>4.5297946977477483</v>
      </c>
      <c r="M8" s="17">
        <f ca="1">IF(ISNUMBER($Z8),SUM(OFFSET(Change!M$1,$Z8-1,0,$AA8,1)),0)+IF(ISNUMBER($AB8),SUM(OFFSET(Change!M$1,$AB8-1,0,$AC8,1)),0)+Change!M21</f>
        <v>4.4254092014270086</v>
      </c>
      <c r="N8" s="17">
        <f ca="1">IF(ISNUMBER($Z8),SUM(OFFSET(Change!N$1,$Z8-1,0,$AA8,1)),0)+IF(ISNUMBER($AB8),SUM(OFFSET(Change!N$1,$AB8-1,0,$AC8,1)),0)+Change!N21</f>
        <v>4.2813918054886395</v>
      </c>
      <c r="O8" s="17">
        <f ca="1">IF(ISNUMBER($Z8),SUM(OFFSET(Change!O$1,$Z8-1,0,$AA8,1)),0)+IF(ISNUMBER($AB8),SUM(OFFSET(Change!O$1,$AB8-1,0,$AC8,1)),0)+Change!O21</f>
        <v>4.1554072868443894</v>
      </c>
      <c r="P8" s="17">
        <f ca="1">IF(ISNUMBER($Z8),SUM(OFFSET(Change!P$1,$Z8-1,0,$AA8,1)),0)+IF(ISNUMBER($AB8),SUM(OFFSET(Change!P$1,$AB8-1,0,$AC8,1)),0)+Change!P21</f>
        <v>4.1808190076900109</v>
      </c>
      <c r="Q8" s="17">
        <f ca="1">IF(ISNUMBER($Z8),SUM(OFFSET(Change!Q$1,$Z8-1,0,$AA8,1)),0)+IF(ISNUMBER($AB8),SUM(OFFSET(Change!Q$1,$AB8-1,0,$AC8,1)),0)+Change!Q21</f>
        <v>4.4595023011191275</v>
      </c>
      <c r="R8" s="17">
        <f ca="1">IF(ISNUMBER($Z8),SUM(OFFSET(Change!R$1,$Z8-1,0,$AA8,1)),0)+IF(ISNUMBER($AB8),SUM(OFFSET(Change!R$1,$AB8-1,0,$AC8,1)),0)+Change!R21</f>
        <v>4.9389640543514295</v>
      </c>
      <c r="S8" s="17">
        <f ca="1">IF(ISNUMBER($Z8),SUM(OFFSET(Change!S$1,$Z8-1,0,$AA8,1)),0)+IF(ISNUMBER($AB8),SUM(OFFSET(Change!S$1,$AB8-1,0,$AC8,1)),0)+Change!S21</f>
        <v>5.5506436039343878</v>
      </c>
      <c r="T8" s="17">
        <f ca="1">IF(ISNUMBER($Z8),SUM(OFFSET(Change!T$1,$Z8-1,0,$AA8,1)),0)+IF(ISNUMBER($AB8),SUM(OFFSET(Change!T$1,$AB8-1,0,$AC8,1)),0)+Change!T21</f>
        <v>5.864078677065212</v>
      </c>
      <c r="U8" s="17">
        <f ca="1">IF(ISNUMBER($Z8),SUM(OFFSET(Change!U$1,$Z8-1,0,$AA8,1)),0)+IF(ISNUMBER($AB8),SUM(OFFSET(Change!U$1,$AB8-1,0,$AC8,1)),0)+Change!U21</f>
        <v>6.0872564317972602</v>
      </c>
      <c r="V8" s="17">
        <f ca="1">IF(ISNUMBER($Z8),SUM(OFFSET(Change!V$1,$Z8-1,0,$AA8,1)),0)+IF(ISNUMBER($AB8),SUM(OFFSET(Change!V$1,$AB8-1,0,$AC8,1)),0)+Change!V21</f>
        <v>6.1233269622222508</v>
      </c>
      <c r="W8" s="17">
        <f ca="1">IF(ISNUMBER($Z8),SUM(OFFSET(Change!W$1,$Z8-1,0,$AA8,1)),0)+IF(ISNUMBER($AB8),SUM(OFFSET(Change!W$1,$AB8-1,0,$AC8,1)),0)+Change!W21</f>
        <v>6.7131832371241709</v>
      </c>
      <c r="X8" s="17">
        <f ca="1">IF(ISNUMBER($Z8),SUM(OFFSET(Change!X$1,$Z8-1,0,$AA8,1)),0)+IF(ISNUMBER($AB8),SUM(OFFSET(Change!X$1,$AB8-1,0,$AC8,1)),0)+Change!X21</f>
        <v>6.4166285815129065</v>
      </c>
      <c r="Z8" s="10">
        <v>17</v>
      </c>
      <c r="AA8" s="10">
        <v>1</v>
      </c>
      <c r="AB8" s="10">
        <v>19</v>
      </c>
      <c r="AC8" s="10">
        <v>1</v>
      </c>
    </row>
    <row r="9" spans="2:29" x14ac:dyDescent="0.25">
      <c r="B9" s="10" t="s">
        <v>33</v>
      </c>
      <c r="C9" s="17">
        <f t="shared" ca="1" si="0"/>
        <v>-6509.227541146045</v>
      </c>
      <c r="D9" s="17">
        <f ca="1">IF(ISNUMBER($Z9),SUM(OFFSET(Change!D$1,$Z9-1,0,$AA9,1)),0)+IF(ISNUMBER($AB9),SUM(OFFSET(Change!D$1,$AB9-1,0,$AC9,1)),0)</f>
        <v>-223.26908914006307</v>
      </c>
      <c r="E9" s="17">
        <f ca="1">IF(ISNUMBER($Z9),SUM(OFFSET(Change!E$1,$Z9-1,0,$AA9,1)),0)+IF(ISNUMBER($AB9),SUM(OFFSET(Change!E$1,$AB9-1,0,$AC9,1)),0)</f>
        <v>-353.66360200269554</v>
      </c>
      <c r="F9" s="17">
        <f ca="1">IF(ISNUMBER($Z9),SUM(OFFSET(Change!F$1,$Z9-1,0,$AA9,1)),0)+IF(ISNUMBER($AB9),SUM(OFFSET(Change!F$1,$AB9-1,0,$AC9,1)),0)</f>
        <v>-411.01566123682613</v>
      </c>
      <c r="G9" s="17">
        <f ca="1">IF(ISNUMBER($Z9),SUM(OFFSET(Change!G$1,$Z9-1,0,$AA9,1)),0)+IF(ISNUMBER($AB9),SUM(OFFSET(Change!G$1,$AB9-1,0,$AC9,1)),0)</f>
        <v>-446.61566235682778</v>
      </c>
      <c r="H9" s="17">
        <f ca="1">IF(ISNUMBER($Z9),SUM(OFFSET(Change!H$1,$Z9-1,0,$AA9,1)),0)+IF(ISNUMBER($AB9),SUM(OFFSET(Change!H$1,$AB9-1,0,$AC9,1)),0)</f>
        <v>-555.26389569666594</v>
      </c>
      <c r="I9" s="17">
        <f ca="1">IF(ISNUMBER($Z9),SUM(OFFSET(Change!I$1,$Z9-1,0,$AA9,1)),0)+IF(ISNUMBER($AB9),SUM(OFFSET(Change!I$1,$AB9-1,0,$AC9,1)),0)</f>
        <v>-912.92234580659692</v>
      </c>
      <c r="J9" s="17">
        <f ca="1">IF(ISNUMBER($Z9),SUM(OFFSET(Change!J$1,$Z9-1,0,$AA9,1)),0)+IF(ISNUMBER($AB9),SUM(OFFSET(Change!J$1,$AB9-1,0,$AC9,1)),0)</f>
        <v>-841.18936848464762</v>
      </c>
      <c r="K9" s="17">
        <f ca="1">IF(ISNUMBER($Z9),SUM(OFFSET(Change!K$1,$Z9-1,0,$AA9,1)),0)+IF(ISNUMBER($AB9),SUM(OFFSET(Change!K$1,$AB9-1,0,$AC9,1)),0)</f>
        <v>-926.08633972857206</v>
      </c>
      <c r="L9" s="17">
        <f ca="1">IF(ISNUMBER($Z9),SUM(OFFSET(Change!L$1,$Z9-1,0,$AA9,1)),0)+IF(ISNUMBER($AB9),SUM(OFFSET(Change!L$1,$AB9-1,0,$AC9,1)),0)</f>
        <v>-990.00070987015658</v>
      </c>
      <c r="M9" s="17">
        <f ca="1">IF(ISNUMBER($Z9),SUM(OFFSET(Change!M$1,$Z9-1,0,$AA9,1)),0)+IF(ISNUMBER($AB9),SUM(OFFSET(Change!M$1,$AB9-1,0,$AC9,1)),0)</f>
        <v>-1028.2493635222363</v>
      </c>
      <c r="N9" s="17">
        <f ca="1">IF(ISNUMBER($Z9),SUM(OFFSET(Change!N$1,$Z9-1,0,$AA9,1)),0)+IF(ISNUMBER($AB9),SUM(OFFSET(Change!N$1,$AB9-1,0,$AC9,1)),0)</f>
        <v>-827.80761859911922</v>
      </c>
      <c r="O9" s="17">
        <f ca="1">IF(ISNUMBER($Z9),SUM(OFFSET(Change!O$1,$Z9-1,0,$AA9,1)),0)+IF(ISNUMBER($AB9),SUM(OFFSET(Change!O$1,$AB9-1,0,$AC9,1)),0)</f>
        <v>-784.06726514737181</v>
      </c>
      <c r="P9" s="17">
        <f ca="1">IF(ISNUMBER($Z9),SUM(OFFSET(Change!P$1,$Z9-1,0,$AA9,1)),0)+IF(ISNUMBER($AB9),SUM(OFFSET(Change!P$1,$AB9-1,0,$AC9,1)),0)</f>
        <v>-828.62226239241102</v>
      </c>
      <c r="Q9" s="17">
        <f ca="1">IF(ISNUMBER($Z9),SUM(OFFSET(Change!Q$1,$Z9-1,0,$AA9,1)),0)+IF(ISNUMBER($AB9),SUM(OFFSET(Change!Q$1,$AB9-1,0,$AC9,1)),0)</f>
        <v>-895.45607391235967</v>
      </c>
      <c r="R9" s="17">
        <f ca="1">IF(ISNUMBER($Z9),SUM(OFFSET(Change!R$1,$Z9-1,0,$AA9,1)),0)+IF(ISNUMBER($AB9),SUM(OFFSET(Change!R$1,$AB9-1,0,$AC9,1)),0)</f>
        <v>-854.3724484758435</v>
      </c>
      <c r="S9" s="17">
        <f ca="1">IF(ISNUMBER($Z9),SUM(OFFSET(Change!S$1,$Z9-1,0,$AA9,1)),0)+IF(ISNUMBER($AB9),SUM(OFFSET(Change!S$1,$AB9-1,0,$AC9,1)),0)</f>
        <v>-483.17478852711417</v>
      </c>
      <c r="T9" s="17">
        <f ca="1">IF(ISNUMBER($Z9),SUM(OFFSET(Change!T$1,$Z9-1,0,$AA9,1)),0)+IF(ISNUMBER($AB9),SUM(OFFSET(Change!T$1,$AB9-1,0,$AC9,1)),0)</f>
        <v>-198.84566587930647</v>
      </c>
      <c r="U9" s="17">
        <f ca="1">IF(ISNUMBER($Z9),SUM(OFFSET(Change!U$1,$Z9-1,0,$AA9,1)),0)+IF(ISNUMBER($AB9),SUM(OFFSET(Change!U$1,$AB9-1,0,$AC9,1)),0)</f>
        <v>-35.920670064104918</v>
      </c>
      <c r="V9" s="17">
        <f ca="1">IF(ISNUMBER($Z9),SUM(OFFSET(Change!V$1,$Z9-1,0,$AA9,1)),0)+IF(ISNUMBER($AB9),SUM(OFFSET(Change!V$1,$AB9-1,0,$AC9,1)),0)</f>
        <v>62.982951123363186</v>
      </c>
      <c r="W9" s="17">
        <f ca="1">IF(ISNUMBER($Z9),SUM(OFFSET(Change!W$1,$Z9-1,0,$AA9,1)),0)+IF(ISNUMBER($AB9),SUM(OFFSET(Change!W$1,$AB9-1,0,$AC9,1)),0)</f>
        <v>129.90326409188998</v>
      </c>
      <c r="X9" s="17">
        <f ca="1">IF(ISNUMBER($Z9),SUM(OFFSET(Change!X$1,$Z9-1,0,$AA9,1)),0)+IF(ISNUMBER($AB9),SUM(OFFSET(Change!X$1,$AB9-1,0,$AC9,1)),0)</f>
        <v>198.25037996528624</v>
      </c>
      <c r="Z9" s="10">
        <v>35</v>
      </c>
      <c r="AA9" s="18">
        <v>6</v>
      </c>
      <c r="AB9" s="18"/>
    </row>
    <row r="10" spans="2:29" x14ac:dyDescent="0.25">
      <c r="B10" s="10" t="s">
        <v>34</v>
      </c>
      <c r="C10" s="17">
        <f t="shared" ca="1" si="0"/>
        <v>2222.6915248720175</v>
      </c>
      <c r="D10" s="17">
        <f ca="1">IF(ISNUMBER($Z10),SUM(OFFSET(Change!D$1,$Z10-1,0,$AA10,1)),0)+IF(ISNUMBER($AB10),SUM(OFFSET(Change!D$1,$AB10-1,0,$AC10,1)),0)</f>
        <v>10.085855954045932</v>
      </c>
      <c r="E10" s="17">
        <f ca="1">IF(ISNUMBER($Z10),SUM(OFFSET(Change!E$1,$Z10-1,0,$AA10,1)),0)+IF(ISNUMBER($AB10),SUM(OFFSET(Change!E$1,$AB10-1,0,$AC10,1)),0)</f>
        <v>19.82487379464105</v>
      </c>
      <c r="F10" s="17">
        <f ca="1">IF(ISNUMBER($Z10),SUM(OFFSET(Change!F$1,$Z10-1,0,$AA10,1)),0)+IF(ISNUMBER($AB10),SUM(OFFSET(Change!F$1,$AB10-1,0,$AC10,1)),0)</f>
        <v>37.832177200072401</v>
      </c>
      <c r="G10" s="17">
        <f ca="1">IF(ISNUMBER($Z10),SUM(OFFSET(Change!G$1,$Z10-1,0,$AA10,1)),0)+IF(ISNUMBER($AB10),SUM(OFFSET(Change!G$1,$AB10-1,0,$AC10,1)),0)</f>
        <v>56.62215327409919</v>
      </c>
      <c r="H10" s="17">
        <f ca="1">IF(ISNUMBER($Z10),SUM(OFFSET(Change!H$1,$Z10-1,0,$AA10,1)),0)+IF(ISNUMBER($AB10),SUM(OFFSET(Change!H$1,$AB10-1,0,$AC10,1)),0)</f>
        <v>77.85509900943444</v>
      </c>
      <c r="I10" s="17">
        <f ca="1">IF(ISNUMBER($Z10),SUM(OFFSET(Change!I$1,$Z10-1,0,$AA10,1)),0)+IF(ISNUMBER($AB10),SUM(OFFSET(Change!I$1,$AB10-1,0,$AC10,1)),0)</f>
        <v>100.43899646145874</v>
      </c>
      <c r="J10" s="17">
        <f ca="1">IF(ISNUMBER($Z10),SUM(OFFSET(Change!J$1,$Z10-1,0,$AA10,1)),0)+IF(ISNUMBER($AB10),SUM(OFFSET(Change!J$1,$AB10-1,0,$AC10,1)),0)</f>
        <v>118.78176470712449</v>
      </c>
      <c r="K10" s="17">
        <f ca="1">IF(ISNUMBER($Z10),SUM(OFFSET(Change!K$1,$Z10-1,0,$AA10,1)),0)+IF(ISNUMBER($AB10),SUM(OFFSET(Change!K$1,$AB10-1,0,$AC10,1)),0)</f>
        <v>153.92769786312343</v>
      </c>
      <c r="L10" s="17">
        <f ca="1">IF(ISNUMBER($Z10),SUM(OFFSET(Change!L$1,$Z10-1,0,$AA10,1)),0)+IF(ISNUMBER($AB10),SUM(OFFSET(Change!L$1,$AB10-1,0,$AC10,1)),0)</f>
        <v>191.4756423663066</v>
      </c>
      <c r="M10" s="17">
        <f ca="1">IF(ISNUMBER($Z10),SUM(OFFSET(Change!M$1,$Z10-1,0,$AA10,1)),0)+IF(ISNUMBER($AB10),SUM(OFFSET(Change!M$1,$AB10-1,0,$AC10,1)),0)</f>
        <v>226.70363574128461</v>
      </c>
      <c r="N10" s="17">
        <f ca="1">IF(ISNUMBER($Z10),SUM(OFFSET(Change!N$1,$Z10-1,0,$AA10,1)),0)+IF(ISNUMBER($AB10),SUM(OFFSET(Change!N$1,$AB10-1,0,$AC10,1)),0)</f>
        <v>260.19353961886924</v>
      </c>
      <c r="O10" s="17">
        <f ca="1">IF(ISNUMBER($Z10),SUM(OFFSET(Change!O$1,$Z10-1,0,$AA10,1)),0)+IF(ISNUMBER($AB10),SUM(OFFSET(Change!O$1,$AB10-1,0,$AC10,1)),0)</f>
        <v>291.93671518997536</v>
      </c>
      <c r="P10" s="17">
        <f ca="1">IF(ISNUMBER($Z10),SUM(OFFSET(Change!P$1,$Z10-1,0,$AA10,1)),0)+IF(ISNUMBER($AB10),SUM(OFFSET(Change!P$1,$AB10-1,0,$AC10,1)),0)</f>
        <v>312.07711004409424</v>
      </c>
      <c r="Q10" s="17">
        <f ca="1">IF(ISNUMBER($Z10),SUM(OFFSET(Change!Q$1,$Z10-1,0,$AA10,1)),0)+IF(ISNUMBER($AB10),SUM(OFFSET(Change!Q$1,$AB10-1,0,$AC10,1)),0)</f>
        <v>342.8616712270898</v>
      </c>
      <c r="R10" s="17">
        <f ca="1">IF(ISNUMBER($Z10),SUM(OFFSET(Change!R$1,$Z10-1,0,$AA10,1)),0)+IF(ISNUMBER($AB10),SUM(OFFSET(Change!R$1,$AB10-1,0,$AC10,1)),0)</f>
        <v>374.49611607750342</v>
      </c>
      <c r="S10" s="17">
        <f ca="1">IF(ISNUMBER($Z10),SUM(OFFSET(Change!S$1,$Z10-1,0,$AA10,1)),0)+IF(ISNUMBER($AB10),SUM(OFFSET(Change!S$1,$AB10-1,0,$AC10,1)),0)</f>
        <v>398.62542143661312</v>
      </c>
      <c r="T10" s="17">
        <f ca="1">IF(ISNUMBER($Z10),SUM(OFFSET(Change!T$1,$Z10-1,0,$AA10,1)),0)+IF(ISNUMBER($AB10),SUM(OFFSET(Change!T$1,$AB10-1,0,$AC10,1)),0)</f>
        <v>434.6930505875842</v>
      </c>
      <c r="U10" s="17">
        <f ca="1">IF(ISNUMBER($Z10),SUM(OFFSET(Change!U$1,$Z10-1,0,$AA10,1)),0)+IF(ISNUMBER($AB10),SUM(OFFSET(Change!U$1,$AB10-1,0,$AC10,1)),0)</f>
        <v>435.07476925370889</v>
      </c>
      <c r="V10" s="17">
        <f ca="1">IF(ISNUMBER($Z10),SUM(OFFSET(Change!V$1,$Z10-1,0,$AA10,1)),0)+IF(ISNUMBER($AB10),SUM(OFFSET(Change!V$1,$AB10-1,0,$AC10,1)),0)</f>
        <v>475.9242884316742</v>
      </c>
      <c r="W10" s="17">
        <f ca="1">IF(ISNUMBER($Z10),SUM(OFFSET(Change!W$1,$Z10-1,0,$AA10,1)),0)+IF(ISNUMBER($AB10),SUM(OFFSET(Change!W$1,$AB10-1,0,$AC10,1)),0)</f>
        <v>511.09040805227875</v>
      </c>
      <c r="X10" s="17">
        <f ca="1">IF(ISNUMBER($Z10),SUM(OFFSET(Change!X$1,$Z10-1,0,$AA10,1)),0)+IF(ISNUMBER($AB10),SUM(OFFSET(Change!X$1,$AB10-1,0,$AC10,1)),0)</f>
        <v>548.82991168522653</v>
      </c>
      <c r="Z10" s="10">
        <v>57</v>
      </c>
      <c r="AA10" s="10">
        <v>1</v>
      </c>
      <c r="AB10" s="10">
        <v>59</v>
      </c>
      <c r="AC10" s="10">
        <v>1</v>
      </c>
    </row>
    <row r="11" spans="2:29" x14ac:dyDescent="0.25">
      <c r="B11" s="10" t="s">
        <v>38</v>
      </c>
      <c r="C11" s="17">
        <f t="shared" ca="1" si="0"/>
        <v>1822.9335512003718</v>
      </c>
      <c r="D11" s="17">
        <f ca="1">IF(ISNUMBER($Z11),SUM(OFFSET(Change!D$1,$Z11-1,0,$AA11,1)),0)+IF(ISNUMBER($AB11),SUM(OFFSET(Change!D$1,$AB11-1,0,$AC11,1)),0)</f>
        <v>77.876175284855748</v>
      </c>
      <c r="E11" s="17">
        <f ca="1">IF(ISNUMBER($Z11),SUM(OFFSET(Change!E$1,$Z11-1,0,$AA11,1)),0)+IF(ISNUMBER($AB11),SUM(OFFSET(Change!E$1,$AB11-1,0,$AC11,1)),0)</f>
        <v>56.173386874431451</v>
      </c>
      <c r="F11" s="17">
        <f ca="1">IF(ISNUMBER($Z11),SUM(OFFSET(Change!F$1,$Z11-1,0,$AA11,1)),0)+IF(ISNUMBER($AB11),SUM(OFFSET(Change!F$1,$AB11-1,0,$AC11,1)),0)</f>
        <v>51.076918320815338</v>
      </c>
      <c r="G11" s="17">
        <f ca="1">IF(ISNUMBER($Z11),SUM(OFFSET(Change!G$1,$Z11-1,0,$AA11,1)),0)+IF(ISNUMBER($AB11),SUM(OFFSET(Change!G$1,$AB11-1,0,$AC11,1)),0)</f>
        <v>74.313387895614753</v>
      </c>
      <c r="H11" s="17">
        <f ca="1">IF(ISNUMBER($Z11),SUM(OFFSET(Change!H$1,$Z11-1,0,$AA11,1)),0)+IF(ISNUMBER($AB11),SUM(OFFSET(Change!H$1,$AB11-1,0,$AC11,1)),0)</f>
        <v>120.85527338904981</v>
      </c>
      <c r="I11" s="17">
        <f ca="1">IF(ISNUMBER($Z11),SUM(OFFSET(Change!I$1,$Z11-1,0,$AA11,1)),0)+IF(ISNUMBER($AB11),SUM(OFFSET(Change!I$1,$AB11-1,0,$AC11,1)),0)</f>
        <v>177.58537657893933</v>
      </c>
      <c r="J11" s="17">
        <f ca="1">IF(ISNUMBER($Z11),SUM(OFFSET(Change!J$1,$Z11-1,0,$AA11,1)),0)+IF(ISNUMBER($AB11),SUM(OFFSET(Change!J$1,$AB11-1,0,$AC11,1)),0)</f>
        <v>160.46827823134569</v>
      </c>
      <c r="K11" s="17">
        <f ca="1">IF(ISNUMBER($Z11),SUM(OFFSET(Change!K$1,$Z11-1,0,$AA11,1)),0)+IF(ISNUMBER($AB11),SUM(OFFSET(Change!K$1,$AB11-1,0,$AC11,1)),0)</f>
        <v>159.49422694530989</v>
      </c>
      <c r="L11" s="17">
        <f ca="1">IF(ISNUMBER($Z11),SUM(OFFSET(Change!L$1,$Z11-1,0,$AA11,1)),0)+IF(ISNUMBER($AB11),SUM(OFFSET(Change!L$1,$AB11-1,0,$AC11,1)),0)</f>
        <v>173.32048456669216</v>
      </c>
      <c r="M11" s="17">
        <f ca="1">IF(ISNUMBER($Z11),SUM(OFFSET(Change!M$1,$Z11-1,0,$AA11,1)),0)+IF(ISNUMBER($AB11),SUM(OFFSET(Change!M$1,$AB11-1,0,$AC11,1)),0)</f>
        <v>175.99579263400216</v>
      </c>
      <c r="N11" s="17">
        <f ca="1">IF(ISNUMBER($Z11),SUM(OFFSET(Change!N$1,$Z11-1,0,$AA11,1)),0)+IF(ISNUMBER($AB11),SUM(OFFSET(Change!N$1,$AB11-1,0,$AC11,1)),0)</f>
        <v>189.97166263166775</v>
      </c>
      <c r="O11" s="17">
        <f ca="1">IF(ISNUMBER($Z11),SUM(OFFSET(Change!O$1,$Z11-1,0,$AA11,1)),0)+IF(ISNUMBER($AB11),SUM(OFFSET(Change!O$1,$AB11-1,0,$AC11,1)),0)</f>
        <v>219.8043370334874</v>
      </c>
      <c r="P11" s="17">
        <f ca="1">IF(ISNUMBER($Z11),SUM(OFFSET(Change!P$1,$Z11-1,0,$AA11,1)),0)+IF(ISNUMBER($AB11),SUM(OFFSET(Change!P$1,$AB11-1,0,$AC11,1)),0)</f>
        <v>237.4831522927924</v>
      </c>
      <c r="Q11" s="17">
        <f ca="1">IF(ISNUMBER($Z11),SUM(OFFSET(Change!Q$1,$Z11-1,0,$AA11,1)),0)+IF(ISNUMBER($AB11),SUM(OFFSET(Change!Q$1,$AB11-1,0,$AC11,1)),0)</f>
        <v>236.79670897581039</v>
      </c>
      <c r="R11" s="17">
        <f ca="1">IF(ISNUMBER($Z11),SUM(OFFSET(Change!R$1,$Z11-1,0,$AA11,1)),0)+IF(ISNUMBER($AB11),SUM(OFFSET(Change!R$1,$AB11-1,0,$AC11,1)),0)</f>
        <v>217.6183877890756</v>
      </c>
      <c r="S11" s="17">
        <f ca="1">IF(ISNUMBER($Z11),SUM(OFFSET(Change!S$1,$Z11-1,0,$AA11,1)),0)+IF(ISNUMBER($AB11),SUM(OFFSET(Change!S$1,$AB11-1,0,$AC11,1)),0)</f>
        <v>185.67398389223172</v>
      </c>
      <c r="T11" s="17">
        <f ca="1">IF(ISNUMBER($Z11),SUM(OFFSET(Change!T$1,$Z11-1,0,$AA11,1)),0)+IF(ISNUMBER($AB11),SUM(OFFSET(Change!T$1,$AB11-1,0,$AC11,1)),0)</f>
        <v>218.19421798126234</v>
      </c>
      <c r="U11" s="17">
        <f ca="1">IF(ISNUMBER($Z11),SUM(OFFSET(Change!U$1,$Z11-1,0,$AA11,1)),0)+IF(ISNUMBER($AB11),SUM(OFFSET(Change!U$1,$AB11-1,0,$AC11,1)),0)</f>
        <v>276.13667506982296</v>
      </c>
      <c r="V11" s="17">
        <f ca="1">IF(ISNUMBER($Z11),SUM(OFFSET(Change!V$1,$Z11-1,0,$AA11,1)),0)+IF(ISNUMBER($AB11),SUM(OFFSET(Change!V$1,$AB11-1,0,$AC11,1)),0)</f>
        <v>292.45047487052568</v>
      </c>
      <c r="W11" s="17">
        <f ca="1">IF(ISNUMBER($Z11),SUM(OFFSET(Change!W$1,$Z11-1,0,$AA11,1)),0)+IF(ISNUMBER($AB11),SUM(OFFSET(Change!W$1,$AB11-1,0,$AC11,1)),0)</f>
        <v>299.67275061750047</v>
      </c>
      <c r="X11" s="17">
        <f ca="1">IF(ISNUMBER($Z11),SUM(OFFSET(Change!X$1,$Z11-1,0,$AA11,1)),0)+IF(ISNUMBER($AB11),SUM(OFFSET(Change!X$1,$AB11-1,0,$AC11,1)),0)</f>
        <v>318.23143685134056</v>
      </c>
      <c r="Z11" s="10">
        <v>64</v>
      </c>
      <c r="AA11" s="10">
        <v>1</v>
      </c>
    </row>
    <row r="12" spans="2:29" x14ac:dyDescent="0.25">
      <c r="B12" s="10" t="s">
        <v>39</v>
      </c>
      <c r="C12" s="17">
        <f t="shared" ca="1" si="0"/>
        <v>-959.95653451890166</v>
      </c>
      <c r="D12" s="17">
        <f ca="1">IF(ISNUMBER($Z12),SUM(OFFSET(Change!D$1,$Z12-1,0,$AA12,1)),0)+IF(ISNUMBER($AB12),SUM(OFFSET(Change!D$1,$AB12-1,0,$AC12,1)),0)</f>
        <v>-104.86984258662821</v>
      </c>
      <c r="E12" s="17">
        <f ca="1">IF(ISNUMBER($Z12),SUM(OFFSET(Change!E$1,$Z12-1,0,$AA12,1)),0)+IF(ISNUMBER($AB12),SUM(OFFSET(Change!E$1,$AB12-1,0,$AC12,1)),0)</f>
        <v>-112.7000202924583</v>
      </c>
      <c r="F12" s="17">
        <f ca="1">IF(ISNUMBER($Z12),SUM(OFFSET(Change!F$1,$Z12-1,0,$AA12,1)),0)+IF(ISNUMBER($AB12),SUM(OFFSET(Change!F$1,$AB12-1,0,$AC12,1)),0)</f>
        <v>-124.52384282930433</v>
      </c>
      <c r="G12" s="17">
        <f ca="1">IF(ISNUMBER($Z12),SUM(OFFSET(Change!G$1,$Z12-1,0,$AA12,1)),0)+IF(ISNUMBER($AB12),SUM(OFFSET(Change!G$1,$AB12-1,0,$AC12,1)),0)</f>
        <v>-102.14361549816697</v>
      </c>
      <c r="H12" s="17">
        <f ca="1">IF(ISNUMBER($Z12),SUM(OFFSET(Change!H$1,$Z12-1,0,$AA12,1)),0)+IF(ISNUMBER($AB12),SUM(OFFSET(Change!H$1,$AB12-1,0,$AC12,1)),0)</f>
        <v>-70.421185086685895</v>
      </c>
      <c r="I12" s="17">
        <f ca="1">IF(ISNUMBER($Z12),SUM(OFFSET(Change!I$1,$Z12-1,0,$AA12,1)),0)+IF(ISNUMBER($AB12),SUM(OFFSET(Change!I$1,$AB12-1,0,$AC12,1)),0)</f>
        <v>-62.218818932918978</v>
      </c>
      <c r="J12" s="17">
        <f ca="1">IF(ISNUMBER($Z12),SUM(OFFSET(Change!J$1,$Z12-1,0,$AA12,1)),0)+IF(ISNUMBER($AB12),SUM(OFFSET(Change!J$1,$AB12-1,0,$AC12,1)),0)</f>
        <v>-64.230655548991436</v>
      </c>
      <c r="K12" s="17">
        <f ca="1">IF(ISNUMBER($Z12),SUM(OFFSET(Change!K$1,$Z12-1,0,$AA12,1)),0)+IF(ISNUMBER($AB12),SUM(OFFSET(Change!K$1,$AB12-1,0,$AC12,1)),0)</f>
        <v>-61.318399030018028</v>
      </c>
      <c r="L12" s="17">
        <f ca="1">IF(ISNUMBER($Z12),SUM(OFFSET(Change!L$1,$Z12-1,0,$AA12,1)),0)+IF(ISNUMBER($AB12),SUM(OFFSET(Change!L$1,$AB12-1,0,$AC12,1)),0)</f>
        <v>-61.257433844114246</v>
      </c>
      <c r="M12" s="17">
        <f ca="1">IF(ISNUMBER($Z12),SUM(OFFSET(Change!M$1,$Z12-1,0,$AA12,1)),0)+IF(ISNUMBER($AB12),SUM(OFFSET(Change!M$1,$AB12-1,0,$AC12,1)),0)</f>
        <v>-65.124623454368475</v>
      </c>
      <c r="N12" s="17">
        <f ca="1">IF(ISNUMBER($Z12),SUM(OFFSET(Change!N$1,$Z12-1,0,$AA12,1)),0)+IF(ISNUMBER($AB12),SUM(OFFSET(Change!N$1,$AB12-1,0,$AC12,1)),0)</f>
        <v>-64.158876834544742</v>
      </c>
      <c r="O12" s="17">
        <f ca="1">IF(ISNUMBER($Z12),SUM(OFFSET(Change!O$1,$Z12-1,0,$AA12,1)),0)+IF(ISNUMBER($AB12),SUM(OFFSET(Change!O$1,$AB12-1,0,$AC12,1)),0)</f>
        <v>-62.491088682366431</v>
      </c>
      <c r="P12" s="17">
        <f ca="1">IF(ISNUMBER($Z12),SUM(OFFSET(Change!P$1,$Z12-1,0,$AA12,1)),0)+IF(ISNUMBER($AB12),SUM(OFFSET(Change!P$1,$AB12-1,0,$AC12,1)),0)</f>
        <v>-64.542938286544114</v>
      </c>
      <c r="Q12" s="17">
        <f ca="1">IF(ISNUMBER($Z12),SUM(OFFSET(Change!Q$1,$Z12-1,0,$AA12,1)),0)+IF(ISNUMBER($AB12),SUM(OFFSET(Change!Q$1,$AB12-1,0,$AC12,1)),0)</f>
        <v>-72.014533490012838</v>
      </c>
      <c r="R12" s="17">
        <f ca="1">IF(ISNUMBER($Z12),SUM(OFFSET(Change!R$1,$Z12-1,0,$AA12,1)),0)+IF(ISNUMBER($AB12),SUM(OFFSET(Change!R$1,$AB12-1,0,$AC12,1)),0)</f>
        <v>-85.050664752618033</v>
      </c>
      <c r="S12" s="17">
        <f ca="1">IF(ISNUMBER($Z12),SUM(OFFSET(Change!S$1,$Z12-1,0,$AA12,1)),0)+IF(ISNUMBER($AB12),SUM(OFFSET(Change!S$1,$AB12-1,0,$AC12,1)),0)</f>
        <v>-92.983172909864891</v>
      </c>
      <c r="T12" s="17">
        <f ca="1">IF(ISNUMBER($Z12),SUM(OFFSET(Change!T$1,$Z12-1,0,$AA12,1)),0)+IF(ISNUMBER($AB12),SUM(OFFSET(Change!T$1,$AB12-1,0,$AC12,1)),0)</f>
        <v>-92.215257095999036</v>
      </c>
      <c r="U12" s="17">
        <f ca="1">IF(ISNUMBER($Z12),SUM(OFFSET(Change!U$1,$Z12-1,0,$AA12,1)),0)+IF(ISNUMBER($AB12),SUM(OFFSET(Change!U$1,$AB12-1,0,$AC12,1)),0)</f>
        <v>-87.516755963356815</v>
      </c>
      <c r="V12" s="17">
        <f ca="1">IF(ISNUMBER($Z12),SUM(OFFSET(Change!V$1,$Z12-1,0,$AA12,1)),0)+IF(ISNUMBER($AB12),SUM(OFFSET(Change!V$1,$AB12-1,0,$AC12,1)),0)</f>
        <v>-90.690599174684664</v>
      </c>
      <c r="W12" s="17">
        <f ca="1">IF(ISNUMBER($Z12),SUM(OFFSET(Change!W$1,$Z12-1,0,$AA12,1)),0)+IF(ISNUMBER($AB12),SUM(OFFSET(Change!W$1,$AB12-1,0,$AC12,1)),0)</f>
        <v>-93.487442475567633</v>
      </c>
      <c r="X12" s="17">
        <f ca="1">IF(ISNUMBER($Z12),SUM(OFFSET(Change!X$1,$Z12-1,0,$AA12,1)),0)+IF(ISNUMBER($AB12),SUM(OFFSET(Change!X$1,$AB12-1,0,$AC12,1)),0)</f>
        <v>-106.26505677734836</v>
      </c>
      <c r="Z12" s="10">
        <v>63</v>
      </c>
      <c r="AA12" s="10">
        <v>1</v>
      </c>
    </row>
    <row r="13" spans="2:29" x14ac:dyDescent="0.25">
      <c r="B13" s="10" t="s">
        <v>35</v>
      </c>
      <c r="C13" s="17">
        <f t="shared" ca="1" si="0"/>
        <v>31.639729839728332</v>
      </c>
      <c r="D13" s="17">
        <f ca="1">IF(ISNUMBER($Z13),SUM(OFFSET(Change!D$1,$Z13-1,0,$AA13,1)),0)+IF(ISNUMBER($AB13),SUM(OFFSET(Change!D$1,$AB13-1,0,$AC13,1)),0)</f>
        <v>11.270131051571282</v>
      </c>
      <c r="E13" s="17">
        <f ca="1">IF(ISNUMBER($Z13),SUM(OFFSET(Change!E$1,$Z13-1,0,$AA13,1)),0)+IF(ISNUMBER($AB13),SUM(OFFSET(Change!E$1,$AB13-1,0,$AC13,1)),0)</f>
        <v>10.14994072354291</v>
      </c>
      <c r="F13" s="17">
        <f ca="1">IF(ISNUMBER($Z13),SUM(OFFSET(Change!F$1,$Z13-1,0,$AA13,1)),0)+IF(ISNUMBER($AB13),SUM(OFFSET(Change!F$1,$AB13-1,0,$AC13,1)),0)</f>
        <v>11.690146328118761</v>
      </c>
      <c r="G13" s="17">
        <f ca="1">IF(ISNUMBER($Z13),SUM(OFFSET(Change!G$1,$Z13-1,0,$AA13,1)),0)+IF(ISNUMBER($AB13),SUM(OFFSET(Change!G$1,$AB13-1,0,$AC13,1)),0)</f>
        <v>0.60123718049944996</v>
      </c>
      <c r="H13" s="17">
        <f ca="1">IF(ISNUMBER($Z13),SUM(OFFSET(Change!H$1,$Z13-1,0,$AA13,1)),0)+IF(ISNUMBER($AB13),SUM(OFFSET(Change!H$1,$AB13-1,0,$AC13,1)),0)</f>
        <v>0.25396040640488005</v>
      </c>
      <c r="I13" s="17">
        <f ca="1">IF(ISNUMBER($Z13),SUM(OFFSET(Change!I$1,$Z13-1,0,$AA13,1)),0)+IF(ISNUMBER($AB13),SUM(OFFSET(Change!I$1,$AB13-1,0,$AC13,1)),0)</f>
        <v>8.5660762211130004E-2</v>
      </c>
      <c r="J13" s="17">
        <f ca="1">IF(ISNUMBER($Z13),SUM(OFFSET(Change!J$1,$Z13-1,0,$AA13,1)),0)+IF(ISNUMBER($AB13),SUM(OFFSET(Change!J$1,$AB13-1,0,$AC13,1)),0)</f>
        <v>0</v>
      </c>
      <c r="K13" s="17">
        <f ca="1">IF(ISNUMBER($Z13),SUM(OFFSET(Change!K$1,$Z13-1,0,$AA13,1)),0)+IF(ISNUMBER($AB13),SUM(OFFSET(Change!K$1,$AB13-1,0,$AC13,1)),0)</f>
        <v>0.23286943286692</v>
      </c>
      <c r="L13" s="17">
        <f ca="1">IF(ISNUMBER($Z13),SUM(OFFSET(Change!L$1,$Z13-1,0,$AA13,1)),0)+IF(ISNUMBER($AB13),SUM(OFFSET(Change!L$1,$AB13-1,0,$AC13,1)),0)</f>
        <v>0.43037398191185</v>
      </c>
      <c r="M13" s="17">
        <f ca="1">IF(ISNUMBER($Z13),SUM(OFFSET(Change!M$1,$Z13-1,0,$AA13,1)),0)+IF(ISNUMBER($AB13),SUM(OFFSET(Change!M$1,$AB13-1,0,$AC13,1)),0)</f>
        <v>0.33155037424701</v>
      </c>
      <c r="N13" s="17">
        <f ca="1">IF(ISNUMBER($Z13),SUM(OFFSET(Change!N$1,$Z13-1,0,$AA13,1)),0)+IF(ISNUMBER($AB13),SUM(OFFSET(Change!N$1,$AB13-1,0,$AC13,1)),0)</f>
        <v>0.61944275790582004</v>
      </c>
      <c r="O13" s="17">
        <f ca="1">IF(ISNUMBER($Z13),SUM(OFFSET(Change!O$1,$Z13-1,0,$AA13,1)),0)+IF(ISNUMBER($AB13),SUM(OFFSET(Change!O$1,$AB13-1,0,$AC13,1)),0)</f>
        <v>0</v>
      </c>
      <c r="P13" s="17">
        <f ca="1">IF(ISNUMBER($Z13),SUM(OFFSET(Change!P$1,$Z13-1,0,$AA13,1)),0)+IF(ISNUMBER($AB13),SUM(OFFSET(Change!P$1,$AB13-1,0,$AC13,1)),0)</f>
        <v>0.70246012954983994</v>
      </c>
      <c r="Q13" s="17">
        <f ca="1">IF(ISNUMBER($Z13),SUM(OFFSET(Change!Q$1,$Z13-1,0,$AA13,1)),0)+IF(ISNUMBER($AB13),SUM(OFFSET(Change!Q$1,$AB13-1,0,$AC13,1)),0)</f>
        <v>0.25520971116982005</v>
      </c>
      <c r="R13" s="17">
        <f ca="1">IF(ISNUMBER($Z13),SUM(OFFSET(Change!R$1,$Z13-1,0,$AA13,1)),0)+IF(ISNUMBER($AB13),SUM(OFFSET(Change!R$1,$AB13-1,0,$AC13,1)),0)</f>
        <v>0.88087034303661993</v>
      </c>
      <c r="S13" s="17">
        <f ca="1">IF(ISNUMBER($Z13),SUM(OFFSET(Change!S$1,$Z13-1,0,$AA13,1)),0)+IF(ISNUMBER($AB13),SUM(OFFSET(Change!S$1,$AB13-1,0,$AC13,1)),0)</f>
        <v>0</v>
      </c>
      <c r="T13" s="17">
        <f ca="1">IF(ISNUMBER($Z13),SUM(OFFSET(Change!T$1,$Z13-1,0,$AA13,1)),0)+IF(ISNUMBER($AB13),SUM(OFFSET(Change!T$1,$AB13-1,0,$AC13,1)),0)</f>
        <v>0</v>
      </c>
      <c r="U13" s="17">
        <f ca="1">IF(ISNUMBER($Z13),SUM(OFFSET(Change!U$1,$Z13-1,0,$AA13,1)),0)+IF(ISNUMBER($AB13),SUM(OFFSET(Change!U$1,$AB13-1,0,$AC13,1)),0)</f>
        <v>0</v>
      </c>
      <c r="V13" s="17">
        <f ca="1">IF(ISNUMBER($Z13),SUM(OFFSET(Change!V$1,$Z13-1,0,$AA13,1)),0)+IF(ISNUMBER($AB13),SUM(OFFSET(Change!V$1,$AB13-1,0,$AC13,1)),0)</f>
        <v>0</v>
      </c>
      <c r="W13" s="17">
        <f ca="1">IF(ISNUMBER($Z13),SUM(OFFSET(Change!W$1,$Z13-1,0,$AA13,1)),0)+IF(ISNUMBER($AB13),SUM(OFFSET(Change!W$1,$AB13-1,0,$AC13,1)),0)</f>
        <v>0</v>
      </c>
      <c r="X13" s="17">
        <f ca="1">IF(ISNUMBER($Z13),SUM(OFFSET(Change!X$1,$Z13-1,0,$AA13,1)),0)+IF(ISNUMBER($AB13),SUM(OFFSET(Change!X$1,$AB13-1,0,$AC13,1)),0)</f>
        <v>0</v>
      </c>
      <c r="Z13" s="10">
        <v>30</v>
      </c>
      <c r="AA13" s="10">
        <v>1</v>
      </c>
    </row>
    <row r="14" spans="2:29" x14ac:dyDescent="0.25">
      <c r="B14" s="19" t="s">
        <v>36</v>
      </c>
      <c r="C14" s="20">
        <f t="shared" ca="1" si="0"/>
        <v>0.46991066329598585</v>
      </c>
      <c r="D14" s="20">
        <f ca="1">IF(ISNUMBER($Z14),SUM(OFFSET(Change!D$1,$Z14-1,0,$AA14,1)),0)+IF(ISNUMBER($AB14),SUM(OFFSET(Change!D$1,$AB14-1,0,$AC14,1)),0)</f>
        <v>0.186</v>
      </c>
      <c r="E14" s="20">
        <f ca="1">IF(ISNUMBER($Z14),SUM(OFFSET(Change!E$1,$Z14-1,0,$AA14,1)),0)+IF(ISNUMBER($AB14),SUM(OFFSET(Change!E$1,$AB14-1,0,$AC14,1)),0)</f>
        <v>0.186</v>
      </c>
      <c r="F14" s="20">
        <f ca="1">IF(ISNUMBER($Z14),SUM(OFFSET(Change!F$1,$Z14-1,0,$AA14,1)),0)+IF(ISNUMBER($AB14),SUM(OFFSET(Change!F$1,$AB14-1,0,$AC14,1)),0)</f>
        <v>0</v>
      </c>
      <c r="G14" s="20">
        <f ca="1">IF(ISNUMBER($Z14),SUM(OFFSET(Change!G$1,$Z14-1,0,$AA14,1)),0)+IF(ISNUMBER($AB14),SUM(OFFSET(Change!G$1,$AB14-1,0,$AC14,1)),0)</f>
        <v>0</v>
      </c>
      <c r="H14" s="20">
        <f ca="1">IF(ISNUMBER($Z14),SUM(OFFSET(Change!H$1,$Z14-1,0,$AA14,1)),0)+IF(ISNUMBER($AB14),SUM(OFFSET(Change!H$1,$AB14-1,0,$AC14,1)),0)</f>
        <v>0</v>
      </c>
      <c r="I14" s="20">
        <f ca="1">IF(ISNUMBER($Z14),SUM(OFFSET(Change!I$1,$Z14-1,0,$AA14,1)),0)+IF(ISNUMBER($AB14),SUM(OFFSET(Change!I$1,$AB14-1,0,$AC14,1)),0)</f>
        <v>0</v>
      </c>
      <c r="J14" s="20">
        <f ca="1">IF(ISNUMBER($Z14),SUM(OFFSET(Change!J$1,$Z14-1,0,$AA14,1)),0)+IF(ISNUMBER($AB14),SUM(OFFSET(Change!J$1,$AB14-1,0,$AC14,1)),0)</f>
        <v>0</v>
      </c>
      <c r="K14" s="20">
        <f ca="1">IF(ISNUMBER($Z14),SUM(OFFSET(Change!K$1,$Z14-1,0,$AA14,1)),0)+IF(ISNUMBER($AB14),SUM(OFFSET(Change!K$1,$AB14-1,0,$AC14,1)),0)</f>
        <v>0</v>
      </c>
      <c r="L14" s="20">
        <f ca="1">IF(ISNUMBER($Z14),SUM(OFFSET(Change!L$1,$Z14-1,0,$AA14,1)),0)+IF(ISNUMBER($AB14),SUM(OFFSET(Change!L$1,$AB14-1,0,$AC14,1)),0)</f>
        <v>0.14556301672064001</v>
      </c>
      <c r="M14" s="20">
        <f ca="1">IF(ISNUMBER($Z14),SUM(OFFSET(Change!M$1,$Z14-1,0,$AA14,1)),0)+IF(ISNUMBER($AB14),SUM(OFFSET(Change!M$1,$AB14-1,0,$AC14,1)),0)</f>
        <v>0</v>
      </c>
      <c r="N14" s="20">
        <f ca="1">IF(ISNUMBER($Z14),SUM(OFFSET(Change!N$1,$Z14-1,0,$AA14,1)),0)+IF(ISNUMBER($AB14),SUM(OFFSET(Change!N$1,$AB14-1,0,$AC14,1)),0)</f>
        <v>0</v>
      </c>
      <c r="O14" s="20">
        <f ca="1">IF(ISNUMBER($Z14),SUM(OFFSET(Change!O$1,$Z14-1,0,$AA14,1)),0)+IF(ISNUMBER($AB14),SUM(OFFSET(Change!O$1,$AB14-1,0,$AC14,1)),0)</f>
        <v>0</v>
      </c>
      <c r="P14" s="20">
        <f ca="1">IF(ISNUMBER($Z14),SUM(OFFSET(Change!P$1,$Z14-1,0,$AA14,1)),0)+IF(ISNUMBER($AB14),SUM(OFFSET(Change!P$1,$AB14-1,0,$AC14,1)),0)</f>
        <v>0</v>
      </c>
      <c r="Q14" s="20">
        <f ca="1">IF(ISNUMBER($Z14),SUM(OFFSET(Change!Q$1,$Z14-1,0,$AA14,1)),0)+IF(ISNUMBER($AB14),SUM(OFFSET(Change!Q$1,$AB14-1,0,$AC14,1)),0)</f>
        <v>0</v>
      </c>
      <c r="R14" s="20">
        <f ca="1">IF(ISNUMBER($Z14),SUM(OFFSET(Change!R$1,$Z14-1,0,$AA14,1)),0)+IF(ISNUMBER($AB14),SUM(OFFSET(Change!R$1,$AB14-1,0,$AC14,1)),0)</f>
        <v>0.11955531849999999</v>
      </c>
      <c r="S14" s="20">
        <f ca="1">IF(ISNUMBER($Z14),SUM(OFFSET(Change!S$1,$Z14-1,0,$AA14,1)),0)+IF(ISNUMBER($AB14),SUM(OFFSET(Change!S$1,$AB14-1,0,$AC14,1)),0)</f>
        <v>0</v>
      </c>
      <c r="T14" s="20">
        <f ca="1">IF(ISNUMBER($Z14),SUM(OFFSET(Change!T$1,$Z14-1,0,$AA14,1)),0)+IF(ISNUMBER($AB14),SUM(OFFSET(Change!T$1,$AB14-1,0,$AC14,1)),0)</f>
        <v>0</v>
      </c>
      <c r="U14" s="20">
        <f ca="1">IF(ISNUMBER($Z14),SUM(OFFSET(Change!U$1,$Z14-1,0,$AA14,1)),0)+IF(ISNUMBER($AB14),SUM(OFFSET(Change!U$1,$AB14-1,0,$AC14,1)),0)</f>
        <v>0</v>
      </c>
      <c r="V14" s="20">
        <f ca="1">IF(ISNUMBER($Z14),SUM(OFFSET(Change!V$1,$Z14-1,0,$AA14,1)),0)+IF(ISNUMBER($AB14),SUM(OFFSET(Change!V$1,$AB14-1,0,$AC14,1)),0)</f>
        <v>0</v>
      </c>
      <c r="W14" s="20">
        <f ca="1">IF(ISNUMBER($Z14),SUM(OFFSET(Change!W$1,$Z14-1,0,$AA14,1)),0)+IF(ISNUMBER($AB14),SUM(OFFSET(Change!W$1,$AB14-1,0,$AC14,1)),0)</f>
        <v>0</v>
      </c>
      <c r="X14" s="20">
        <f ca="1">IF(ISNUMBER($Z14),SUM(OFFSET(Change!X$1,$Z14-1,0,$AA14,1)),0)+IF(ISNUMBER($AB14),SUM(OFFSET(Change!X$1,$AB14-1,0,$AC14,1)),0)</f>
        <v>0</v>
      </c>
      <c r="Z14" s="10">
        <v>45</v>
      </c>
      <c r="AA14" s="10">
        <v>1</v>
      </c>
      <c r="AB14" s="10">
        <v>43</v>
      </c>
      <c r="AC14" s="10">
        <v>1</v>
      </c>
    </row>
    <row r="15" spans="2:29" x14ac:dyDescent="0.25">
      <c r="B15" s="10" t="s">
        <v>37</v>
      </c>
      <c r="C15" s="17">
        <f t="shared" ca="1" si="0"/>
        <v>2932.7548557912182</v>
      </c>
      <c r="D15" s="17">
        <f ca="1">SUM(D5:D14)</f>
        <v>797.92659912956594</v>
      </c>
      <c r="E15" s="17">
        <f t="shared" ref="E15:W15" ca="1" si="1">SUM(E5:E14)</f>
        <v>621.93238767045045</v>
      </c>
      <c r="F15" s="17">
        <f t="shared" ca="1" si="1"/>
        <v>580.77620300083481</v>
      </c>
      <c r="G15" s="17">
        <f t="shared" ca="1" si="1"/>
        <v>634.68291427503686</v>
      </c>
      <c r="H15" s="17">
        <f t="shared" ca="1" si="1"/>
        <v>578.52996560391796</v>
      </c>
      <c r="I15" s="17">
        <f t="shared" ca="1" si="1"/>
        <v>-559.86173009317451</v>
      </c>
      <c r="J15" s="17">
        <f t="shared" ca="1" si="1"/>
        <v>-510.76672509218997</v>
      </c>
      <c r="K15" s="17">
        <f t="shared" ca="1" si="1"/>
        <v>-583.32281032737262</v>
      </c>
      <c r="L15" s="17">
        <f t="shared" ca="1" si="1"/>
        <v>-527.52680186026862</v>
      </c>
      <c r="M15" s="17">
        <f t="shared" ca="1" si="1"/>
        <v>-594.88926543909713</v>
      </c>
      <c r="N15" s="17">
        <f t="shared" ca="1" si="1"/>
        <v>-361.43161715806258</v>
      </c>
      <c r="O15" s="17">
        <f t="shared" ca="1" si="1"/>
        <v>-270.15032237482149</v>
      </c>
      <c r="P15" s="17">
        <f t="shared" ca="1" si="1"/>
        <v>-193.91761088663111</v>
      </c>
      <c r="Q15" s="17">
        <f t="shared" ca="1" si="1"/>
        <v>-259.46785536855481</v>
      </c>
      <c r="R15" s="17">
        <f t="shared" ca="1" si="1"/>
        <v>-135.42628477132777</v>
      </c>
      <c r="S15" s="17">
        <f t="shared" ca="1" si="1"/>
        <v>185.35302330214341</v>
      </c>
      <c r="T15" s="17">
        <f t="shared" ca="1" si="1"/>
        <v>679.74343174568514</v>
      </c>
      <c r="U15" s="17">
        <f t="shared" ca="1" si="1"/>
        <v>1512.1475130151998</v>
      </c>
      <c r="V15" s="17">
        <f t="shared" ca="1" si="1"/>
        <v>1729.666142704368</v>
      </c>
      <c r="W15" s="17">
        <f t="shared" ca="1" si="1"/>
        <v>1954.1341958013963</v>
      </c>
      <c r="X15" s="17">
        <f ca="1">SUM(X5:X14)</f>
        <v>2137.4367970164149</v>
      </c>
    </row>
    <row r="17" spans="2:29" x14ac:dyDescent="0.25">
      <c r="B17" s="10" t="s">
        <v>42</v>
      </c>
      <c r="C17" s="17">
        <f t="shared" ref="C17:C23" ca="1" si="2">NPV($C$2,D17:X17)</f>
        <v>10354.175399872169</v>
      </c>
      <c r="D17" s="17">
        <f ca="1">IF(ISNUMBER($Z17),SUM(OFFSET(Change!D$1,$Z17-1,0,$AA17,1)),0)+IF(ISNUMBER($AB17),SUM(OFFSET(Change!D$1,$AB17-1,0,$AC17,1)),0)</f>
        <v>20.199869709999948</v>
      </c>
      <c r="E17" s="17">
        <f ca="1">IF(ISNUMBER($Z17),SUM(OFFSET(Change!E$1,$Z17-1,0,$AA17,1)),0)+IF(ISNUMBER($AB17),SUM(OFFSET(Change!E$1,$AB17-1,0,$AC17,1)),0)</f>
        <v>35.96001213471132</v>
      </c>
      <c r="F17" s="17">
        <f ca="1">IF(ISNUMBER($Z17),SUM(OFFSET(Change!F$1,$Z17-1,0,$AA17,1)),0)+IF(ISNUMBER($AB17),SUM(OFFSET(Change!F$1,$AB17-1,0,$AC17,1)),0)</f>
        <v>32.30035604786729</v>
      </c>
      <c r="G17" s="17">
        <f ca="1">IF(ISNUMBER($Z17),SUM(OFFSET(Change!G$1,$Z17-1,0,$AA17,1)),0)+IF(ISNUMBER($AB17),SUM(OFFSET(Change!G$1,$AB17-1,0,$AC17,1)),0)</f>
        <v>184.00611417037376</v>
      </c>
      <c r="H17" s="17">
        <f ca="1">IF(ISNUMBER($Z17),SUM(OFFSET(Change!H$1,$Z17-1,0,$AA17,1)),0)+IF(ISNUMBER($AB17),SUM(OFFSET(Change!H$1,$AB17-1,0,$AC17,1)),0)</f>
        <v>319.10949782278152</v>
      </c>
      <c r="I17" s="17">
        <f ca="1">IF(ISNUMBER($Z17),SUM(OFFSET(Change!I$1,$Z17-1,0,$AA17,1)),0)+IF(ISNUMBER($AB17),SUM(OFFSET(Change!I$1,$AB17-1,0,$AC17,1)),0)</f>
        <v>2450.1787820078462</v>
      </c>
      <c r="J17" s="17">
        <f ca="1">IF(ISNUMBER($Z17),SUM(OFFSET(Change!J$1,$Z17-1,0,$AA17,1)),0)+IF(ISNUMBER($AB17),SUM(OFFSET(Change!J$1,$AB17-1,0,$AC17,1)),0)</f>
        <v>838.51610177431814</v>
      </c>
      <c r="K17" s="17">
        <f ca="1">IF(ISNUMBER($Z17),SUM(OFFSET(Change!K$1,$Z17-1,0,$AA17,1)),0)+IF(ISNUMBER($AB17),SUM(OFFSET(Change!K$1,$AB17-1,0,$AC17,1)),0)</f>
        <v>918.73619224140702</v>
      </c>
      <c r="L17" s="17">
        <f ca="1">IF(ISNUMBER($Z17),SUM(OFFSET(Change!L$1,$Z17-1,0,$AA17,1)),0)+IF(ISNUMBER($AB17),SUM(OFFSET(Change!L$1,$AB17-1,0,$AC17,1)),0)</f>
        <v>958.96611048813156</v>
      </c>
      <c r="M17" s="17">
        <f ca="1">IF(ISNUMBER($Z17),SUM(OFFSET(Change!M$1,$Z17-1,0,$AA17,1)),0)+IF(ISNUMBER($AB17),SUM(OFFSET(Change!M$1,$AB17-1,0,$AC17,1)),0)</f>
        <v>1024.8814845598854</v>
      </c>
      <c r="N17" s="17">
        <f ca="1">IF(ISNUMBER($Z17),SUM(OFFSET(Change!N$1,$Z17-1,0,$AA17,1)),0)+IF(ISNUMBER($AB17),SUM(OFFSET(Change!N$1,$AB17-1,0,$AC17,1)),0)</f>
        <v>1084.230375672274</v>
      </c>
      <c r="O17" s="17">
        <f ca="1">IF(ISNUMBER($Z17),SUM(OFFSET(Change!O$1,$Z17-1,0,$AA17,1)),0)+IF(ISNUMBER($AB17),SUM(OFFSET(Change!O$1,$AB17-1,0,$AC17,1)),0)</f>
        <v>1136.209373155546</v>
      </c>
      <c r="P17" s="17">
        <f ca="1">IF(ISNUMBER($Z17),SUM(OFFSET(Change!P$1,$Z17-1,0,$AA17,1)),0)+IF(ISNUMBER($AB17),SUM(OFFSET(Change!P$1,$AB17-1,0,$AC17,1)),0)</f>
        <v>1190.3948152667699</v>
      </c>
      <c r="Q17" s="17">
        <f ca="1">IF(ISNUMBER($Z17),SUM(OFFSET(Change!Q$1,$Z17-1,0,$AA17,1)),0)+IF(ISNUMBER($AB17),SUM(OFFSET(Change!Q$1,$AB17-1,0,$AC17,1)),0)</f>
        <v>1302.2179477908571</v>
      </c>
      <c r="R17" s="17">
        <f ca="1">IF(ISNUMBER($Z17),SUM(OFFSET(Change!R$1,$Z17-1,0,$AA17,1)),0)+IF(ISNUMBER($AB17),SUM(OFFSET(Change!R$1,$AB17-1,0,$AC17,1)),0)</f>
        <v>1367.2668632077334</v>
      </c>
      <c r="S17" s="17">
        <f ca="1">IF(ISNUMBER($Z17),SUM(OFFSET(Change!S$1,$Z17-1,0,$AA17,1)),0)+IF(ISNUMBER($AB17),SUM(OFFSET(Change!S$1,$AB17-1,0,$AC17,1)),0)</f>
        <v>1569.3995265375106</v>
      </c>
      <c r="T17" s="17">
        <f ca="1">IF(ISNUMBER($Z17),SUM(OFFSET(Change!T$1,$Z17-1,0,$AA17,1)),0)+IF(ISNUMBER($AB17),SUM(OFFSET(Change!T$1,$AB17-1,0,$AC17,1)),0)</f>
        <v>1649.3329881194311</v>
      </c>
      <c r="U17" s="17">
        <f ca="1">IF(ISNUMBER($Z17),SUM(OFFSET(Change!U$1,$Z17-1,0,$AA17,1)),0)+IF(ISNUMBER($AB17),SUM(OFFSET(Change!U$1,$AB17-1,0,$AC17,1)),0)</f>
        <v>1679.7269821754967</v>
      </c>
      <c r="V17" s="17">
        <f ca="1">IF(ISNUMBER($Z17),SUM(OFFSET(Change!V$1,$Z17-1,0,$AA17,1)),0)+IF(ISNUMBER($AB17),SUM(OFFSET(Change!V$1,$AB17-1,0,$AC17,1)),0)</f>
        <v>1736.1004216320498</v>
      </c>
      <c r="W17" s="17">
        <f ca="1">IF(ISNUMBER($Z17),SUM(OFFSET(Change!W$1,$Z17-1,0,$AA17,1)),0)+IF(ISNUMBER($AB17),SUM(OFFSET(Change!W$1,$AB17-1,0,$AC17,1)),0)</f>
        <v>1805.0833246869959</v>
      </c>
      <c r="X17" s="17">
        <f ca="1">IF(ISNUMBER($Z17),SUM(OFFSET(Change!X$1,$Z17-1,0,$AA17,1)),0)+IF(ISNUMBER($AB17),SUM(OFFSET(Change!X$1,$AB17-1,0,$AC17,1)),0)</f>
        <v>1903.5012656868175</v>
      </c>
      <c r="Z17" s="10">
        <v>48</v>
      </c>
      <c r="AA17" s="10">
        <v>2</v>
      </c>
      <c r="AB17" s="10">
        <v>26</v>
      </c>
      <c r="AC17" s="10">
        <v>1</v>
      </c>
    </row>
    <row r="18" spans="2:29" x14ac:dyDescent="0.25">
      <c r="B18" s="10" t="s">
        <v>43</v>
      </c>
      <c r="C18" s="17">
        <f t="shared" ca="1" si="2"/>
        <v>7640.4927799330271</v>
      </c>
      <c r="D18" s="17">
        <f ca="1">IF(ISNUMBER($Z18),SUM(OFFSET(Change!D$1,$Z18-1,0,$AA18,1)),0)+IF(ISNUMBER($AB18),SUM(OFFSET(Change!D$1,$AB18-1,0,$AC18,1)),0)</f>
        <v>231.73608230236096</v>
      </c>
      <c r="E18" s="17">
        <f ca="1">IF(ISNUMBER($Z18),SUM(OFFSET(Change!E$1,$Z18-1,0,$AA18,1)),0)+IF(ISNUMBER($AB18),SUM(OFFSET(Change!E$1,$AB18-1,0,$AC18,1)),0)</f>
        <v>331.91927590019179</v>
      </c>
      <c r="F18" s="17">
        <f ca="1">IF(ISNUMBER($Z18),SUM(OFFSET(Change!F$1,$Z18-1,0,$AA18,1)),0)+IF(ISNUMBER($AB18),SUM(OFFSET(Change!F$1,$AB18-1,0,$AC18,1)),0)</f>
        <v>409.18059474598988</v>
      </c>
      <c r="G18" s="17">
        <f ca="1">IF(ISNUMBER($Z18),SUM(OFFSET(Change!G$1,$Z18-1,0,$AA18,1)),0)+IF(ISNUMBER($AB18),SUM(OFFSET(Change!G$1,$AB18-1,0,$AC18,1)),0)</f>
        <v>474.79301011493055</v>
      </c>
      <c r="H18" s="17">
        <f ca="1">IF(ISNUMBER($Z18),SUM(OFFSET(Change!H$1,$Z18-1,0,$AA18,1)),0)+IF(ISNUMBER($AB18),SUM(OFFSET(Change!H$1,$AB18-1,0,$AC18,1)),0)</f>
        <v>513.48962467534727</v>
      </c>
      <c r="I18" s="17">
        <f ca="1">IF(ISNUMBER($Z18),SUM(OFFSET(Change!I$1,$Z18-1,0,$AA18,1)),0)+IF(ISNUMBER($AB18),SUM(OFFSET(Change!I$1,$AB18-1,0,$AC18,1)),0)</f>
        <v>615.05650374091249</v>
      </c>
      <c r="J18" s="17">
        <f ca="1">IF(ISNUMBER($Z18),SUM(OFFSET(Change!J$1,$Z18-1,0,$AA18,1)),0)+IF(ISNUMBER($AB18),SUM(OFFSET(Change!J$1,$AB18-1,0,$AC18,1)),0)</f>
        <v>633.14146434123143</v>
      </c>
      <c r="K18" s="17">
        <f ca="1">IF(ISNUMBER($Z18),SUM(OFFSET(Change!K$1,$Z18-1,0,$AA18,1)),0)+IF(ISNUMBER($AB18),SUM(OFFSET(Change!K$1,$AB18-1,0,$AC18,1)),0)</f>
        <v>671.67736844143667</v>
      </c>
      <c r="L18" s="17">
        <f ca="1">IF(ISNUMBER($Z18),SUM(OFFSET(Change!L$1,$Z18-1,0,$AA18,1)),0)+IF(ISNUMBER($AB18),SUM(OFFSET(Change!L$1,$AB18-1,0,$AC18,1)),0)</f>
        <v>696.07269756914138</v>
      </c>
      <c r="M18" s="17">
        <f ca="1">IF(ISNUMBER($Z18),SUM(OFFSET(Change!M$1,$Z18-1,0,$AA18,1)),0)+IF(ISNUMBER($AB18),SUM(OFFSET(Change!M$1,$AB18-1,0,$AC18,1)),0)</f>
        <v>734.71988890287867</v>
      </c>
      <c r="N18" s="17">
        <f ca="1">IF(ISNUMBER($Z18),SUM(OFFSET(Change!N$1,$Z18-1,0,$AA18,1)),0)+IF(ISNUMBER($AB18),SUM(OFFSET(Change!N$1,$AB18-1,0,$AC18,1)),0)</f>
        <v>766.74670583141426</v>
      </c>
      <c r="O18" s="17">
        <f ca="1">IF(ISNUMBER($Z18),SUM(OFFSET(Change!O$1,$Z18-1,0,$AA18,1)),0)+IF(ISNUMBER($AB18),SUM(OFFSET(Change!O$1,$AB18-1,0,$AC18,1)),0)</f>
        <v>745.22038644557745</v>
      </c>
      <c r="P18" s="17">
        <f ca="1">IF(ISNUMBER($Z18),SUM(OFFSET(Change!P$1,$Z18-1,0,$AA18,1)),0)+IF(ISNUMBER($AB18),SUM(OFFSET(Change!P$1,$AB18-1,0,$AC18,1)),0)</f>
        <v>790.39894504004837</v>
      </c>
      <c r="Q18" s="17">
        <f ca="1">IF(ISNUMBER($Z18),SUM(OFFSET(Change!Q$1,$Z18-1,0,$AA18,1)),0)+IF(ISNUMBER($AB18),SUM(OFFSET(Change!Q$1,$AB18-1,0,$AC18,1)),0)</f>
        <v>831.79211179778338</v>
      </c>
      <c r="R18" s="17">
        <f ca="1">IF(ISNUMBER($Z18),SUM(OFFSET(Change!R$1,$Z18-1,0,$AA18,1)),0)+IF(ISNUMBER($AB18),SUM(OFFSET(Change!R$1,$AB18-1,0,$AC18,1)),0)</f>
        <v>879.01161939744429</v>
      </c>
      <c r="S18" s="17">
        <f ca="1">IF(ISNUMBER($Z18),SUM(OFFSET(Change!S$1,$Z18-1,0,$AA18,1)),0)+IF(ISNUMBER($AB18),SUM(OFFSET(Change!S$1,$AB18-1,0,$AC18,1)),0)</f>
        <v>998.05444872350836</v>
      </c>
      <c r="T18" s="17">
        <f ca="1">IF(ISNUMBER($Z18),SUM(OFFSET(Change!T$1,$Z18-1,0,$AA18,1)),0)+IF(ISNUMBER($AB18),SUM(OFFSET(Change!T$1,$AB18-1,0,$AC18,1)),0)</f>
        <v>1054.7472351320828</v>
      </c>
      <c r="U18" s="17">
        <f ca="1">IF(ISNUMBER($Z18),SUM(OFFSET(Change!U$1,$Z18-1,0,$AA18,1)),0)+IF(ISNUMBER($AB18),SUM(OFFSET(Change!U$1,$AB18-1,0,$AC18,1)),0)</f>
        <v>1109.3682666782809</v>
      </c>
      <c r="V18" s="17">
        <f ca="1">IF(ISNUMBER($Z18),SUM(OFFSET(Change!V$1,$Z18-1,0,$AA18,1)),0)+IF(ISNUMBER($AB18),SUM(OFFSET(Change!V$1,$AB18-1,0,$AC18,1)),0)</f>
        <v>1180.6736480728662</v>
      </c>
      <c r="W18" s="17">
        <f ca="1">IF(ISNUMBER($Z18),SUM(OFFSET(Change!W$1,$Z18-1,0,$AA18,1)),0)+IF(ISNUMBER($AB18),SUM(OFFSET(Change!W$1,$AB18-1,0,$AC18,1)),0)</f>
        <v>1258.8348987190336</v>
      </c>
      <c r="X18" s="17">
        <f ca="1">IF(ISNUMBER($Z18),SUM(OFFSET(Change!X$1,$Z18-1,0,$AA18,1)),0)+IF(ISNUMBER($AB18),SUM(OFFSET(Change!X$1,$AB18-1,0,$AC18,1)),0)</f>
        <v>1371.0918055548771</v>
      </c>
      <c r="Z18" s="18">
        <v>50</v>
      </c>
      <c r="AA18" s="18">
        <v>4</v>
      </c>
      <c r="AB18" s="18"/>
    </row>
    <row r="19" spans="2:29" x14ac:dyDescent="0.25">
      <c r="B19" s="10" t="s">
        <v>40</v>
      </c>
      <c r="C19" s="17">
        <f t="shared" ca="1" si="2"/>
        <v>4209.0854804177106</v>
      </c>
      <c r="D19" s="17">
        <f ca="1">IF(ISNUMBER($Z19),SUM(OFFSET(Change!D$1,$Z19-1,0,$AA19,1)),0)+IF(ISNUMBER($AB19),SUM(OFFSET(Change!D$1,$AB19-1,0,$AC19,1)),0)</f>
        <v>208.44721194175747</v>
      </c>
      <c r="E19" s="17">
        <f ca="1">IF(ISNUMBER($Z19),SUM(OFFSET(Change!E$1,$Z19-1,0,$AA19,1)),0)+IF(ISNUMBER($AB19),SUM(OFFSET(Change!E$1,$AB19-1,0,$AC19,1)),0)</f>
        <v>225.81557964563751</v>
      </c>
      <c r="F19" s="17">
        <f ca="1">IF(ISNUMBER($Z19),SUM(OFFSET(Change!F$1,$Z19-1,0,$AA19,1)),0)+IF(ISNUMBER($AB19),SUM(OFFSET(Change!F$1,$AB19-1,0,$AC19,1)),0)</f>
        <v>253.3646646388969</v>
      </c>
      <c r="G19" s="17">
        <f ca="1">IF(ISNUMBER($Z19),SUM(OFFSET(Change!G$1,$Z19-1,0,$AA19,1)),0)+IF(ISNUMBER($AB19),SUM(OFFSET(Change!G$1,$AB19-1,0,$AC19,1)),0)</f>
        <v>233.79937856506845</v>
      </c>
      <c r="H19" s="17">
        <f ca="1">IF(ISNUMBER($Z19),SUM(OFFSET(Change!H$1,$Z19-1,0,$AA19,1)),0)+IF(ISNUMBER($AB19),SUM(OFFSET(Change!H$1,$AB19-1,0,$AC19,1)),0)</f>
        <v>225.25123411423777</v>
      </c>
      <c r="I19" s="17">
        <f ca="1">IF(ISNUMBER($Z19),SUM(OFFSET(Change!I$1,$Z19-1,0,$AA19,1)),0)+IF(ISNUMBER($AB19),SUM(OFFSET(Change!I$1,$AB19-1,0,$AC19,1)),0)</f>
        <v>440.13622547616478</v>
      </c>
      <c r="J19" s="17">
        <f ca="1">IF(ISNUMBER($Z19),SUM(OFFSET(Change!J$1,$Z19-1,0,$AA19,1)),0)+IF(ISNUMBER($AB19),SUM(OFFSET(Change!J$1,$AB19-1,0,$AC19,1)),0)</f>
        <v>429.55183046025417</v>
      </c>
      <c r="K19" s="17">
        <f ca="1">IF(ISNUMBER($Z19),SUM(OFFSET(Change!K$1,$Z19-1,0,$AA19,1)),0)+IF(ISNUMBER($AB19),SUM(OFFSET(Change!K$1,$AB19-1,0,$AC19,1)),0)</f>
        <v>438.09274877958853</v>
      </c>
      <c r="L19" s="17">
        <f ca="1">IF(ISNUMBER($Z19),SUM(OFFSET(Change!L$1,$Z19-1,0,$AA19,1)),0)+IF(ISNUMBER($AB19),SUM(OFFSET(Change!L$1,$AB19-1,0,$AC19,1)),0)</f>
        <v>432.71510385336347</v>
      </c>
      <c r="M19" s="17">
        <f ca="1">IF(ISNUMBER($Z19),SUM(OFFSET(Change!M$1,$Z19-1,0,$AA19,1)),0)+IF(ISNUMBER($AB19),SUM(OFFSET(Change!M$1,$AB19-1,0,$AC19,1)),0)</f>
        <v>444.41644563680961</v>
      </c>
      <c r="N19" s="17">
        <f ca="1">IF(ISNUMBER($Z19),SUM(OFFSET(Change!N$1,$Z19-1,0,$AA19,1)),0)+IF(ISNUMBER($AB19),SUM(OFFSET(Change!N$1,$AB19-1,0,$AC19,1)),0)</f>
        <v>434.24525855449673</v>
      </c>
      <c r="O19" s="17">
        <f ca="1">IF(ISNUMBER($Z19),SUM(OFFSET(Change!O$1,$Z19-1,0,$AA19,1)),0)+IF(ISNUMBER($AB19),SUM(OFFSET(Change!O$1,$AB19-1,0,$AC19,1)),0)</f>
        <v>423.315267304293</v>
      </c>
      <c r="P19" s="17">
        <f ca="1">IF(ISNUMBER($Z19),SUM(OFFSET(Change!P$1,$Z19-1,0,$AA19,1)),0)+IF(ISNUMBER($AB19),SUM(OFFSET(Change!P$1,$AB19-1,0,$AC19,1)),0)</f>
        <v>433.22434452100947</v>
      </c>
      <c r="Q19" s="17">
        <f ca="1">IF(ISNUMBER($Z19),SUM(OFFSET(Change!Q$1,$Z19-1,0,$AA19,1)),0)+IF(ISNUMBER($AB19),SUM(OFFSET(Change!Q$1,$AB19-1,0,$AC19,1)),0)</f>
        <v>459.91698945547989</v>
      </c>
      <c r="R19" s="17">
        <f ca="1">IF(ISNUMBER($Z19),SUM(OFFSET(Change!R$1,$Z19-1,0,$AA19,1)),0)+IF(ISNUMBER($AB19),SUM(OFFSET(Change!R$1,$AB19-1,0,$AC19,1)),0)</f>
        <v>466.17861437467923</v>
      </c>
      <c r="S19" s="17">
        <f ca="1">IF(ISNUMBER($Z19),SUM(OFFSET(Change!S$1,$Z19-1,0,$AA19,1)),0)+IF(ISNUMBER($AB19),SUM(OFFSET(Change!S$1,$AB19-1,0,$AC19,1)),0)</f>
        <v>449.24900320235281</v>
      </c>
      <c r="T19" s="17">
        <f ca="1">IF(ISNUMBER($Z19),SUM(OFFSET(Change!T$1,$Z19-1,0,$AA19,1)),0)+IF(ISNUMBER($AB19),SUM(OFFSET(Change!T$1,$AB19-1,0,$AC19,1)),0)</f>
        <v>452.36650130618591</v>
      </c>
      <c r="U19" s="17">
        <f ca="1">IF(ISNUMBER($Z19),SUM(OFFSET(Change!U$1,$Z19-1,0,$AA19,1)),0)+IF(ISNUMBER($AB19),SUM(OFFSET(Change!U$1,$AB19-1,0,$AC19,1)),0)</f>
        <v>508.32283902261656</v>
      </c>
      <c r="V19" s="17">
        <f ca="1">IF(ISNUMBER($Z19),SUM(OFFSET(Change!V$1,$Z19-1,0,$AA19,1)),0)+IF(ISNUMBER($AB19),SUM(OFFSET(Change!V$1,$AB19-1,0,$AC19,1)),0)</f>
        <v>499.80202850310491</v>
      </c>
      <c r="W19" s="17">
        <f ca="1">IF(ISNUMBER($Z19),SUM(OFFSET(Change!W$1,$Z19-1,0,$AA19,1)),0)+IF(ISNUMBER($AB19),SUM(OFFSET(Change!W$1,$AB19-1,0,$AC19,1)),0)</f>
        <v>492.86892220325353</v>
      </c>
      <c r="X19" s="17">
        <f ca="1">IF(ISNUMBER($Z19),SUM(OFFSET(Change!X$1,$Z19-1,0,$AA19,1)),0)+IF(ISNUMBER($AB19),SUM(OFFSET(Change!X$1,$AB19-1,0,$AC19,1)),0)</f>
        <v>497.56996744305786</v>
      </c>
      <c r="Z19" s="10">
        <v>9</v>
      </c>
      <c r="AA19" s="10">
        <v>2</v>
      </c>
    </row>
    <row r="20" spans="2:29" x14ac:dyDescent="0.25">
      <c r="B20" s="10" t="s">
        <v>41</v>
      </c>
      <c r="C20" s="17">
        <f t="shared" ca="1" si="2"/>
        <v>2280.8002622731588</v>
      </c>
      <c r="D20" s="17">
        <f ca="1">IF(ISNUMBER($Z20),SUM(OFFSET(Change!D$1,$Z20-1,0,$AA20,1)),0)+IF(ISNUMBER($AB20),SUM(OFFSET(Change!D$1,$AB20-1,0,$AC20,1)),0)+Change!D22</f>
        <v>119.48898750909871</v>
      </c>
      <c r="E20" s="17">
        <f ca="1">IF(ISNUMBER($Z20),SUM(OFFSET(Change!E$1,$Z20-1,0,$AA20,1)),0)+IF(ISNUMBER($AB20),SUM(OFFSET(Change!E$1,$AB20-1,0,$AC20,1)),0)+Change!E22</f>
        <v>197.79779868851188</v>
      </c>
      <c r="F20" s="17">
        <f ca="1">IF(ISNUMBER($Z20),SUM(OFFSET(Change!F$1,$Z20-1,0,$AA20,1)),0)+IF(ISNUMBER($AB20),SUM(OFFSET(Change!F$1,$AB20-1,0,$AC20,1)),0)+Change!F22</f>
        <v>203.10553501330097</v>
      </c>
      <c r="G20" s="17">
        <f ca="1">IF(ISNUMBER($Z20),SUM(OFFSET(Change!G$1,$Z20-1,0,$AA20,1)),0)+IF(ISNUMBER($AB20),SUM(OFFSET(Change!G$1,$AB20-1,0,$AC20,1)),0)+Change!G22</f>
        <v>234.89681604702059</v>
      </c>
      <c r="H20" s="17">
        <f ca="1">IF(ISNUMBER($Z20),SUM(OFFSET(Change!H$1,$Z20-1,0,$AA20,1)),0)+IF(ISNUMBER($AB20),SUM(OFFSET(Change!H$1,$AB20-1,0,$AC20,1)),0)+Change!H22</f>
        <v>221.49571007420195</v>
      </c>
      <c r="I20" s="17">
        <f ca="1">IF(ISNUMBER($Z20),SUM(OFFSET(Change!I$1,$Z20-1,0,$AA20,1)),0)+IF(ISNUMBER($AB20),SUM(OFFSET(Change!I$1,$AB20-1,0,$AC20,1)),0)+Change!I22</f>
        <v>184.99712192301732</v>
      </c>
      <c r="J20" s="17">
        <f ca="1">IF(ISNUMBER($Z20),SUM(OFFSET(Change!J$1,$Z20-1,0,$AA20,1)),0)+IF(ISNUMBER($AB20),SUM(OFFSET(Change!J$1,$AB20-1,0,$AC20,1)),0)+Change!J22</f>
        <v>201.04424287709989</v>
      </c>
      <c r="K20" s="17">
        <f ca="1">IF(ISNUMBER($Z20),SUM(OFFSET(Change!K$1,$Z20-1,0,$AA20,1)),0)+IF(ISNUMBER($AB20),SUM(OFFSET(Change!K$1,$AB20-1,0,$AC20,1)),0)+Change!K22</f>
        <v>174.18101653443028</v>
      </c>
      <c r="L20" s="17">
        <f ca="1">IF(ISNUMBER($Z20),SUM(OFFSET(Change!L$1,$Z20-1,0,$AA20,1)),0)+IF(ISNUMBER($AB20),SUM(OFFSET(Change!L$1,$AB20-1,0,$AC20,1)),0)+Change!L22</f>
        <v>196.87296679082044</v>
      </c>
      <c r="M20" s="17">
        <f ca="1">IF(ISNUMBER($Z20),SUM(OFFSET(Change!M$1,$Z20-1,0,$AA20,1)),0)+IF(ISNUMBER($AB20),SUM(OFFSET(Change!M$1,$AB20-1,0,$AC20,1)),0)+Change!M22</f>
        <v>215.40049500779642</v>
      </c>
      <c r="N20" s="17">
        <f ca="1">IF(ISNUMBER($Z20),SUM(OFFSET(Change!N$1,$Z20-1,0,$AA20,1)),0)+IF(ISNUMBER($AB20),SUM(OFFSET(Change!N$1,$AB20-1,0,$AC20,1)),0)+Change!N22</f>
        <v>197.40743742242401</v>
      </c>
      <c r="O20" s="17">
        <f ca="1">IF(ISNUMBER($Z20),SUM(OFFSET(Change!O$1,$Z20-1,0,$AA20,1)),0)+IF(ISNUMBER($AB20),SUM(OFFSET(Change!O$1,$AB20-1,0,$AC20,1)),0)+Change!O22</f>
        <v>210.04283487031947</v>
      </c>
      <c r="P20" s="17">
        <f ca="1">IF(ISNUMBER($Z20),SUM(OFFSET(Change!P$1,$Z20-1,0,$AA20,1)),0)+IF(ISNUMBER($AB20),SUM(OFFSET(Change!P$1,$AB20-1,0,$AC20,1)),0)+Change!P22</f>
        <v>208.95899715099159</v>
      </c>
      <c r="Q20" s="17">
        <f ca="1">IF(ISNUMBER($Z20),SUM(OFFSET(Change!Q$1,$Z20-1,0,$AA20,1)),0)+IF(ISNUMBER($AB20),SUM(OFFSET(Change!Q$1,$AB20-1,0,$AC20,1)),0)+Change!Q22</f>
        <v>210.70945634075053</v>
      </c>
      <c r="R20" s="17">
        <f ca="1">IF(ISNUMBER($Z20),SUM(OFFSET(Change!R$1,$Z20-1,0,$AA20,1)),0)+IF(ISNUMBER($AB20),SUM(OFFSET(Change!R$1,$AB20-1,0,$AC20,1)),0)+Change!R22</f>
        <v>220.88411257446762</v>
      </c>
      <c r="S20" s="17">
        <f ca="1">IF(ISNUMBER($Z20),SUM(OFFSET(Change!S$1,$Z20-1,0,$AA20,1)),0)+IF(ISNUMBER($AB20),SUM(OFFSET(Change!S$1,$AB20-1,0,$AC20,1)),0)+Change!S22</f>
        <v>179.32541087921425</v>
      </c>
      <c r="T20" s="17">
        <f ca="1">IF(ISNUMBER($Z20),SUM(OFFSET(Change!T$1,$Z20-1,0,$AA20,1)),0)+IF(ISNUMBER($AB20),SUM(OFFSET(Change!T$1,$AB20-1,0,$AC20,1)),0)+Change!T22</f>
        <v>232.88784189917027</v>
      </c>
      <c r="U20" s="17">
        <f ca="1">IF(ISNUMBER($Z20),SUM(OFFSET(Change!U$1,$Z20-1,0,$AA20,1)),0)+IF(ISNUMBER($AB20),SUM(OFFSET(Change!U$1,$AB20-1,0,$AC20,1)),0)+Change!U22</f>
        <v>219.36099054420515</v>
      </c>
      <c r="V20" s="17">
        <f ca="1">IF(ISNUMBER($Z20),SUM(OFFSET(Change!V$1,$Z20-1,0,$AA20,1)),0)+IF(ISNUMBER($AB20),SUM(OFFSET(Change!V$1,$AB20-1,0,$AC20,1)),0)+Change!V22</f>
        <v>230.75191449739509</v>
      </c>
      <c r="W20" s="17">
        <f ca="1">IF(ISNUMBER($Z20),SUM(OFFSET(Change!W$1,$Z20-1,0,$AA20,1)),0)+IF(ISNUMBER($AB20),SUM(OFFSET(Change!W$1,$AB20-1,0,$AC20,1)),0)+Change!W22</f>
        <v>216.40894535064876</v>
      </c>
      <c r="X20" s="17">
        <f ca="1">IF(ISNUMBER($Z20),SUM(OFFSET(Change!X$1,$Z20-1,0,$AA20,1)),0)+IF(ISNUMBER($AB20),SUM(OFFSET(Change!X$1,$AB20-1,0,$AC20,1)),0)+Change!X22</f>
        <v>227.96868482527805</v>
      </c>
      <c r="Z20" s="10">
        <v>18</v>
      </c>
      <c r="AA20" s="10">
        <v>1</v>
      </c>
      <c r="AB20" s="10">
        <v>20</v>
      </c>
      <c r="AC20" s="10">
        <v>1</v>
      </c>
    </row>
    <row r="21" spans="2:29" x14ac:dyDescent="0.25">
      <c r="B21" s="10" t="s">
        <v>44</v>
      </c>
      <c r="C21" s="17">
        <f t="shared" ca="1" si="2"/>
        <v>131.84678865284937</v>
      </c>
      <c r="D21" s="17">
        <f ca="1">IF(ISNUMBER($Z21),SUM(OFFSET(Change!D$1,$Z21-1,0,$AA21,1)),0)+IF(ISNUMBER($AB21),SUM(OFFSET(Change!D$1,$AB21-1,0,$AC21,1)),0)</f>
        <v>0</v>
      </c>
      <c r="E21" s="17">
        <f ca="1">IF(ISNUMBER($Z21),SUM(OFFSET(Change!E$1,$Z21-1,0,$AA21,1)),0)+IF(ISNUMBER($AB21),SUM(OFFSET(Change!E$1,$AB21-1,0,$AC21,1)),0)</f>
        <v>0.27488040064513003</v>
      </c>
      <c r="F21" s="17">
        <f ca="1">IF(ISNUMBER($Z21),SUM(OFFSET(Change!F$1,$Z21-1,0,$AA21,1)),0)+IF(ISNUMBER($AB21),SUM(OFFSET(Change!F$1,$AB21-1,0,$AC21,1)),0)</f>
        <v>0.27515611053260997</v>
      </c>
      <c r="G21" s="17">
        <f ca="1">IF(ISNUMBER($Z21),SUM(OFFSET(Change!G$1,$Z21-1,0,$AA21,1)),0)+IF(ISNUMBER($AB21),SUM(OFFSET(Change!G$1,$AB21-1,0,$AC21,1)),0)</f>
        <v>3.3196717863024121</v>
      </c>
      <c r="H21" s="17">
        <f ca="1">IF(ISNUMBER($Z21),SUM(OFFSET(Change!H$1,$Z21-1,0,$AA21,1)),0)+IF(ISNUMBER($AB21),SUM(OFFSET(Change!H$1,$AB21-1,0,$AC21,1)),0)</f>
        <v>4.3787887345504393</v>
      </c>
      <c r="I21" s="17">
        <f ca="1">IF(ISNUMBER($Z21),SUM(OFFSET(Change!I$1,$Z21-1,0,$AA21,1)),0)+IF(ISNUMBER($AB21),SUM(OFFSET(Change!I$1,$AB21-1,0,$AC21,1)),0)</f>
        <v>8.1513549464770652</v>
      </c>
      <c r="J21" s="17">
        <f ca="1">IF(ISNUMBER($Z21),SUM(OFFSET(Change!J$1,$Z21-1,0,$AA21,1)),0)+IF(ISNUMBER($AB21),SUM(OFFSET(Change!J$1,$AB21-1,0,$AC21,1)),0)</f>
        <v>8.4426798236618872</v>
      </c>
      <c r="K21" s="17">
        <f ca="1">IF(ISNUMBER($Z21),SUM(OFFSET(Change!K$1,$Z21-1,0,$AA21,1)),0)+IF(ISNUMBER($AB21),SUM(OFFSET(Change!K$1,$AB21-1,0,$AC21,1)),0)</f>
        <v>8.9357115990231595</v>
      </c>
      <c r="L21" s="17">
        <f ca="1">IF(ISNUMBER($Z21),SUM(OFFSET(Change!L$1,$Z21-1,0,$AA21,1)),0)+IF(ISNUMBER($AB21),SUM(OFFSET(Change!L$1,$AB21-1,0,$AC21,1)),0)</f>
        <v>9.6741309174412198</v>
      </c>
      <c r="M21" s="17">
        <f ca="1">IF(ISNUMBER($Z21),SUM(OFFSET(Change!M$1,$Z21-1,0,$AA21,1)),0)+IF(ISNUMBER($AB21),SUM(OFFSET(Change!M$1,$AB21-1,0,$AC21,1)),0)</f>
        <v>12.911570644251048</v>
      </c>
      <c r="N21" s="17">
        <f ca="1">IF(ISNUMBER($Z21),SUM(OFFSET(Change!N$1,$Z21-1,0,$AA21,1)),0)+IF(ISNUMBER($AB21),SUM(OFFSET(Change!N$1,$AB21-1,0,$AC21,1)),0)</f>
        <v>14.191289912518355</v>
      </c>
      <c r="O21" s="17">
        <f ca="1">IF(ISNUMBER($Z21),SUM(OFFSET(Change!O$1,$Z21-1,0,$AA21,1)),0)+IF(ISNUMBER($AB21),SUM(OFFSET(Change!O$1,$AB21-1,0,$AC21,1)),0)</f>
        <v>14.477741890844449</v>
      </c>
      <c r="P21" s="17">
        <f ca="1">IF(ISNUMBER($Z21),SUM(OFFSET(Change!P$1,$Z21-1,0,$AA21,1)),0)+IF(ISNUMBER($AB21),SUM(OFFSET(Change!P$1,$AB21-1,0,$AC21,1)),0)</f>
        <v>16.719687343990088</v>
      </c>
      <c r="Q21" s="17">
        <f ca="1">IF(ISNUMBER($Z21),SUM(OFFSET(Change!Q$1,$Z21-1,0,$AA21,1)),0)+IF(ISNUMBER($AB21),SUM(OFFSET(Change!Q$1,$AB21-1,0,$AC21,1)),0)</f>
        <v>17.303443186466197</v>
      </c>
      <c r="R21" s="17">
        <f ca="1">IF(ISNUMBER($Z21),SUM(OFFSET(Change!R$1,$Z21-1,0,$AA21,1)),0)+IF(ISNUMBER($AB21),SUM(OFFSET(Change!R$1,$AB21-1,0,$AC21,1)),0)</f>
        <v>24.64471513183917</v>
      </c>
      <c r="S21" s="17">
        <f ca="1">IF(ISNUMBER($Z21),SUM(OFFSET(Change!S$1,$Z21-1,0,$AA21,1)),0)+IF(ISNUMBER($AB21),SUM(OFFSET(Change!S$1,$AB21-1,0,$AC21,1)),0)</f>
        <v>26.582057683122063</v>
      </c>
      <c r="T21" s="17">
        <f ca="1">IF(ISNUMBER($Z21),SUM(OFFSET(Change!T$1,$Z21-1,0,$AA21,1)),0)+IF(ISNUMBER($AB21),SUM(OFFSET(Change!T$1,$AB21-1,0,$AC21,1)),0)</f>
        <v>27.937286727510045</v>
      </c>
      <c r="U21" s="17">
        <f ca="1">IF(ISNUMBER($Z21),SUM(OFFSET(Change!U$1,$Z21-1,0,$AA21,1)),0)+IF(ISNUMBER($AB21),SUM(OFFSET(Change!U$1,$AB21-1,0,$AC21,1)),0)</f>
        <v>28.700811793600497</v>
      </c>
      <c r="V21" s="17">
        <f ca="1">IF(ISNUMBER($Z21),SUM(OFFSET(Change!V$1,$Z21-1,0,$AA21,1)),0)+IF(ISNUMBER($AB21),SUM(OFFSET(Change!V$1,$AB21-1,0,$AC21,1)),0)</f>
        <v>29.386725286373618</v>
      </c>
      <c r="W21" s="17">
        <f ca="1">IF(ISNUMBER($Z21),SUM(OFFSET(Change!W$1,$Z21-1,0,$AA21,1)),0)+IF(ISNUMBER($AB21),SUM(OFFSET(Change!W$1,$AB21-1,0,$AC21,1)),0)</f>
        <v>32.87404995746121</v>
      </c>
      <c r="X21" s="17">
        <f ca="1">IF(ISNUMBER($Z21),SUM(OFFSET(Change!X$1,$Z21-1,0,$AA21,1)),0)+IF(ISNUMBER($AB21),SUM(OFFSET(Change!X$1,$AB21-1,0,$AC21,1)),0)</f>
        <v>37.541094651152029</v>
      </c>
      <c r="Z21" s="10">
        <v>58</v>
      </c>
      <c r="AA21" s="10">
        <v>1</v>
      </c>
      <c r="AB21" s="10">
        <v>54</v>
      </c>
      <c r="AC21" s="10">
        <v>1</v>
      </c>
    </row>
    <row r="22" spans="2:29" x14ac:dyDescent="0.25">
      <c r="B22" s="19" t="s">
        <v>45</v>
      </c>
      <c r="C22" s="20">
        <f t="shared" ca="1" si="2"/>
        <v>1561.1824278480019</v>
      </c>
      <c r="D22" s="20">
        <f ca="1">IF(ISNUMBER($Z22),SUM(OFFSET(Change!D$1,$Z22-1,0,$AA22,1)),0)+IF(ISNUMBER($AB22),SUM(OFFSET(Change!D$1,$AB22-1,0,$AC22,1)),0)</f>
        <v>0</v>
      </c>
      <c r="E22" s="20">
        <f ca="1">IF(ISNUMBER($Z22),SUM(OFFSET(Change!E$1,$Z22-1,0,$AA22,1)),0)+IF(ISNUMBER($AB22),SUM(OFFSET(Change!E$1,$AB22-1,0,$AC22,1)),0)</f>
        <v>1.2227443456264404</v>
      </c>
      <c r="F22" s="20">
        <f ca="1">IF(ISNUMBER($Z22),SUM(OFFSET(Change!F$1,$Z22-1,0,$AA22,1)),0)+IF(ISNUMBER($AB22),SUM(OFFSET(Change!F$1,$AB22-1,0,$AC22,1)),0)</f>
        <v>1.4281907924211219</v>
      </c>
      <c r="G22" s="20">
        <f ca="1">IF(ISNUMBER($Z22),SUM(OFFSET(Change!G$1,$Z22-1,0,$AA22,1)),0)+IF(ISNUMBER($AB22),SUM(OFFSET(Change!G$1,$AB22-1,0,$AC22,1)),0)</f>
        <v>18.75741830582631</v>
      </c>
      <c r="H22" s="20">
        <f ca="1">IF(ISNUMBER($Z22),SUM(OFFSET(Change!H$1,$Z22-1,0,$AA22,1)),0)+IF(ISNUMBER($AB22),SUM(OFFSET(Change!H$1,$AB22-1,0,$AC22,1)),0)</f>
        <v>24.044576188469193</v>
      </c>
      <c r="I22" s="20">
        <f ca="1">IF(ISNUMBER($Z22),SUM(OFFSET(Change!I$1,$Z22-1,0,$AA22,1)),0)+IF(ISNUMBER($AB22),SUM(OFFSET(Change!I$1,$AB22-1,0,$AC22,1)),0)</f>
        <v>33.118272070494513</v>
      </c>
      <c r="J22" s="20">
        <f ca="1">IF(ISNUMBER($Z22),SUM(OFFSET(Change!J$1,$Z22-1,0,$AA22,1)),0)+IF(ISNUMBER($AB22),SUM(OFFSET(Change!J$1,$AB22-1,0,$AC22,1)),0)</f>
        <v>35.624956400644592</v>
      </c>
      <c r="K22" s="20">
        <f ca="1">IF(ISNUMBER($Z22),SUM(OFFSET(Change!K$1,$Z22-1,0,$AA22,1)),0)+IF(ISNUMBER($AB22),SUM(OFFSET(Change!K$1,$AB22-1,0,$AC22,1)),0)</f>
        <v>104.36721991944668</v>
      </c>
      <c r="L22" s="20">
        <f ca="1">IF(ISNUMBER($Z22),SUM(OFFSET(Change!L$1,$Z22-1,0,$AA22,1)),0)+IF(ISNUMBER($AB22),SUM(OFFSET(Change!L$1,$AB22-1,0,$AC22,1)),0)</f>
        <v>122.35417054065665</v>
      </c>
      <c r="M22" s="20">
        <f ca="1">IF(ISNUMBER($Z22),SUM(OFFSET(Change!M$1,$Z22-1,0,$AA22,1)),0)+IF(ISNUMBER($AB22),SUM(OFFSET(Change!M$1,$AB22-1,0,$AC22,1)),0)</f>
        <v>125.05790733000637</v>
      </c>
      <c r="N22" s="20">
        <f ca="1">IF(ISNUMBER($Z22),SUM(OFFSET(Change!N$1,$Z22-1,0,$AA22,1)),0)+IF(ISNUMBER($AB22),SUM(OFFSET(Change!N$1,$AB22-1,0,$AC22,1)),0)</f>
        <v>128.03004119004001</v>
      </c>
      <c r="O22" s="20">
        <f ca="1">IF(ISNUMBER($Z22),SUM(OFFSET(Change!O$1,$Z22-1,0,$AA22,1)),0)+IF(ISNUMBER($AB22),SUM(OFFSET(Change!O$1,$AB22-1,0,$AC22,1)),0)</f>
        <v>130.85196041049477</v>
      </c>
      <c r="P22" s="20">
        <f ca="1">IF(ISNUMBER($Z22),SUM(OFFSET(Change!P$1,$Z22-1,0,$AA22,1)),0)+IF(ISNUMBER($AB22),SUM(OFFSET(Change!P$1,$AB22-1,0,$AC22,1)),0)</f>
        <v>134.33599213554564</v>
      </c>
      <c r="Q22" s="20">
        <f ca="1">IF(ISNUMBER($Z22),SUM(OFFSET(Change!Q$1,$Z22-1,0,$AA22,1)),0)+IF(ISNUMBER($AB22),SUM(OFFSET(Change!Q$1,$AB22-1,0,$AC22,1)),0)</f>
        <v>196.77426952196095</v>
      </c>
      <c r="R22" s="20">
        <f ca="1">IF(ISNUMBER($Z22),SUM(OFFSET(Change!R$1,$Z22-1,0,$AA22,1)),0)+IF(ISNUMBER($AB22),SUM(OFFSET(Change!R$1,$AB22-1,0,$AC22,1)),0)</f>
        <v>391.87143530587463</v>
      </c>
      <c r="S22" s="20">
        <f ca="1">IF(ISNUMBER($Z22),SUM(OFFSET(Change!S$1,$Z22-1,0,$AA22,1)),0)+IF(ISNUMBER($AB22),SUM(OFFSET(Change!S$1,$AB22-1,0,$AC22,1)),0)</f>
        <v>400.4142244420679</v>
      </c>
      <c r="T22" s="20">
        <f ca="1">IF(ISNUMBER($Z22),SUM(OFFSET(Change!T$1,$Z22-1,0,$AA22,1)),0)+IF(ISNUMBER($AB22),SUM(OFFSET(Change!T$1,$AB22-1,0,$AC22,1)),0)</f>
        <v>409.14327239006707</v>
      </c>
      <c r="U22" s="20">
        <f ca="1">IF(ISNUMBER($Z22),SUM(OFFSET(Change!U$1,$Z22-1,0,$AA22,1)),0)+IF(ISNUMBER($AB22),SUM(OFFSET(Change!U$1,$AB22-1,0,$AC22,1)),0)</f>
        <v>418.06256799555911</v>
      </c>
      <c r="V22" s="20">
        <f ca="1">IF(ISNUMBER($Z22),SUM(OFFSET(Change!V$1,$Z22-1,0,$AA22,1)),0)+IF(ISNUMBER($AB22),SUM(OFFSET(Change!V$1,$AB22-1,0,$AC22,1)),0)</f>
        <v>477.79610022181862</v>
      </c>
      <c r="W22" s="20">
        <f ca="1">IF(ISNUMBER($Z22),SUM(OFFSET(Change!W$1,$Z22-1,0,$AA22,1)),0)+IF(ISNUMBER($AB22),SUM(OFFSET(Change!W$1,$AB22-1,0,$AC22,1)),0)</f>
        <v>488.21208115150989</v>
      </c>
      <c r="X22" s="20">
        <f ca="1">IF(ISNUMBER($Z22),SUM(OFFSET(Change!X$1,$Z22-1,0,$AA22,1)),0)+IF(ISNUMBER($AB22),SUM(OFFSET(Change!X$1,$AB22-1,0,$AC22,1)),0)</f>
        <v>498.85510797640546</v>
      </c>
      <c r="Z22" s="10">
        <v>67</v>
      </c>
      <c r="AA22" s="10">
        <v>1</v>
      </c>
    </row>
    <row r="23" spans="2:29" x14ac:dyDescent="0.25">
      <c r="B23" s="10" t="s">
        <v>46</v>
      </c>
      <c r="C23" s="17">
        <f t="shared" ca="1" si="2"/>
        <v>26177.583138996913</v>
      </c>
      <c r="D23" s="17">
        <f ca="1">SUM(D17:D22)</f>
        <v>579.87215146321705</v>
      </c>
      <c r="E23" s="17">
        <f t="shared" ref="E23:V23" ca="1" si="3">SUM(E17:E22)</f>
        <v>792.990291115324</v>
      </c>
      <c r="F23" s="17">
        <f t="shared" ca="1" si="3"/>
        <v>899.65449734900881</v>
      </c>
      <c r="G23" s="17">
        <f t="shared" ca="1" si="3"/>
        <v>1149.572408989522</v>
      </c>
      <c r="H23" s="17">
        <f t="shared" ca="1" si="3"/>
        <v>1307.7694316095881</v>
      </c>
      <c r="I23" s="17">
        <f t="shared" ca="1" si="3"/>
        <v>3731.6382601649125</v>
      </c>
      <c r="J23" s="17">
        <f t="shared" ca="1" si="3"/>
        <v>2146.3212756772105</v>
      </c>
      <c r="K23" s="17">
        <f t="shared" ca="1" si="3"/>
        <v>2315.9902575153324</v>
      </c>
      <c r="L23" s="17">
        <f t="shared" ca="1" si="3"/>
        <v>2416.6551801595547</v>
      </c>
      <c r="M23" s="17">
        <f t="shared" ca="1" si="3"/>
        <v>2557.387792081628</v>
      </c>
      <c r="N23" s="17">
        <f t="shared" ca="1" si="3"/>
        <v>2624.8511085831669</v>
      </c>
      <c r="O23" s="17">
        <f t="shared" ca="1" si="3"/>
        <v>2660.1175640770748</v>
      </c>
      <c r="P23" s="17">
        <f t="shared" ca="1" si="3"/>
        <v>2774.0327814583552</v>
      </c>
      <c r="Q23" s="17">
        <f t="shared" ca="1" si="3"/>
        <v>3018.7142180932979</v>
      </c>
      <c r="R23" s="17">
        <f t="shared" ca="1" si="3"/>
        <v>3349.8573599920383</v>
      </c>
      <c r="S23" s="17">
        <f t="shared" ca="1" si="3"/>
        <v>3623.024671467776</v>
      </c>
      <c r="T23" s="17">
        <f t="shared" ca="1" si="3"/>
        <v>3826.4151255744473</v>
      </c>
      <c r="U23" s="17">
        <f t="shared" ca="1" si="3"/>
        <v>3963.5424582097598</v>
      </c>
      <c r="V23" s="17">
        <f t="shared" ca="1" si="3"/>
        <v>4154.5108382136086</v>
      </c>
      <c r="W23" s="17">
        <f ca="1">SUM(W17:W22)</f>
        <v>4294.2822220689031</v>
      </c>
      <c r="X23" s="17">
        <f ca="1">SUM(X17:X22)</f>
        <v>4536.5279261375881</v>
      </c>
    </row>
    <row r="25" spans="2:29" ht="15.75" thickBot="1" x14ac:dyDescent="0.3">
      <c r="B25" s="21" t="s">
        <v>1</v>
      </c>
      <c r="C25" s="22">
        <f ca="1">IF(ROUND(NPV($C$2,D25:X25),0)=ROUND(IF(ISNUMBER($Z25),SUM(OFFSET(Change!C$1,$Z25-1,0,$AA25,1)),0)+IF(ISNUMBER($AB25),SUM(OFFSET(Change!C$1,$AB25-1,0,$AC25,1)),0),0),NPV($C$2,D25:X25),"ERROR IN TOTAL")</f>
        <v>29110.337994788133</v>
      </c>
      <c r="D25" s="22">
        <f ca="1">D15+D23</f>
        <v>1377.7987505927831</v>
      </c>
      <c r="E25" s="22">
        <f t="shared" ref="E25:W25" ca="1" si="4">E15+E23</f>
        <v>1414.9226787857745</v>
      </c>
      <c r="F25" s="22">
        <f t="shared" ca="1" si="4"/>
        <v>1480.4307003498436</v>
      </c>
      <c r="G25" s="22">
        <f t="shared" ca="1" si="4"/>
        <v>1784.2553232645589</v>
      </c>
      <c r="H25" s="22">
        <f t="shared" ca="1" si="4"/>
        <v>1886.2993972135059</v>
      </c>
      <c r="I25" s="22">
        <f t="shared" ca="1" si="4"/>
        <v>3171.7765300717379</v>
      </c>
      <c r="J25" s="22">
        <f t="shared" ca="1" si="4"/>
        <v>1635.5545505850205</v>
      </c>
      <c r="K25" s="22">
        <f t="shared" ca="1" si="4"/>
        <v>1732.6674471879596</v>
      </c>
      <c r="L25" s="22">
        <f t="shared" ca="1" si="4"/>
        <v>1889.1283782992859</v>
      </c>
      <c r="M25" s="22">
        <f t="shared" ca="1" si="4"/>
        <v>1962.498526642531</v>
      </c>
      <c r="N25" s="22">
        <f t="shared" ca="1" si="4"/>
        <v>2263.4194914251043</v>
      </c>
      <c r="O25" s="22">
        <f t="shared" ca="1" si="4"/>
        <v>2389.9672417022534</v>
      </c>
      <c r="P25" s="22">
        <f t="shared" ca="1" si="4"/>
        <v>2580.1151705717239</v>
      </c>
      <c r="Q25" s="22">
        <f t="shared" ca="1" si="4"/>
        <v>2759.246362724743</v>
      </c>
      <c r="R25" s="22">
        <f t="shared" ca="1" si="4"/>
        <v>3214.4310752207107</v>
      </c>
      <c r="S25" s="22">
        <f t="shared" ca="1" si="4"/>
        <v>3808.3776947699193</v>
      </c>
      <c r="T25" s="22">
        <f t="shared" ca="1" si="4"/>
        <v>4506.1585573201328</v>
      </c>
      <c r="U25" s="22">
        <f t="shared" ca="1" si="4"/>
        <v>5475.6899712249597</v>
      </c>
      <c r="V25" s="22">
        <f t="shared" ca="1" si="4"/>
        <v>5884.1769809179768</v>
      </c>
      <c r="W25" s="22">
        <f t="shared" ca="1" si="4"/>
        <v>6248.4164178702995</v>
      </c>
      <c r="X25" s="22">
        <f t="shared" ref="X25" ca="1" si="5">X15+X23</f>
        <v>6673.964723154003</v>
      </c>
      <c r="Z25" s="10">
        <v>70</v>
      </c>
      <c r="AA25" s="10">
        <v>1</v>
      </c>
    </row>
    <row r="26" spans="2:29" ht="15.75" thickTop="1" x14ac:dyDescent="0.25">
      <c r="B26" s="10" t="s">
        <v>47</v>
      </c>
      <c r="C26" s="17">
        <f>NPV(Discount_Rate,D26:X26)</f>
        <v>423.90857683156577</v>
      </c>
      <c r="D26" s="23">
        <f>Change!D78</f>
        <v>30.794260591097661</v>
      </c>
      <c r="E26" s="23">
        <f>Change!E78</f>
        <v>37.712891639254138</v>
      </c>
      <c r="F26" s="23">
        <f>Change!F78</f>
        <v>38.391500163290935</v>
      </c>
      <c r="G26" s="23">
        <f>Change!G78</f>
        <v>24.476963851585083</v>
      </c>
      <c r="H26" s="23">
        <f>Change!H78</f>
        <v>30.694246705701588</v>
      </c>
      <c r="I26" s="23">
        <f>Change!I78</f>
        <v>8.6219329066420123</v>
      </c>
      <c r="J26" s="23">
        <f>Change!J78</f>
        <v>27.587620639957365</v>
      </c>
      <c r="K26" s="23">
        <f>Change!K78</f>
        <v>15.502443712989612</v>
      </c>
      <c r="L26" s="23">
        <f>Change!L78</f>
        <v>10.275815948878325</v>
      </c>
      <c r="M26" s="23">
        <f>Change!M78</f>
        <v>5.6890498746980045</v>
      </c>
      <c r="N26" s="23">
        <f>Change!N78</f>
        <v>8.4910073390590792</v>
      </c>
      <c r="O26" s="23">
        <f>Change!O78</f>
        <v>59.393590177209873</v>
      </c>
      <c r="P26" s="23">
        <f>Change!P78</f>
        <v>78.121719124906662</v>
      </c>
      <c r="Q26" s="23">
        <f>Change!Q78</f>
        <v>91.717295889106992</v>
      </c>
      <c r="R26" s="23">
        <f>Change!R78</f>
        <v>79.736131714755714</v>
      </c>
      <c r="S26" s="23">
        <f>Change!S78</f>
        <v>61.19617285256173</v>
      </c>
      <c r="T26" s="23">
        <f>Change!T78</f>
        <v>63.947735703582325</v>
      </c>
      <c r="U26" s="23">
        <f>Change!U78</f>
        <v>109.73876014055588</v>
      </c>
      <c r="V26" s="23">
        <f>Change!V78</f>
        <v>139.92988120427285</v>
      </c>
      <c r="W26" s="23">
        <f>Change!W78</f>
        <v>93.36536582017024</v>
      </c>
      <c r="X26" s="23">
        <f>Change!X78</f>
        <v>-158.51646834484515</v>
      </c>
      <c r="Z26" s="10">
        <v>79</v>
      </c>
      <c r="AA26" s="10">
        <v>1</v>
      </c>
    </row>
    <row r="27" spans="2:29" ht="15.75" thickBot="1" x14ac:dyDescent="0.3">
      <c r="B27" s="21" t="s">
        <v>48</v>
      </c>
      <c r="C27" s="22">
        <f ca="1">C26+C25</f>
        <v>29534.2465716197</v>
      </c>
      <c r="D27" s="17"/>
      <c r="H27" s="24"/>
    </row>
    <row r="28" spans="2:29" ht="15.75" thickTop="1" x14ac:dyDescent="0.25">
      <c r="D28" s="17"/>
    </row>
    <row r="29" spans="2:29" x14ac:dyDescent="0.25">
      <c r="D29" s="24"/>
    </row>
    <row r="30" spans="2:29" x14ac:dyDescent="0.25">
      <c r="B30" s="16" t="str">
        <f>BaseStudyName</f>
        <v>ST Cost Summary -25I.LP.ST.r21.Base.EP.2409MN.Integrated.155264 (LT. 155264 - 157144) v102.4</v>
      </c>
      <c r="C30" s="11" t="s">
        <v>3</v>
      </c>
      <c r="D30" s="12">
        <f>Base!D5</f>
        <v>2025</v>
      </c>
      <c r="E30" s="12">
        <f>Base!E5</f>
        <v>2026</v>
      </c>
      <c r="F30" s="12">
        <f>Base!F5</f>
        <v>2027</v>
      </c>
      <c r="G30" s="12">
        <f>Base!G5</f>
        <v>2028</v>
      </c>
      <c r="H30" s="12">
        <f>Base!H5</f>
        <v>2029</v>
      </c>
      <c r="I30" s="12">
        <f>Base!I5</f>
        <v>2030</v>
      </c>
      <c r="J30" s="12">
        <f>Base!J5</f>
        <v>2031</v>
      </c>
      <c r="K30" s="12">
        <f>Base!K5</f>
        <v>2032</v>
      </c>
      <c r="L30" s="12">
        <f>Base!L5</f>
        <v>2033</v>
      </c>
      <c r="M30" s="12">
        <f>Base!M5</f>
        <v>2034</v>
      </c>
      <c r="N30" s="12">
        <f>Base!N5</f>
        <v>2035</v>
      </c>
      <c r="O30" s="12">
        <f>Base!O5</f>
        <v>2036</v>
      </c>
      <c r="P30" s="12">
        <f>Base!P5</f>
        <v>2037</v>
      </c>
      <c r="Q30" s="12">
        <f>Base!Q5</f>
        <v>2038</v>
      </c>
      <c r="R30" s="12">
        <f>Base!R5</f>
        <v>2039</v>
      </c>
      <c r="S30" s="12">
        <f>Base!S5</f>
        <v>2040</v>
      </c>
      <c r="T30" s="12">
        <f>Base!T5</f>
        <v>2041</v>
      </c>
      <c r="U30" s="12">
        <f>Base!U5</f>
        <v>2042</v>
      </c>
      <c r="V30" s="12">
        <f>Base!V5</f>
        <v>2043</v>
      </c>
      <c r="W30" s="13">
        <f>Base!W5</f>
        <v>2044</v>
      </c>
      <c r="X30" s="13">
        <f>Base!X5</f>
        <v>2045</v>
      </c>
    </row>
    <row r="31" spans="2:29" x14ac:dyDescent="0.25">
      <c r="B31" s="10" t="s">
        <v>31</v>
      </c>
      <c r="C31" s="17">
        <f t="shared" ref="C31:C41" ca="1" si="6">NPV($C$2,D31:X31)</f>
        <v>5721.8740984344886</v>
      </c>
      <c r="D31" s="17">
        <f ca="1">IF(ISNUMBER($Z31),SUM(OFFSET(Base!D$1,$Z31-1,0,$AA31,1)),0)+IF(ISNUMBER($AB31),SUM(OFFSET(Base!D$1,$AB31-1,0,$AC31,1)),0)</f>
        <v>654.82673196055987</v>
      </c>
      <c r="E31" s="17">
        <f ca="1">IF(ISNUMBER($Z31),SUM(OFFSET(Base!E$1,$Z31-1,0,$AA31,1)),0)+IF(ISNUMBER($AB31),SUM(OFFSET(Base!E$1,$AB31-1,0,$AC31,1)),0)</f>
        <v>608.55089223069831</v>
      </c>
      <c r="F31" s="17">
        <f ca="1">IF(ISNUMBER($Z31),SUM(OFFSET(Base!F$1,$Z31-1,0,$AA31,1)),0)+IF(ISNUMBER($AB31),SUM(OFFSET(Base!F$1,$AB31-1,0,$AC31,1)),0)</f>
        <v>639.09596722742469</v>
      </c>
      <c r="G31" s="17">
        <f ca="1">IF(ISNUMBER($Z31),SUM(OFFSET(Base!G$1,$Z31-1,0,$AA31,1)),0)+IF(ISNUMBER($AB31),SUM(OFFSET(Base!G$1,$AB31-1,0,$AC31,1)),0)</f>
        <v>681.85226799612849</v>
      </c>
      <c r="H31" s="17">
        <f ca="1">IF(ISNUMBER($Z31),SUM(OFFSET(Base!H$1,$Z31-1,0,$AA31,1)),0)+IF(ISNUMBER($AB31),SUM(OFFSET(Base!H$1,$AB31-1,0,$AC31,1)),0)</f>
        <v>676.53410218692716</v>
      </c>
      <c r="I31" s="17">
        <f ca="1">IF(ISNUMBER($Z31),SUM(OFFSET(Base!I$1,$Z31-1,0,$AA31,1)),0)+IF(ISNUMBER($AB31),SUM(OFFSET(Base!I$1,$AB31-1,0,$AC31,1)),0)</f>
        <v>387.60251317561347</v>
      </c>
      <c r="J31" s="17">
        <f ca="1">IF(ISNUMBER($Z31),SUM(OFFSET(Base!J$1,$Z31-1,0,$AA31,1)),0)+IF(ISNUMBER($AB31),SUM(OFFSET(Base!J$1,$AB31-1,0,$AC31,1)),0)</f>
        <v>380.53268137326961</v>
      </c>
      <c r="K31" s="17">
        <f ca="1">IF(ISNUMBER($Z31),SUM(OFFSET(Base!K$1,$Z31-1,0,$AA31,1)),0)+IF(ISNUMBER($AB31),SUM(OFFSET(Base!K$1,$AB31-1,0,$AC31,1)),0)</f>
        <v>352.17277244686318</v>
      </c>
      <c r="L31" s="17">
        <f ca="1">IF(ISNUMBER($Z31),SUM(OFFSET(Base!L$1,$Z31-1,0,$AA31,1)),0)+IF(ISNUMBER($AB31),SUM(OFFSET(Base!L$1,$AB31-1,0,$AC31,1)),0)</f>
        <v>338.25653453269837</v>
      </c>
      <c r="M31" s="17">
        <f ca="1">IF(ISNUMBER($Z31),SUM(OFFSET(Base!M$1,$Z31-1,0,$AA31,1)),0)+IF(ISNUMBER($AB31),SUM(OFFSET(Base!M$1,$AB31-1,0,$AC31,1)),0)</f>
        <v>371.66023588019289</v>
      </c>
      <c r="N31" s="17">
        <f ca="1">IF(ISNUMBER($Z31),SUM(OFFSET(Base!N$1,$Z31-1,0,$AA31,1)),0)+IF(ISNUMBER($AB31),SUM(OFFSET(Base!N$1,$AB31-1,0,$AC31,1)),0)</f>
        <v>381.30875913631792</v>
      </c>
      <c r="O31" s="17">
        <f ca="1">IF(ISNUMBER($Z31),SUM(OFFSET(Base!O$1,$Z31-1,0,$AA31,1)),0)+IF(ISNUMBER($AB31),SUM(OFFSET(Base!O$1,$AB31-1,0,$AC31,1)),0)</f>
        <v>382.93240084449536</v>
      </c>
      <c r="P31" s="17">
        <f ca="1">IF(ISNUMBER($Z31),SUM(OFFSET(Base!P$1,$Z31-1,0,$AA31,1)),0)+IF(ISNUMBER($AB31),SUM(OFFSET(Base!P$1,$AB31-1,0,$AC31,1)),0)</f>
        <v>386.23815592932038</v>
      </c>
      <c r="Q31" s="17">
        <f ca="1">IF(ISNUMBER($Z31),SUM(OFFSET(Base!Q$1,$Z31-1,0,$AA31,1)),0)+IF(ISNUMBER($AB31),SUM(OFFSET(Base!Q$1,$AB31-1,0,$AC31,1)),0)</f>
        <v>443.00997838068895</v>
      </c>
      <c r="R31" s="17">
        <f ca="1">IF(ISNUMBER($Z31),SUM(OFFSET(Base!R$1,$Z31-1,0,$AA31,1)),0)+IF(ISNUMBER($AB31),SUM(OFFSET(Base!R$1,$AB31-1,0,$AC31,1)),0)</f>
        <v>499.58885830516033</v>
      </c>
      <c r="S31" s="17">
        <f ca="1">IF(ISNUMBER($Z31),SUM(OFFSET(Base!S$1,$Z31-1,0,$AA31,1)),0)+IF(ISNUMBER($AB31),SUM(OFFSET(Base!S$1,$AB31-1,0,$AC31,1)),0)</f>
        <v>496.2458232178148</v>
      </c>
      <c r="T31" s="17">
        <f ca="1">IF(ISNUMBER($Z31),SUM(OFFSET(Base!T$1,$Z31-1,0,$AA31,1)),0)+IF(ISNUMBER($AB31),SUM(OFFSET(Base!T$1,$AB31-1,0,$AC31,1)),0)</f>
        <v>529.01250789071241</v>
      </c>
      <c r="U31" s="17">
        <f ca="1">IF(ISNUMBER($Z31),SUM(OFFSET(Base!U$1,$Z31-1,0,$AA31,1)),0)+IF(ISNUMBER($AB31),SUM(OFFSET(Base!U$1,$AB31-1,0,$AC31,1)),0)</f>
        <v>458.2842451339917</v>
      </c>
      <c r="V31" s="17">
        <f ca="1">IF(ISNUMBER($Z31),SUM(OFFSET(Base!V$1,$Z31-1,0,$AA31,1)),0)+IF(ISNUMBER($AB31),SUM(OFFSET(Base!V$1,$AB31-1,0,$AC31,1)),0)</f>
        <v>450.11147886388915</v>
      </c>
      <c r="W31" s="17">
        <f ca="1">IF(ISNUMBER($Z31),SUM(OFFSET(Base!W$1,$Z31-1,0,$AA31,1)),0)+IF(ISNUMBER($AB31),SUM(OFFSET(Base!W$1,$AB31-1,0,$AC31,1)),0)</f>
        <v>492.87886896447515</v>
      </c>
      <c r="X31" s="17">
        <f ca="1">IF(ISNUMBER($Z31),SUM(OFFSET(Base!X$1,$Z31-1,0,$AA31,1)),0)+IF(ISNUMBER($AB31),SUM(OFFSET(Base!X$1,$AB31-1,0,$AC31,1)),0)</f>
        <v>555.1722071961218</v>
      </c>
      <c r="Z31" s="10">
        <v>13</v>
      </c>
      <c r="AA31" s="10">
        <v>2</v>
      </c>
    </row>
    <row r="32" spans="2:29" x14ac:dyDescent="0.25">
      <c r="B32" s="10" t="s">
        <v>67</v>
      </c>
      <c r="C32" s="17">
        <f t="shared" ca="1" si="6"/>
        <v>-3252.1606600765058</v>
      </c>
      <c r="D32" s="17">
        <f ca="1">IF(ISNUMBER($Z32),SUM(OFFSET(Base!D$1,$Z32-1,0,$AA32,1)),0)+IF(ISNUMBER($AB32),SUM(OFFSET(Base!D$1,$AB32-1,0,$AC32,1)),0)</f>
        <v>39.852404305818396</v>
      </c>
      <c r="E32" s="17">
        <f ca="1">IF(ISNUMBER($Z32),SUM(OFFSET(Base!E$1,$Z32-1,0,$AA32,1)),0)+IF(ISNUMBER($AB32),SUM(OFFSET(Base!E$1,$AB32-1,0,$AC32,1)),0)</f>
        <v>38.121937674220995</v>
      </c>
      <c r="F32" s="17">
        <f ca="1">IF(ISNUMBER($Z32),SUM(OFFSET(Base!F$1,$Z32-1,0,$AA32,1)),0)+IF(ISNUMBER($AB32),SUM(OFFSET(Base!F$1,$AB32-1,0,$AC32,1)),0)</f>
        <v>40.403434400771154</v>
      </c>
      <c r="G32" s="17">
        <f ca="1">IF(ISNUMBER($Z32),SUM(OFFSET(Base!G$1,$Z32-1,0,$AA32,1)),0)+IF(ISNUMBER($AB32),SUM(OFFSET(Base!G$1,$AB32-1,0,$AC32,1)),0)</f>
        <v>41.995157451177178</v>
      </c>
      <c r="H32" s="17">
        <f ca="1">IF(ISNUMBER($Z32),SUM(OFFSET(Base!H$1,$Z32-1,0,$AA32,1)),0)+IF(ISNUMBER($AB32),SUM(OFFSET(Base!H$1,$AB32-1,0,$AC32,1)),0)</f>
        <v>41.773266515440476</v>
      </c>
      <c r="I32" s="17">
        <f ca="1">IF(ISNUMBER($Z32),SUM(OFFSET(Base!I$1,$Z32-1,0,$AA32,1)),0)+IF(ISNUMBER($AB32),SUM(OFFSET(Base!I$1,$AB32-1,0,$AC32,1)),0)</f>
        <v>-545.79971866294636</v>
      </c>
      <c r="J32" s="17">
        <f ca="1">IF(ISNUMBER($Z32),SUM(OFFSET(Base!J$1,$Z32-1,0,$AA32,1)),0)+IF(ISNUMBER($AB32),SUM(OFFSET(Base!J$1,$AB32-1,0,$AC32,1)),0)</f>
        <v>-554.43755895719016</v>
      </c>
      <c r="K32" s="17">
        <f ca="1">IF(ISNUMBER($Z32),SUM(OFFSET(Base!K$1,$Z32-1,0,$AA32,1)),0)+IF(ISNUMBER($AB32),SUM(OFFSET(Base!K$1,$AB32-1,0,$AC32,1)),0)</f>
        <v>-565.40884124184095</v>
      </c>
      <c r="L32" s="17">
        <f ca="1">IF(ISNUMBER($Z32),SUM(OFFSET(Base!L$1,$Z32-1,0,$AA32,1)),0)+IF(ISNUMBER($AB32),SUM(OFFSET(Base!L$1,$AB32-1,0,$AC32,1)),0)</f>
        <v>-489.62583453655611</v>
      </c>
      <c r="M32" s="17">
        <f ca="1">IF(ISNUMBER($Z32),SUM(OFFSET(Base!M$1,$Z32-1,0,$AA32,1)),0)+IF(ISNUMBER($AB32),SUM(OFFSET(Base!M$1,$AB32-1,0,$AC32,1)),0)</f>
        <v>-583.55869933969382</v>
      </c>
      <c r="N32" s="17">
        <f ca="1">IF(ISNUMBER($Z32),SUM(OFFSET(Base!N$1,$Z32-1,0,$AA32,1)),0)+IF(ISNUMBER($AB32),SUM(OFFSET(Base!N$1,$AB32-1,0,$AC32,1)),0)</f>
        <v>-592.29606909918959</v>
      </c>
      <c r="O32" s="17">
        <f ca="1">IF(ISNUMBER($Z32),SUM(OFFSET(Base!O$1,$Z32-1,0,$AA32,1)),0)+IF(ISNUMBER($AB32),SUM(OFFSET(Base!O$1,$AB32-1,0,$AC32,1)),0)</f>
        <v>-600.62619263202885</v>
      </c>
      <c r="P32" s="17">
        <f ca="1">IF(ISNUMBER($Z32),SUM(OFFSET(Base!P$1,$Z32-1,0,$AA32,1)),0)+IF(ISNUMBER($AB32),SUM(OFFSET(Base!P$1,$AB32-1,0,$AC32,1)),0)</f>
        <v>-512.73714470696166</v>
      </c>
      <c r="Q32" s="17">
        <f ca="1">IF(ISNUMBER($Z32),SUM(OFFSET(Base!Q$1,$Z32-1,0,$AA32,1)),0)+IF(ISNUMBER($AB32),SUM(OFFSET(Base!Q$1,$AB32-1,0,$AC32,1)),0)</f>
        <v>-616.02643711529697</v>
      </c>
      <c r="R32" s="17">
        <f ca="1">IF(ISNUMBER($Z32),SUM(OFFSET(Base!R$1,$Z32-1,0,$AA32,1)),0)+IF(ISNUMBER($AB32),SUM(OFFSET(Base!R$1,$AB32-1,0,$AC32,1)),0)</f>
        <v>-623.66783571621966</v>
      </c>
      <c r="S32" s="17">
        <f ca="1">IF(ISNUMBER($Z32),SUM(OFFSET(Base!S$1,$Z32-1,0,$AA32,1)),0)+IF(ISNUMBER($AB32),SUM(OFFSET(Base!S$1,$AB32-1,0,$AC32,1)),0)</f>
        <v>-686.92040088009537</v>
      </c>
      <c r="T32" s="17">
        <f ca="1">IF(ISNUMBER($Z32),SUM(OFFSET(Base!T$1,$Z32-1,0,$AA32,1)),0)+IF(ISNUMBER($AB32),SUM(OFFSET(Base!T$1,$AB32-1,0,$AC32,1)),0)</f>
        <v>-599.8685749718278</v>
      </c>
      <c r="U32" s="17">
        <f ca="1">IF(ISNUMBER($Z32),SUM(OFFSET(Base!U$1,$Z32-1,0,$AA32,1)),0)+IF(ISNUMBER($AB32),SUM(OFFSET(Base!U$1,$AB32-1,0,$AC32,1)),0)</f>
        <v>30.357158955937951</v>
      </c>
      <c r="V32" s="17">
        <f ca="1">IF(ISNUMBER($Z32),SUM(OFFSET(Base!V$1,$Z32-1,0,$AA32,1)),0)+IF(ISNUMBER($AB32),SUM(OFFSET(Base!V$1,$AB32-1,0,$AC32,1)),0)</f>
        <v>32.80081156452502</v>
      </c>
      <c r="W32" s="17">
        <f ca="1">IF(ISNUMBER($Z32),SUM(OFFSET(Base!W$1,$Z32-1,0,$AA32,1)),0)+IF(ISNUMBER($AB32),SUM(OFFSET(Base!W$1,$AB32-1,0,$AC32,1)),0)</f>
        <v>36.120041378609528</v>
      </c>
      <c r="X32" s="17">
        <f ca="1">IF(ISNUMBER($Z32),SUM(OFFSET(Base!X$1,$Z32-1,0,$AA32,1)),0)+IF(ISNUMBER($AB32),SUM(OFFSET(Base!X$1,$AB32-1,0,$AC32,1)),0)</f>
        <v>41.057112144409366</v>
      </c>
      <c r="Z32" s="10">
        <v>8</v>
      </c>
      <c r="AA32" s="10">
        <v>1</v>
      </c>
      <c r="AB32" s="10">
        <v>11</v>
      </c>
      <c r="AC32" s="10">
        <v>2</v>
      </c>
    </row>
    <row r="33" spans="2:29" x14ac:dyDescent="0.25">
      <c r="B33" s="10" t="s">
        <v>32</v>
      </c>
      <c r="C33" s="17">
        <f t="shared" ca="1" si="6"/>
        <v>3296.71905812255</v>
      </c>
      <c r="D33" s="17">
        <f ca="1">IF(ISNUMBER($Z33),SUM(OFFSET(Base!D$1,$Z33-1,0,$AA33,1)),0)+IF(ISNUMBER($AB33),SUM(OFFSET(Base!D$1,$AB33-1,0,$AC33,1)),0)</f>
        <v>325.06493303969336</v>
      </c>
      <c r="E33" s="17">
        <f ca="1">IF(ISNUMBER($Z33),SUM(OFFSET(Base!E$1,$Z33-1,0,$AA33,1)),0)+IF(ISNUMBER($AB33),SUM(OFFSET(Base!E$1,$AB33-1,0,$AC33,1)),0)</f>
        <v>348.39090653796347</v>
      </c>
      <c r="F33" s="17">
        <f ca="1">IF(ISNUMBER($Z33),SUM(OFFSET(Base!F$1,$Z33-1,0,$AA33,1)),0)+IF(ISNUMBER($AB33),SUM(OFFSET(Base!F$1,$AB33-1,0,$AC33,1)),0)</f>
        <v>334.79061025340263</v>
      </c>
      <c r="G33" s="17">
        <f ca="1">IF(ISNUMBER($Z33),SUM(OFFSET(Base!G$1,$Z33-1,0,$AA33,1)),0)+IF(ISNUMBER($AB33),SUM(OFFSET(Base!G$1,$AB33-1,0,$AC33,1)),0)</f>
        <v>325.51147286245123</v>
      </c>
      <c r="H33" s="17">
        <f ca="1">IF(ISNUMBER($Z33),SUM(OFFSET(Base!H$1,$Z33-1,0,$AA33,1)),0)+IF(ISNUMBER($AB33),SUM(OFFSET(Base!H$1,$AB33-1,0,$AC33,1)),0)</f>
        <v>266.98992203491667</v>
      </c>
      <c r="I33" s="17">
        <f ca="1">IF(ISNUMBER($Z33),SUM(OFFSET(Base!I$1,$Z33-1,0,$AA33,1)),0)+IF(ISNUMBER($AB33),SUM(OFFSET(Base!I$1,$AB33-1,0,$AC33,1)),0)</f>
        <v>273.12596377943663</v>
      </c>
      <c r="J33" s="17">
        <f ca="1">IF(ISNUMBER($Z33),SUM(OFFSET(Base!J$1,$Z33-1,0,$AA33,1)),0)+IF(ISNUMBER($AB33),SUM(OFFSET(Base!J$1,$AB33-1,0,$AC33,1)),0)</f>
        <v>265.48716934380803</v>
      </c>
      <c r="K33" s="17">
        <f ca="1">IF(ISNUMBER($Z33),SUM(OFFSET(Base!K$1,$Z33-1,0,$AA33,1)),0)+IF(ISNUMBER($AB33),SUM(OFFSET(Base!K$1,$AB33-1,0,$AC33,1)),0)</f>
        <v>229.98814801941003</v>
      </c>
      <c r="L33" s="17">
        <f ca="1">IF(ISNUMBER($Z33),SUM(OFFSET(Base!L$1,$Z33-1,0,$AA33,1)),0)+IF(ISNUMBER($AB33),SUM(OFFSET(Base!L$1,$AB33-1,0,$AC33,1)),0)</f>
        <v>233.76377221142658</v>
      </c>
      <c r="M33" s="17">
        <f ca="1">IF(ISNUMBER($Z33),SUM(OFFSET(Base!M$1,$Z33-1,0,$AA33,1)),0)+IF(ISNUMBER($AB33),SUM(OFFSET(Base!M$1,$AB33-1,0,$AC33,1)),0)</f>
        <v>233.65531340001723</v>
      </c>
      <c r="N33" s="17">
        <f ca="1">IF(ISNUMBER($Z33),SUM(OFFSET(Base!N$1,$Z33-1,0,$AA33,1)),0)+IF(ISNUMBER($AB33),SUM(OFFSET(Base!N$1,$AB33-1,0,$AC33,1)),0)</f>
        <v>214.04824413609475</v>
      </c>
      <c r="O33" s="17">
        <f ca="1">IF(ISNUMBER($Z33),SUM(OFFSET(Base!O$1,$Z33-1,0,$AA33,1)),0)+IF(ISNUMBER($AB33),SUM(OFFSET(Base!O$1,$AB33-1,0,$AC33,1)),0)</f>
        <v>208.79044625257674</v>
      </c>
      <c r="P33" s="17">
        <f ca="1">IF(ISNUMBER($Z33),SUM(OFFSET(Base!P$1,$Z33-1,0,$AA33,1)),0)+IF(ISNUMBER($AB33),SUM(OFFSET(Base!P$1,$AB33-1,0,$AC33,1)),0)</f>
        <v>218.02490481973265</v>
      </c>
      <c r="Q33" s="17">
        <f ca="1">IF(ISNUMBER($Z33),SUM(OFFSET(Base!Q$1,$Z33-1,0,$AA33,1)),0)+IF(ISNUMBER($AB33),SUM(OFFSET(Base!Q$1,$AB33-1,0,$AC33,1)),0)</f>
        <v>243.00825265561326</v>
      </c>
      <c r="R33" s="17">
        <f ca="1">IF(ISNUMBER($Z33),SUM(OFFSET(Base!R$1,$Z33-1,0,$AA33,1)),0)+IF(ISNUMBER($AB33),SUM(OFFSET(Base!R$1,$AB33-1,0,$AC33,1)),0)</f>
        <v>271.59217889470528</v>
      </c>
      <c r="S33" s="17">
        <f ca="1">IF(ISNUMBER($Z33),SUM(OFFSET(Base!S$1,$Z33-1,0,$AA33,1)),0)+IF(ISNUMBER($AB33),SUM(OFFSET(Base!S$1,$AB33-1,0,$AC33,1)),0)</f>
        <v>297.74609815217383</v>
      </c>
      <c r="T33" s="17">
        <f ca="1">IF(ISNUMBER($Z33),SUM(OFFSET(Base!T$1,$Z33-1,0,$AA33,1)),0)+IF(ISNUMBER($AB33),SUM(OFFSET(Base!T$1,$AB33-1,0,$AC33,1)),0)</f>
        <v>322.99471430561061</v>
      </c>
      <c r="U33" s="17">
        <f ca="1">IF(ISNUMBER($Z33),SUM(OFFSET(Base!U$1,$Z33-1,0,$AA33,1)),0)+IF(ISNUMBER($AB33),SUM(OFFSET(Base!U$1,$AB33-1,0,$AC33,1)),0)</f>
        <v>307.76393980048937</v>
      </c>
      <c r="V33" s="17">
        <f ca="1">IF(ISNUMBER($Z33),SUM(OFFSET(Base!V$1,$Z33-1,0,$AA33,1)),0)+IF(ISNUMBER($AB33),SUM(OFFSET(Base!V$1,$AB33-1,0,$AC33,1)),0)</f>
        <v>385.8090225672417</v>
      </c>
      <c r="W33" s="17">
        <f ca="1">IF(ISNUMBER($Z33),SUM(OFFSET(Base!W$1,$Z33-1,0,$AA33,1)),0)+IF(ISNUMBER($AB33),SUM(OFFSET(Base!W$1,$AB33-1,0,$AC33,1)),0)</f>
        <v>422.48030946875105</v>
      </c>
      <c r="X33" s="17">
        <f ca="1">IF(ISNUMBER($Z33),SUM(OFFSET(Base!X$1,$Z33-1,0,$AA33,1)),0)+IF(ISNUMBER($AB33),SUM(OFFSET(Base!X$1,$AB33-1,0,$AC33,1)),0)</f>
        <v>413.71715114638545</v>
      </c>
      <c r="Z33" s="10">
        <v>23</v>
      </c>
      <c r="AA33" s="10">
        <v>2</v>
      </c>
    </row>
    <row r="34" spans="2:29" x14ac:dyDescent="0.25">
      <c r="B34" s="10" t="s">
        <v>7</v>
      </c>
      <c r="C34" s="17">
        <f t="shared" ca="1" si="6"/>
        <v>58.206978353502059</v>
      </c>
      <c r="D34" s="17">
        <f ca="1">IF(ISNUMBER($Z34),SUM(OFFSET(Base!D$1,$Z34-1,0,$AA34,1)),0)+IF(ISNUMBER($AB34),SUM(OFFSET(Base!D$1,$AB34-1,0,$AC34,1)),0)+Base!D21</f>
        <v>6.9353295846792715</v>
      </c>
      <c r="E34" s="17">
        <f ca="1">IF(ISNUMBER($Z34),SUM(OFFSET(Base!E$1,$Z34-1,0,$AA34,1)),0)+IF(ISNUMBER($AB34),SUM(OFFSET(Base!E$1,$AB34-1,0,$AC34,1)),0)+Base!E21</f>
        <v>6.9245980704563204</v>
      </c>
      <c r="F34" s="17">
        <f ca="1">IF(ISNUMBER($Z34),SUM(OFFSET(Base!F$1,$Z34-1,0,$AA34,1)),0)+IF(ISNUMBER($AB34),SUM(OFFSET(Base!F$1,$AB34-1,0,$AC34,1)),0)+Base!F21</f>
        <v>6.66963868964194</v>
      </c>
      <c r="G34" s="17">
        <f ca="1">IF(ISNUMBER($Z34),SUM(OFFSET(Base!G$1,$Z34-1,0,$AA34,1)),0)+IF(ISNUMBER($AB34),SUM(OFFSET(Base!G$1,$AB34-1,0,$AC34,1)),0)+Base!G21</f>
        <v>5.8208343707147812</v>
      </c>
      <c r="H34" s="17">
        <f ca="1">IF(ISNUMBER($Z34),SUM(OFFSET(Base!H$1,$Z34-1,0,$AA34,1)),0)+IF(ISNUMBER($AB34),SUM(OFFSET(Base!H$1,$AB34-1,0,$AC34,1)),0)+Base!H21</f>
        <v>4.4939311762964893</v>
      </c>
      <c r="I34" s="17">
        <f ca="1">IF(ISNUMBER($Z34),SUM(OFFSET(Base!I$1,$Z34-1,0,$AA34,1)),0)+IF(ISNUMBER($AB34),SUM(OFFSET(Base!I$1,$AB34-1,0,$AC34,1)),0)+Base!I21</f>
        <v>4.5413736946474703</v>
      </c>
      <c r="J34" s="17">
        <f ca="1">IF(ISNUMBER($Z34),SUM(OFFSET(Base!J$1,$Z34-1,0,$AA34,1)),0)+IF(ISNUMBER($AB34),SUM(OFFSET(Base!J$1,$AB34-1,0,$AC34,1)),0)+Base!J21</f>
        <v>4.4614949498590786</v>
      </c>
      <c r="K34" s="17">
        <f ca="1">IF(ISNUMBER($Z34),SUM(OFFSET(Base!K$1,$Z34-1,0,$AA34,1)),0)+IF(ISNUMBER($AB34),SUM(OFFSET(Base!K$1,$AB34-1,0,$AC34,1)),0)+Base!K21</f>
        <v>3.9142908426850376</v>
      </c>
      <c r="L34" s="17">
        <f ca="1">IF(ISNUMBER($Z34),SUM(OFFSET(Base!L$1,$Z34-1,0,$AA34,1)),0)+IF(ISNUMBER($AB34),SUM(OFFSET(Base!L$1,$AB34-1,0,$AC34,1)),0)+Base!L21</f>
        <v>3.9619845614797984</v>
      </c>
      <c r="M34" s="17">
        <f ca="1">IF(ISNUMBER($Z34),SUM(OFFSET(Base!M$1,$Z34-1,0,$AA34,1)),0)+IF(ISNUMBER($AB34),SUM(OFFSET(Base!M$1,$AB34-1,0,$AC34,1)),0)+Base!M21</f>
        <v>3.8339057620572707</v>
      </c>
      <c r="N34" s="17">
        <f ca="1">IF(ISNUMBER($Z34),SUM(OFFSET(Base!N$1,$Z34-1,0,$AA34,1)),0)+IF(ISNUMBER($AB34),SUM(OFFSET(Base!N$1,$AB34-1,0,$AC34,1)),0)+Base!N21</f>
        <v>3.6528184422354295</v>
      </c>
      <c r="O34" s="17">
        <f ca="1">IF(ISNUMBER($Z34),SUM(OFFSET(Base!O$1,$Z34-1,0,$AA34,1)),0)+IF(ISNUMBER($AB34),SUM(OFFSET(Base!O$1,$AB34-1,0,$AC34,1)),0)+Base!O21</f>
        <v>3.5050690964688109</v>
      </c>
      <c r="P34" s="17">
        <f ca="1">IF(ISNUMBER($Z34),SUM(OFFSET(Base!P$1,$Z34-1,0,$AA34,1)),0)+IF(ISNUMBER($AB34),SUM(OFFSET(Base!P$1,$AB34-1,0,$AC34,1)),0)+Base!P21</f>
        <v>3.6993590553243401</v>
      </c>
      <c r="Q34" s="17">
        <f ca="1">IF(ISNUMBER($Z34),SUM(OFFSET(Base!Q$1,$Z34-1,0,$AA34,1)),0)+IF(ISNUMBER($AB34),SUM(OFFSET(Base!Q$1,$AB34-1,0,$AC34,1)),0)+Base!Q21</f>
        <v>3.9839567417232171</v>
      </c>
      <c r="R34" s="17">
        <f ca="1">IF(ISNUMBER($Z34),SUM(OFFSET(Base!R$1,$Z34-1,0,$AA34,1)),0)+IF(ISNUMBER($AB34),SUM(OFFSET(Base!R$1,$AB34-1,0,$AC34,1)),0)+Base!R21</f>
        <v>4.3737244986729422</v>
      </c>
      <c r="S34" s="17">
        <f ca="1">IF(ISNUMBER($Z34),SUM(OFFSET(Base!S$1,$Z34-1,0,$AA34,1)),0)+IF(ISNUMBER($AB34),SUM(OFFSET(Base!S$1,$AB34-1,0,$AC34,1)),0)+Base!S21</f>
        <v>4.9522415905370876</v>
      </c>
      <c r="T34" s="17">
        <f ca="1">IF(ISNUMBER($Z34),SUM(OFFSET(Base!T$1,$Z34-1,0,$AA34,1)),0)+IF(ISNUMBER($AB34),SUM(OFFSET(Base!T$1,$AB34-1,0,$AC34,1)),0)+Base!T21</f>
        <v>5.2613259122191822</v>
      </c>
      <c r="U34" s="17">
        <f ca="1">IF(ISNUMBER($Z34),SUM(OFFSET(Base!U$1,$Z34-1,0,$AA34,1)),0)+IF(ISNUMBER($AB34),SUM(OFFSET(Base!U$1,$AB34-1,0,$AC34,1)),0)+Base!U21</f>
        <v>5.2346127286687025</v>
      </c>
      <c r="V34" s="17">
        <f ca="1">IF(ISNUMBER($Z34),SUM(OFFSET(Base!V$1,$Z34-1,0,$AA34,1)),0)+IF(ISNUMBER($AB34),SUM(OFFSET(Base!V$1,$AB34-1,0,$AC34,1)),0)+Base!V21</f>
        <v>5.9025612348946801</v>
      </c>
      <c r="W34" s="17">
        <f ca="1">IF(ISNUMBER($Z34),SUM(OFFSET(Base!W$1,$Z34-1,0,$AA34,1)),0)+IF(ISNUMBER($AB34),SUM(OFFSET(Base!W$1,$AB34-1,0,$AC34,1)),0)+Base!W21</f>
        <v>6.4793648138038114</v>
      </c>
      <c r="X34" s="17">
        <f ca="1">IF(ISNUMBER($Z34),SUM(OFFSET(Base!X$1,$Z34-1,0,$AA34,1)),0)+IF(ISNUMBER($AB34),SUM(OFFSET(Base!X$1,$AB34-1,0,$AC34,1)),0)+Base!X21</f>
        <v>6.422305101751169</v>
      </c>
      <c r="Z34" s="10">
        <v>17</v>
      </c>
      <c r="AA34" s="10">
        <v>1</v>
      </c>
      <c r="AB34" s="10">
        <v>19</v>
      </c>
      <c r="AC34" s="10">
        <v>1</v>
      </c>
    </row>
    <row r="35" spans="2:29" x14ac:dyDescent="0.25">
      <c r="B35" s="10" t="s">
        <v>33</v>
      </c>
      <c r="C35" s="17">
        <f t="shared" ca="1" si="6"/>
        <v>-7118.3657036554823</v>
      </c>
      <c r="D35" s="17">
        <f ca="1">IF(ISNUMBER($Z35),SUM(OFFSET(Base!D$1,$Z35-1,0,$AA35,1)),0)+IF(ISNUMBER($AB35),SUM(OFFSET(Base!D$1,$AB35-1,0,$AC35,1)),0)</f>
        <v>-223.26831996811939</v>
      </c>
      <c r="E35" s="17">
        <f ca="1">IF(ISNUMBER($Z35),SUM(OFFSET(Base!E$1,$Z35-1,0,$AA35,1)),0)+IF(ISNUMBER($AB35),SUM(OFFSET(Base!E$1,$AB35-1,0,$AC35,1)),0)</f>
        <v>-353.66387592861753</v>
      </c>
      <c r="F35" s="17">
        <f ca="1">IF(ISNUMBER($Z35),SUM(OFFSET(Base!F$1,$Z35-1,0,$AA35,1)),0)+IF(ISNUMBER($AB35),SUM(OFFSET(Base!F$1,$AB35-1,0,$AC35,1)),0)</f>
        <v>-398.22008322524113</v>
      </c>
      <c r="G35" s="17">
        <f ca="1">IF(ISNUMBER($Z35),SUM(OFFSET(Base!G$1,$Z35-1,0,$AA35,1)),0)+IF(ISNUMBER($AB35),SUM(OFFSET(Base!G$1,$AB35-1,0,$AC35,1)),0)</f>
        <v>-455.84529846164338</v>
      </c>
      <c r="H35" s="17">
        <f ca="1">IF(ISNUMBER($Z35),SUM(OFFSET(Base!H$1,$Z35-1,0,$AA35,1)),0)+IF(ISNUMBER($AB35),SUM(OFFSET(Base!H$1,$AB35-1,0,$AC35,1)),0)</f>
        <v>-599.27920961560289</v>
      </c>
      <c r="I35" s="17">
        <f ca="1">IF(ISNUMBER($Z35),SUM(OFFSET(Base!I$1,$Z35-1,0,$AA35,1)),0)+IF(ISNUMBER($AB35),SUM(OFFSET(Base!I$1,$AB35-1,0,$AC35,1)),0)</f>
        <v>-946.24307380652328</v>
      </c>
      <c r="J35" s="17">
        <f ca="1">IF(ISNUMBER($Z35),SUM(OFFSET(Base!J$1,$Z35-1,0,$AA35,1)),0)+IF(ISNUMBER($AB35),SUM(OFFSET(Base!J$1,$AB35-1,0,$AC35,1)),0)</f>
        <v>-863.1483521393734</v>
      </c>
      <c r="K35" s="17">
        <f ca="1">IF(ISNUMBER($Z35),SUM(OFFSET(Base!K$1,$Z35-1,0,$AA35,1)),0)+IF(ISNUMBER($AB35),SUM(OFFSET(Base!K$1,$AB35-1,0,$AC35,1)),0)</f>
        <v>-1044.2926186135755</v>
      </c>
      <c r="L35" s="17">
        <f ca="1">IF(ISNUMBER($Z35),SUM(OFFSET(Base!L$1,$Z35-1,0,$AA35,1)),0)+IF(ISNUMBER($AB35),SUM(OFFSET(Base!L$1,$AB35-1,0,$AC35,1)),0)</f>
        <v>-1119.7058813275551</v>
      </c>
      <c r="M35" s="17">
        <f ca="1">IF(ISNUMBER($Z35),SUM(OFFSET(Base!M$1,$Z35-1,0,$AA35,1)),0)+IF(ISNUMBER($AB35),SUM(OFFSET(Base!M$1,$AB35-1,0,$AC35,1)),0)</f>
        <v>-1157.8613767255079</v>
      </c>
      <c r="N35" s="17">
        <f ca="1">IF(ISNUMBER($Z35),SUM(OFFSET(Base!N$1,$Z35-1,0,$AA35,1)),0)+IF(ISNUMBER($AB35),SUM(OFFSET(Base!N$1,$AB35-1,0,$AC35,1)),0)</f>
        <v>-954.97822260857265</v>
      </c>
      <c r="O35" s="17">
        <f ca="1">IF(ISNUMBER($Z35),SUM(OFFSET(Base!O$1,$Z35-1,0,$AA35,1)),0)+IF(ISNUMBER($AB35),SUM(OFFSET(Base!O$1,$AB35-1,0,$AC35,1)),0)</f>
        <v>-909.65023465774811</v>
      </c>
      <c r="P35" s="17">
        <f ca="1">IF(ISNUMBER($Z35),SUM(OFFSET(Base!P$1,$Z35-1,0,$AA35,1)),0)+IF(ISNUMBER($AB35),SUM(OFFSET(Base!P$1,$AB35-1,0,$AC35,1)),0)</f>
        <v>-968.55656906756417</v>
      </c>
      <c r="Q35" s="17">
        <f ca="1">IF(ISNUMBER($Z35),SUM(OFFSET(Base!Q$1,$Z35-1,0,$AA35,1)),0)+IF(ISNUMBER($AB35),SUM(OFFSET(Base!Q$1,$AB35-1,0,$AC35,1)),0)</f>
        <v>-1012.3210925926765</v>
      </c>
      <c r="R35" s="17">
        <f ca="1">IF(ISNUMBER($Z35),SUM(OFFSET(Base!R$1,$Z35-1,0,$AA35,1)),0)+IF(ISNUMBER($AB35),SUM(OFFSET(Base!R$1,$AB35-1,0,$AC35,1)),0)</f>
        <v>-947.01502511181525</v>
      </c>
      <c r="S35" s="17">
        <f ca="1">IF(ISNUMBER($Z35),SUM(OFFSET(Base!S$1,$Z35-1,0,$AA35,1)),0)+IF(ISNUMBER($AB35),SUM(OFFSET(Base!S$1,$AB35-1,0,$AC35,1)),0)</f>
        <v>-572.44357152542909</v>
      </c>
      <c r="T35" s="17">
        <f ca="1">IF(ISNUMBER($Z35),SUM(OFFSET(Base!T$1,$Z35-1,0,$AA35,1)),0)+IF(ISNUMBER($AB35),SUM(OFFSET(Base!T$1,$AB35-1,0,$AC35,1)),0)</f>
        <v>-271.87195286966744</v>
      </c>
      <c r="U35" s="17">
        <f ca="1">IF(ISNUMBER($Z35),SUM(OFFSET(Base!U$1,$Z35-1,0,$AA35,1)),0)+IF(ISNUMBER($AB35),SUM(OFFSET(Base!U$1,$AB35-1,0,$AC35,1)),0)</f>
        <v>-29.344156881189058</v>
      </c>
      <c r="V35" s="17">
        <f ca="1">IF(ISNUMBER($Z35),SUM(OFFSET(Base!V$1,$Z35-1,0,$AA35,1)),0)+IF(ISNUMBER($AB35),SUM(OFFSET(Base!V$1,$AB35-1,0,$AC35,1)),0)</f>
        <v>70.733823660897883</v>
      </c>
      <c r="W35" s="17">
        <f ca="1">IF(ISNUMBER($Z35),SUM(OFFSET(Base!W$1,$Z35-1,0,$AA35,1)),0)+IF(ISNUMBER($AB35),SUM(OFFSET(Base!W$1,$AB35-1,0,$AC35,1)),0)</f>
        <v>130.56319743721087</v>
      </c>
      <c r="X35" s="17">
        <f ca="1">IF(ISNUMBER($Z35),SUM(OFFSET(Base!X$1,$Z35-1,0,$AA35,1)),0)+IF(ISNUMBER($AB35),SUM(OFFSET(Base!X$1,$AB35-1,0,$AC35,1)),0)</f>
        <v>197.50906270804475</v>
      </c>
      <c r="Z35" s="10">
        <v>35</v>
      </c>
      <c r="AA35" s="18">
        <v>6</v>
      </c>
      <c r="AB35" s="18"/>
    </row>
    <row r="36" spans="2:29" x14ac:dyDescent="0.25">
      <c r="B36" s="10" t="s">
        <v>34</v>
      </c>
      <c r="C36" s="17">
        <f t="shared" ca="1" si="6"/>
        <v>2214.336425598829</v>
      </c>
      <c r="D36" s="17">
        <f ca="1">IF(ISNUMBER($Z36),SUM(OFFSET(Base!D$1,$Z36-1,0,$AA36,1)),0)+IF(ISNUMBER($AB36),SUM(OFFSET(Base!D$1,$AB36-1,0,$AC36,1)),0)</f>
        <v>10.086099766033712</v>
      </c>
      <c r="E36" s="17">
        <f ca="1">IF(ISNUMBER($Z36),SUM(OFFSET(Base!E$1,$Z36-1,0,$AA36,1)),0)+IF(ISNUMBER($AB36),SUM(OFFSET(Base!E$1,$AB36-1,0,$AC36,1)),0)</f>
        <v>19.825117606708353</v>
      </c>
      <c r="F36" s="17">
        <f ca="1">IF(ISNUMBER($Z36),SUM(OFFSET(Base!F$1,$Z36-1,0,$AA36,1)),0)+IF(ISNUMBER($AB36),SUM(OFFSET(Base!F$1,$AB36-1,0,$AC36,1)),0)</f>
        <v>37.601627650187773</v>
      </c>
      <c r="G36" s="17">
        <f ca="1">IF(ISNUMBER($Z36),SUM(OFFSET(Base!G$1,$Z36-1,0,$AA36,1)),0)+IF(ISNUMBER($AB36),SUM(OFFSET(Base!G$1,$AB36-1,0,$AC36,1)),0)</f>
        <v>56.280466202364899</v>
      </c>
      <c r="H36" s="17">
        <f ca="1">IF(ISNUMBER($Z36),SUM(OFFSET(Base!H$1,$Z36-1,0,$AA36,1)),0)+IF(ISNUMBER($AB36),SUM(OFFSET(Base!H$1,$AB36-1,0,$AC36,1)),0)</f>
        <v>77.619547574736899</v>
      </c>
      <c r="I36" s="17">
        <f ca="1">IF(ISNUMBER($Z36),SUM(OFFSET(Base!I$1,$Z36-1,0,$AA36,1)),0)+IF(ISNUMBER($AB36),SUM(OFFSET(Base!I$1,$AB36-1,0,$AC36,1)),0)</f>
        <v>101.03199917533927</v>
      </c>
      <c r="J36" s="17">
        <f ca="1">IF(ISNUMBER($Z36),SUM(OFFSET(Base!J$1,$Z36-1,0,$AA36,1)),0)+IF(ISNUMBER($AB36),SUM(OFFSET(Base!J$1,$AB36-1,0,$AC36,1)),0)</f>
        <v>118.16609669876387</v>
      </c>
      <c r="K36" s="17">
        <f ca="1">IF(ISNUMBER($Z36),SUM(OFFSET(Base!K$1,$Z36-1,0,$AA36,1)),0)+IF(ISNUMBER($AB36),SUM(OFFSET(Base!K$1,$AB36-1,0,$AC36,1)),0)</f>
        <v>149.20086290628959</v>
      </c>
      <c r="L36" s="17">
        <f ca="1">IF(ISNUMBER($Z36),SUM(OFFSET(Base!L$1,$Z36-1,0,$AA36,1)),0)+IF(ISNUMBER($AB36),SUM(OFFSET(Base!L$1,$AB36-1,0,$AC36,1)),0)</f>
        <v>183.10133193352377</v>
      </c>
      <c r="M36" s="17">
        <f ca="1">IF(ISNUMBER($Z36),SUM(OFFSET(Base!M$1,$Z36-1,0,$AA36,1)),0)+IF(ISNUMBER($AB36),SUM(OFFSET(Base!M$1,$AB36-1,0,$AC36,1)),0)</f>
        <v>215.8102188582227</v>
      </c>
      <c r="N36" s="17">
        <f ca="1">IF(ISNUMBER($Z36),SUM(OFFSET(Base!N$1,$Z36-1,0,$AA36,1)),0)+IF(ISNUMBER($AB36),SUM(OFFSET(Base!N$1,$AB36-1,0,$AC36,1)),0)</f>
        <v>248.26182058744442</v>
      </c>
      <c r="O36" s="17">
        <f ca="1">IF(ISNUMBER($Z36),SUM(OFFSET(Base!O$1,$Z36-1,0,$AA36,1)),0)+IF(ISNUMBER($AB36),SUM(OFFSET(Base!O$1,$AB36-1,0,$AC36,1)),0)</f>
        <v>279.76158081477615</v>
      </c>
      <c r="P36" s="17">
        <f ca="1">IF(ISNUMBER($Z36),SUM(OFFSET(Base!P$1,$Z36-1,0,$AA36,1)),0)+IF(ISNUMBER($AB36),SUM(OFFSET(Base!P$1,$AB36-1,0,$AC36,1)),0)</f>
        <v>304.45883630958161</v>
      </c>
      <c r="Q36" s="17">
        <f ca="1">IF(ISNUMBER($Z36),SUM(OFFSET(Base!Q$1,$Z36-1,0,$AA36,1)),0)+IF(ISNUMBER($AB36),SUM(OFFSET(Base!Q$1,$AB36-1,0,$AC36,1)),0)</f>
        <v>343.11134661890225</v>
      </c>
      <c r="R36" s="17">
        <f ca="1">IF(ISNUMBER($Z36),SUM(OFFSET(Base!R$1,$Z36-1,0,$AA36,1)),0)+IF(ISNUMBER($AB36),SUM(OFFSET(Base!R$1,$AB36-1,0,$AC36,1)),0)</f>
        <v>376.08550888773436</v>
      </c>
      <c r="S36" s="17">
        <f ca="1">IF(ISNUMBER($Z36),SUM(OFFSET(Base!S$1,$Z36-1,0,$AA36,1)),0)+IF(ISNUMBER($AB36),SUM(OFFSET(Base!S$1,$AB36-1,0,$AC36,1)),0)</f>
        <v>410.84501288084846</v>
      </c>
      <c r="T36" s="17">
        <f ca="1">IF(ISNUMBER($Z36),SUM(OFFSET(Base!T$1,$Z36-1,0,$AA36,1)),0)+IF(ISNUMBER($AB36),SUM(OFFSET(Base!T$1,$AB36-1,0,$AC36,1)),0)</f>
        <v>453.67073175317717</v>
      </c>
      <c r="U36" s="17">
        <f ca="1">IF(ISNUMBER($Z36),SUM(OFFSET(Base!U$1,$Z36-1,0,$AA36,1)),0)+IF(ISNUMBER($AB36),SUM(OFFSET(Base!U$1,$AB36-1,0,$AC36,1)),0)</f>
        <v>453.30835619562413</v>
      </c>
      <c r="V36" s="17">
        <f ca="1">IF(ISNUMBER($Z36),SUM(OFFSET(Base!V$1,$Z36-1,0,$AA36,1)),0)+IF(ISNUMBER($AB36),SUM(OFFSET(Base!V$1,$AB36-1,0,$AC36,1)),0)</f>
        <v>486.57047798353989</v>
      </c>
      <c r="W36" s="17">
        <f ca="1">IF(ISNUMBER($Z36),SUM(OFFSET(Base!W$1,$Z36-1,0,$AA36,1)),0)+IF(ISNUMBER($AB36),SUM(OFFSET(Base!W$1,$AB36-1,0,$AC36,1)),0)</f>
        <v>514.21877756086883</v>
      </c>
      <c r="X36" s="17">
        <f ca="1">IF(ISNUMBER($Z36),SUM(OFFSET(Base!X$1,$Z36-1,0,$AA36,1)),0)+IF(ISNUMBER($AB36),SUM(OFFSET(Base!X$1,$AB36-1,0,$AC36,1)),0)</f>
        <v>545.06340504320156</v>
      </c>
      <c r="Z36" s="10">
        <v>57</v>
      </c>
      <c r="AA36" s="10">
        <v>1</v>
      </c>
      <c r="AB36" s="10">
        <v>59</v>
      </c>
      <c r="AC36" s="10">
        <v>1</v>
      </c>
    </row>
    <row r="37" spans="2:29" x14ac:dyDescent="0.25">
      <c r="B37" s="10" t="s">
        <v>38</v>
      </c>
      <c r="C37" s="17">
        <f t="shared" ca="1" si="6"/>
        <v>1664.944533571429</v>
      </c>
      <c r="D37" s="17">
        <f ca="1">IF(ISNUMBER($Z37),SUM(OFFSET(Base!D$1,$Z37-1,0,$AA37,1)),0)+IF(ISNUMBER($AB37),SUM(OFFSET(Base!D$1,$AB37-1,0,$AC37,1)),0)</f>
        <v>77.83953400870098</v>
      </c>
      <c r="E37" s="17">
        <f ca="1">IF(ISNUMBER($Z37),SUM(OFFSET(Base!E$1,$Z37-1,0,$AA37,1)),0)+IF(ISNUMBER($AB37),SUM(OFFSET(Base!E$1,$AB37-1,0,$AC37,1)),0)</f>
        <v>56.165365882700172</v>
      </c>
      <c r="F37" s="17">
        <f ca="1">IF(ISNUMBER($Z37),SUM(OFFSET(Base!F$1,$Z37-1,0,$AA37,1)),0)+IF(ISNUMBER($AB37),SUM(OFFSET(Base!F$1,$AB37-1,0,$AC37,1)),0)</f>
        <v>54.678286233432665</v>
      </c>
      <c r="G37" s="17">
        <f ca="1">IF(ISNUMBER($Z37),SUM(OFFSET(Base!G$1,$Z37-1,0,$AA37,1)),0)+IF(ISNUMBER($AB37),SUM(OFFSET(Base!G$1,$AB37-1,0,$AC37,1)),0)</f>
        <v>70.501979905507014</v>
      </c>
      <c r="H37" s="17">
        <f ca="1">IF(ISNUMBER($Z37),SUM(OFFSET(Base!H$1,$Z37-1,0,$AA37,1)),0)+IF(ISNUMBER($AB37),SUM(OFFSET(Base!H$1,$AB37-1,0,$AC37,1)),0)</f>
        <v>111.72714205187073</v>
      </c>
      <c r="I37" s="17">
        <f ca="1">IF(ISNUMBER($Z37),SUM(OFFSET(Base!I$1,$Z37-1,0,$AA37,1)),0)+IF(ISNUMBER($AB37),SUM(OFFSET(Base!I$1,$AB37-1,0,$AC37,1)),0)</f>
        <v>169.95240418543173</v>
      </c>
      <c r="J37" s="17">
        <f ca="1">IF(ISNUMBER($Z37),SUM(OFFSET(Base!J$1,$Z37-1,0,$AA37,1)),0)+IF(ISNUMBER($AB37),SUM(OFFSET(Base!J$1,$AB37-1,0,$AC37,1)),0)</f>
        <v>151.17046846459002</v>
      </c>
      <c r="K37" s="17">
        <f ca="1">IF(ISNUMBER($Z37),SUM(OFFSET(Base!K$1,$Z37-1,0,$AA37,1)),0)+IF(ISNUMBER($AB37),SUM(OFFSET(Base!K$1,$AB37-1,0,$AC37,1)),0)</f>
        <v>133.59907719116501</v>
      </c>
      <c r="L37" s="17">
        <f ca="1">IF(ISNUMBER($Z37),SUM(OFFSET(Base!L$1,$Z37-1,0,$AA37,1)),0)+IF(ISNUMBER($AB37),SUM(OFFSET(Base!L$1,$AB37-1,0,$AC37,1)),0)</f>
        <v>148.87756119818891</v>
      </c>
      <c r="M37" s="17">
        <f ca="1">IF(ISNUMBER($Z37),SUM(OFFSET(Base!M$1,$Z37-1,0,$AA37,1)),0)+IF(ISNUMBER($AB37),SUM(OFFSET(Base!M$1,$AB37-1,0,$AC37,1)),0)</f>
        <v>143.33476268095771</v>
      </c>
      <c r="N37" s="17">
        <f ca="1">IF(ISNUMBER($Z37),SUM(OFFSET(Base!N$1,$Z37-1,0,$AA37,1)),0)+IF(ISNUMBER($AB37),SUM(OFFSET(Base!N$1,$AB37-1,0,$AC37,1)),0)</f>
        <v>156.6013418386103</v>
      </c>
      <c r="O37" s="17">
        <f ca="1">IF(ISNUMBER($Z37),SUM(OFFSET(Base!O$1,$Z37-1,0,$AA37,1)),0)+IF(ISNUMBER($AB37),SUM(OFFSET(Base!O$1,$AB37-1,0,$AC37,1)),0)</f>
        <v>183.47795575304184</v>
      </c>
      <c r="P37" s="17">
        <f ca="1">IF(ISNUMBER($Z37),SUM(OFFSET(Base!P$1,$Z37-1,0,$AA37,1)),0)+IF(ISNUMBER($AB37),SUM(OFFSET(Base!P$1,$AB37-1,0,$AC37,1)),0)</f>
        <v>204.28282356497058</v>
      </c>
      <c r="Q37" s="17">
        <f ca="1">IF(ISNUMBER($Z37),SUM(OFFSET(Base!Q$1,$Z37-1,0,$AA37,1)),0)+IF(ISNUMBER($AB37),SUM(OFFSET(Base!Q$1,$AB37-1,0,$AC37,1)),0)</f>
        <v>199.85623667776625</v>
      </c>
      <c r="R37" s="17">
        <f ca="1">IF(ISNUMBER($Z37),SUM(OFFSET(Base!R$1,$Z37-1,0,$AA37,1)),0)+IF(ISNUMBER($AB37),SUM(OFFSET(Base!R$1,$AB37-1,0,$AC37,1)),0)</f>
        <v>176.77341557223815</v>
      </c>
      <c r="S37" s="17">
        <f ca="1">IF(ISNUMBER($Z37),SUM(OFFSET(Base!S$1,$Z37-1,0,$AA37,1)),0)+IF(ISNUMBER($AB37),SUM(OFFSET(Base!S$1,$AB37-1,0,$AC37,1)),0)</f>
        <v>161.38344820070668</v>
      </c>
      <c r="T37" s="17">
        <f ca="1">IF(ISNUMBER($Z37),SUM(OFFSET(Base!T$1,$Z37-1,0,$AA37,1)),0)+IF(ISNUMBER($AB37),SUM(OFFSET(Base!T$1,$AB37-1,0,$AC37,1)),0)</f>
        <v>192.99020815559558</v>
      </c>
      <c r="U37" s="17">
        <f ca="1">IF(ISNUMBER($Z37),SUM(OFFSET(Base!U$1,$Z37-1,0,$AA37,1)),0)+IF(ISNUMBER($AB37),SUM(OFFSET(Base!U$1,$AB37-1,0,$AC37,1)),0)</f>
        <v>254.83791155588824</v>
      </c>
      <c r="V37" s="17">
        <f ca="1">IF(ISNUMBER($Z37),SUM(OFFSET(Base!V$1,$Z37-1,0,$AA37,1)),0)+IF(ISNUMBER($AB37),SUM(OFFSET(Base!V$1,$AB37-1,0,$AC37,1)),0)</f>
        <v>299.09495621142247</v>
      </c>
      <c r="W37" s="17">
        <f ca="1">IF(ISNUMBER($Z37),SUM(OFFSET(Base!W$1,$Z37-1,0,$AA37,1)),0)+IF(ISNUMBER($AB37),SUM(OFFSET(Base!W$1,$AB37-1,0,$AC37,1)),0)</f>
        <v>320.51512630348492</v>
      </c>
      <c r="X37" s="17">
        <f ca="1">IF(ISNUMBER($Z37),SUM(OFFSET(Base!X$1,$Z37-1,0,$AA37,1)),0)+IF(ISNUMBER($AB37),SUM(OFFSET(Base!X$1,$AB37-1,0,$AC37,1)),0)</f>
        <v>336.21316329605338</v>
      </c>
      <c r="Z37" s="10">
        <v>64</v>
      </c>
      <c r="AA37" s="10">
        <v>1</v>
      </c>
    </row>
    <row r="38" spans="2:29" x14ac:dyDescent="0.25">
      <c r="B38" s="10" t="s">
        <v>39</v>
      </c>
      <c r="C38" s="17">
        <f t="shared" ca="1" si="6"/>
        <v>-969.73580954601778</v>
      </c>
      <c r="D38" s="17">
        <f ca="1">IF(ISNUMBER($Z38),SUM(OFFSET(Base!D$1,$Z38-1,0,$AA38,1)),0)+IF(ISNUMBER($AB38),SUM(OFFSET(Base!D$1,$AB38-1,0,$AC38,1)),0)</f>
        <v>-104.8723588586064</v>
      </c>
      <c r="E38" s="17">
        <f ca="1">IF(ISNUMBER($Z38),SUM(OFFSET(Base!E$1,$Z38-1,0,$AA38,1)),0)+IF(ISNUMBER($AB38),SUM(OFFSET(Base!E$1,$AB38-1,0,$AC38,1)),0)</f>
        <v>-112.69884926705595</v>
      </c>
      <c r="F38" s="17">
        <f ca="1">IF(ISNUMBER($Z38),SUM(OFFSET(Base!F$1,$Z38-1,0,$AA38,1)),0)+IF(ISNUMBER($AB38),SUM(OFFSET(Base!F$1,$AB38-1,0,$AC38,1)),0)</f>
        <v>-124.3744383285365</v>
      </c>
      <c r="G38" s="17">
        <f ca="1">IF(ISNUMBER($Z38),SUM(OFFSET(Base!G$1,$Z38-1,0,$AA38,1)),0)+IF(ISNUMBER($AB38),SUM(OFFSET(Base!G$1,$AB38-1,0,$AC38,1)),0)</f>
        <v>-102.15188676341756</v>
      </c>
      <c r="H38" s="17">
        <f ca="1">IF(ISNUMBER($Z38),SUM(OFFSET(Base!H$1,$Z38-1,0,$AA38,1)),0)+IF(ISNUMBER($AB38),SUM(OFFSET(Base!H$1,$AB38-1,0,$AC38,1)),0)</f>
        <v>-70.831240523379435</v>
      </c>
      <c r="I38" s="17">
        <f ca="1">IF(ISNUMBER($Z38),SUM(OFFSET(Base!I$1,$Z38-1,0,$AA38,1)),0)+IF(ISNUMBER($AB38),SUM(OFFSET(Base!I$1,$AB38-1,0,$AC38,1)),0)</f>
        <v>-62.91330651843186</v>
      </c>
      <c r="J38" s="17">
        <f ca="1">IF(ISNUMBER($Z38),SUM(OFFSET(Base!J$1,$Z38-1,0,$AA38,1)),0)+IF(ISNUMBER($AB38),SUM(OFFSET(Base!J$1,$AB38-1,0,$AC38,1)),0)</f>
        <v>-65.236577875835053</v>
      </c>
      <c r="K38" s="17">
        <f ca="1">IF(ISNUMBER($Z38),SUM(OFFSET(Base!K$1,$Z38-1,0,$AA38,1)),0)+IF(ISNUMBER($AB38),SUM(OFFSET(Base!K$1,$AB38-1,0,$AC38,1)),0)</f>
        <v>-63.193622601995578</v>
      </c>
      <c r="L38" s="17">
        <f ca="1">IF(ISNUMBER($Z38),SUM(OFFSET(Base!L$1,$Z38-1,0,$AA38,1)),0)+IF(ISNUMBER($AB38),SUM(OFFSET(Base!L$1,$AB38-1,0,$AC38,1)),0)</f>
        <v>-63.282063158042313</v>
      </c>
      <c r="M38" s="17">
        <f ca="1">IF(ISNUMBER($Z38),SUM(OFFSET(Base!M$1,$Z38-1,0,$AA38,1)),0)+IF(ISNUMBER($AB38),SUM(OFFSET(Base!M$1,$AB38-1,0,$AC38,1)),0)</f>
        <v>-67.248157321802069</v>
      </c>
      <c r="N38" s="17">
        <f ca="1">IF(ISNUMBER($Z38),SUM(OFFSET(Base!N$1,$Z38-1,0,$AA38,1)),0)+IF(ISNUMBER($AB38),SUM(OFFSET(Base!N$1,$AB38-1,0,$AC38,1)),0)</f>
        <v>-66.565698908780675</v>
      </c>
      <c r="O38" s="17">
        <f ca="1">IF(ISNUMBER($Z38),SUM(OFFSET(Base!O$1,$Z38-1,0,$AA38,1)),0)+IF(ISNUMBER($AB38),SUM(OFFSET(Base!O$1,$AB38-1,0,$AC38,1)),0)</f>
        <v>-64.510007837096808</v>
      </c>
      <c r="P38" s="17">
        <f ca="1">IF(ISNUMBER($Z38),SUM(OFFSET(Base!P$1,$Z38-1,0,$AA38,1)),0)+IF(ISNUMBER($AB38),SUM(OFFSET(Base!P$1,$AB38-1,0,$AC38,1)),0)</f>
        <v>-66.373361678359444</v>
      </c>
      <c r="Q38" s="17">
        <f ca="1">IF(ISNUMBER($Z38),SUM(OFFSET(Base!Q$1,$Z38-1,0,$AA38,1)),0)+IF(ISNUMBER($AB38),SUM(OFFSET(Base!Q$1,$AB38-1,0,$AC38,1)),0)</f>
        <v>-73.492661844940244</v>
      </c>
      <c r="R38" s="17">
        <f ca="1">IF(ISNUMBER($Z38),SUM(OFFSET(Base!R$1,$Z38-1,0,$AA38,1)),0)+IF(ISNUMBER($AB38),SUM(OFFSET(Base!R$1,$AB38-1,0,$AC38,1)),0)</f>
        <v>-86.876323563679932</v>
      </c>
      <c r="S38" s="17">
        <f ca="1">IF(ISNUMBER($Z38),SUM(OFFSET(Base!S$1,$Z38-1,0,$AA38,1)),0)+IF(ISNUMBER($AB38),SUM(OFFSET(Base!S$1,$AB38-1,0,$AC38,1)),0)</f>
        <v>-94.213542540839683</v>
      </c>
      <c r="T38" s="17">
        <f ca="1">IF(ISNUMBER($Z38),SUM(OFFSET(Base!T$1,$Z38-1,0,$AA38,1)),0)+IF(ISNUMBER($AB38),SUM(OFFSET(Base!T$1,$AB38-1,0,$AC38,1)),0)</f>
        <v>-93.155236373999003</v>
      </c>
      <c r="U38" s="17">
        <f ca="1">IF(ISNUMBER($Z38),SUM(OFFSET(Base!U$1,$Z38-1,0,$AA38,1)),0)+IF(ISNUMBER($AB38),SUM(OFFSET(Base!U$1,$AB38-1,0,$AC38,1)),0)</f>
        <v>-88.429977014304811</v>
      </c>
      <c r="V38" s="17">
        <f ca="1">IF(ISNUMBER($Z38),SUM(OFFSET(Base!V$1,$Z38-1,0,$AA38,1)),0)+IF(ISNUMBER($AB38),SUM(OFFSET(Base!V$1,$AB38-1,0,$AC38,1)),0)</f>
        <v>-89.964193256202421</v>
      </c>
      <c r="W38" s="17">
        <f ca="1">IF(ISNUMBER($Z38),SUM(OFFSET(Base!W$1,$Z38-1,0,$AA38,1)),0)+IF(ISNUMBER($AB38),SUM(OFFSET(Base!W$1,$AB38-1,0,$AC38,1)),0)</f>
        <v>-92.805327998678379</v>
      </c>
      <c r="X38" s="17">
        <f ca="1">IF(ISNUMBER($Z38),SUM(OFFSET(Base!X$1,$Z38-1,0,$AA38,1)),0)+IF(ISNUMBER($AB38),SUM(OFFSET(Base!X$1,$AB38-1,0,$AC38,1)),0)</f>
        <v>-106.29637395121856</v>
      </c>
      <c r="Z38" s="10">
        <v>63</v>
      </c>
      <c r="AA38" s="10">
        <v>1</v>
      </c>
    </row>
    <row r="39" spans="2:29" x14ac:dyDescent="0.25">
      <c r="B39" s="10" t="s">
        <v>35</v>
      </c>
      <c r="C39" s="17">
        <f t="shared" ca="1" si="6"/>
        <v>31.721278657202795</v>
      </c>
      <c r="D39" s="17">
        <f ca="1">IF(ISNUMBER($Z39),SUM(OFFSET(Base!D$1,$Z39-1,0,$AA39,1)),0)+IF(ISNUMBER($AB39),SUM(OFFSET(Base!D$1,$AB39-1,0,$AC39,1)),0)</f>
        <v>11.270109272149911</v>
      </c>
      <c r="E39" s="17">
        <f ca="1">IF(ISNUMBER($Z39),SUM(OFFSET(Base!E$1,$Z39-1,0,$AA39,1)),0)+IF(ISNUMBER($AB39),SUM(OFFSET(Base!E$1,$AB39-1,0,$AC39,1)),0)</f>
        <v>10.149913272561511</v>
      </c>
      <c r="F39" s="17">
        <f ca="1">IF(ISNUMBER($Z39),SUM(OFFSET(Base!F$1,$Z39-1,0,$AA39,1)),0)+IF(ISNUMBER($AB39),SUM(OFFSET(Base!F$1,$AB39-1,0,$AC39,1)),0)</f>
        <v>13.350000370436788</v>
      </c>
      <c r="G39" s="17">
        <f ca="1">IF(ISNUMBER($Z39),SUM(OFFSET(Base!G$1,$Z39-1,0,$AA39,1)),0)+IF(ISNUMBER($AB39),SUM(OFFSET(Base!G$1,$AB39-1,0,$AC39,1)),0)</f>
        <v>0.6616439414109001</v>
      </c>
      <c r="H39" s="17">
        <f ca="1">IF(ISNUMBER($Z39),SUM(OFFSET(Base!H$1,$Z39-1,0,$AA39,1)),0)+IF(ISNUMBER($AB39),SUM(OFFSET(Base!H$1,$AB39-1,0,$AC39,1)),0)</f>
        <v>5.3709643888969996E-2</v>
      </c>
      <c r="I39" s="17">
        <f ca="1">IF(ISNUMBER($Z39),SUM(OFFSET(Base!I$1,$Z39-1,0,$AA39,1)),0)+IF(ISNUMBER($AB39),SUM(OFFSET(Base!I$1,$AB39-1,0,$AC39,1)),0)</f>
        <v>0</v>
      </c>
      <c r="J39" s="17">
        <f ca="1">IF(ISNUMBER($Z39),SUM(OFFSET(Base!J$1,$Z39-1,0,$AA39,1)),0)+IF(ISNUMBER($AB39),SUM(OFFSET(Base!J$1,$AB39-1,0,$AC39,1)),0)</f>
        <v>0</v>
      </c>
      <c r="K39" s="17">
        <f ca="1">IF(ISNUMBER($Z39),SUM(OFFSET(Base!K$1,$Z39-1,0,$AA39,1)),0)+IF(ISNUMBER($AB39),SUM(OFFSET(Base!K$1,$AB39-1,0,$AC39,1)),0)</f>
        <v>0</v>
      </c>
      <c r="L39" s="17">
        <f ca="1">IF(ISNUMBER($Z39),SUM(OFFSET(Base!L$1,$Z39-1,0,$AA39,1)),0)+IF(ISNUMBER($AB39),SUM(OFFSET(Base!L$1,$AB39-1,0,$AC39,1)),0)</f>
        <v>0.18111728725126</v>
      </c>
      <c r="M39" s="17">
        <f ca="1">IF(ISNUMBER($Z39),SUM(OFFSET(Base!M$1,$Z39-1,0,$AA39,1)),0)+IF(ISNUMBER($AB39),SUM(OFFSET(Base!M$1,$AB39-1,0,$AC39,1)),0)</f>
        <v>1.335527485607E-2</v>
      </c>
      <c r="N39" s="17">
        <f ca="1">IF(ISNUMBER($Z39),SUM(OFFSET(Base!N$1,$Z39-1,0,$AA39,1)),0)+IF(ISNUMBER($AB39),SUM(OFFSET(Base!N$1,$AB39-1,0,$AC39,1)),0)</f>
        <v>0.14728815509980001</v>
      </c>
      <c r="O39" s="17">
        <f ca="1">IF(ISNUMBER($Z39),SUM(OFFSET(Base!O$1,$Z39-1,0,$AA39,1)),0)+IF(ISNUMBER($AB39),SUM(OFFSET(Base!O$1,$AB39-1,0,$AC39,1)),0)</f>
        <v>0</v>
      </c>
      <c r="P39" s="17">
        <f ca="1">IF(ISNUMBER($Z39),SUM(OFFSET(Base!P$1,$Z39-1,0,$AA39,1)),0)+IF(ISNUMBER($AB39),SUM(OFFSET(Base!P$1,$AB39-1,0,$AC39,1)),0)</f>
        <v>0.43599849773917004</v>
      </c>
      <c r="Q39" s="17">
        <f ca="1">IF(ISNUMBER($Z39),SUM(OFFSET(Base!Q$1,$Z39-1,0,$AA39,1)),0)+IF(ISNUMBER($AB39),SUM(OFFSET(Base!Q$1,$AB39-1,0,$AC39,1)),0)</f>
        <v>0</v>
      </c>
      <c r="R39" s="17">
        <f ca="1">IF(ISNUMBER($Z39),SUM(OFFSET(Base!R$1,$Z39-1,0,$AA39,1)),0)+IF(ISNUMBER($AB39),SUM(OFFSET(Base!R$1,$AB39-1,0,$AC39,1)),0)</f>
        <v>0.33406738165706001</v>
      </c>
      <c r="S39" s="17">
        <f ca="1">IF(ISNUMBER($Z39),SUM(OFFSET(Base!S$1,$Z39-1,0,$AA39,1)),0)+IF(ISNUMBER($AB39),SUM(OFFSET(Base!S$1,$AB39-1,0,$AC39,1)),0)</f>
        <v>0</v>
      </c>
      <c r="T39" s="17">
        <f ca="1">IF(ISNUMBER($Z39),SUM(OFFSET(Base!T$1,$Z39-1,0,$AA39,1)),0)+IF(ISNUMBER($AB39),SUM(OFFSET(Base!T$1,$AB39-1,0,$AC39,1)),0)</f>
        <v>0</v>
      </c>
      <c r="U39" s="17">
        <f ca="1">IF(ISNUMBER($Z39),SUM(OFFSET(Base!U$1,$Z39-1,0,$AA39,1)),0)+IF(ISNUMBER($AB39),SUM(OFFSET(Base!U$1,$AB39-1,0,$AC39,1)),0)</f>
        <v>0</v>
      </c>
      <c r="V39" s="17">
        <f ca="1">IF(ISNUMBER($Z39),SUM(OFFSET(Base!V$1,$Z39-1,0,$AA39,1)),0)+IF(ISNUMBER($AB39),SUM(OFFSET(Base!V$1,$AB39-1,0,$AC39,1)),0)</f>
        <v>0</v>
      </c>
      <c r="W39" s="17">
        <f ca="1">IF(ISNUMBER($Z39),SUM(OFFSET(Base!W$1,$Z39-1,0,$AA39,1)),0)+IF(ISNUMBER($AB39),SUM(OFFSET(Base!W$1,$AB39-1,0,$AC39,1)),0)</f>
        <v>0</v>
      </c>
      <c r="X39" s="17">
        <f ca="1">IF(ISNUMBER($Z39),SUM(OFFSET(Base!X$1,$Z39-1,0,$AA39,1)),0)+IF(ISNUMBER($AB39),SUM(OFFSET(Base!X$1,$AB39-1,0,$AC39,1)),0)</f>
        <v>0</v>
      </c>
      <c r="Z39" s="10">
        <v>30</v>
      </c>
      <c r="AA39" s="10">
        <v>1</v>
      </c>
    </row>
    <row r="40" spans="2:29" x14ac:dyDescent="0.25">
      <c r="B40" s="19" t="s">
        <v>36</v>
      </c>
      <c r="C40" s="20">
        <f t="shared" ca="1" si="6"/>
        <v>0.5010468703256632</v>
      </c>
      <c r="D40" s="20">
        <f ca="1">IF(ISNUMBER($Z40),SUM(OFFSET(Base!D$1,$Z40-1,0,$AA40,1)),0)+IF(ISNUMBER($AB40),SUM(OFFSET(Base!D$1,$AB40-1,0,$AC40,1)),0)</f>
        <v>0.186</v>
      </c>
      <c r="E40" s="20">
        <f ca="1">IF(ISNUMBER($Z40),SUM(OFFSET(Base!E$1,$Z40-1,0,$AA40,1)),0)+IF(ISNUMBER($AB40),SUM(OFFSET(Base!E$1,$AB40-1,0,$AC40,1)),0)</f>
        <v>0.186</v>
      </c>
      <c r="F40" s="20">
        <f ca="1">IF(ISNUMBER($Z40),SUM(OFFSET(Base!F$1,$Z40-1,0,$AA40,1)),0)+IF(ISNUMBER($AB40),SUM(OFFSET(Base!F$1,$AB40-1,0,$AC40,1)),0)</f>
        <v>0</v>
      </c>
      <c r="G40" s="20">
        <f ca="1">IF(ISNUMBER($Z40),SUM(OFFSET(Base!G$1,$Z40-1,0,$AA40,1)),0)+IF(ISNUMBER($AB40),SUM(OFFSET(Base!G$1,$AB40-1,0,$AC40,1)),0)</f>
        <v>0</v>
      </c>
      <c r="H40" s="20">
        <f ca="1">IF(ISNUMBER($Z40),SUM(OFFSET(Base!H$1,$Z40-1,0,$AA40,1)),0)+IF(ISNUMBER($AB40),SUM(OFFSET(Base!H$1,$AB40-1,0,$AC40,1)),0)</f>
        <v>0</v>
      </c>
      <c r="I40" s="20">
        <f ca="1">IF(ISNUMBER($Z40),SUM(OFFSET(Base!I$1,$Z40-1,0,$AA40,1)),0)+IF(ISNUMBER($AB40),SUM(OFFSET(Base!I$1,$AB40-1,0,$AC40,1)),0)</f>
        <v>0</v>
      </c>
      <c r="J40" s="20">
        <f ca="1">IF(ISNUMBER($Z40),SUM(OFFSET(Base!J$1,$Z40-1,0,$AA40,1)),0)+IF(ISNUMBER($AB40),SUM(OFFSET(Base!J$1,$AB40-1,0,$AC40,1)),0)</f>
        <v>0</v>
      </c>
      <c r="K40" s="20">
        <f ca="1">IF(ISNUMBER($Z40),SUM(OFFSET(Base!K$1,$Z40-1,0,$AA40,1)),0)+IF(ISNUMBER($AB40),SUM(OFFSET(Base!K$1,$AB40-1,0,$AC40,1)),0)</f>
        <v>0</v>
      </c>
      <c r="L40" s="20">
        <f ca="1">IF(ISNUMBER($Z40),SUM(OFFSET(Base!L$1,$Z40-1,0,$AA40,1)),0)+IF(ISNUMBER($AB40),SUM(OFFSET(Base!L$1,$AB40-1,0,$AC40,1)),0)</f>
        <v>0</v>
      </c>
      <c r="M40" s="20">
        <f ca="1">IF(ISNUMBER($Z40),SUM(OFFSET(Base!M$1,$Z40-1,0,$AA40,1)),0)+IF(ISNUMBER($AB40),SUM(OFFSET(Base!M$1,$AB40-1,0,$AC40,1)),0)</f>
        <v>0</v>
      </c>
      <c r="N40" s="20">
        <f ca="1">IF(ISNUMBER($Z40),SUM(OFFSET(Base!N$1,$Z40-1,0,$AA40,1)),0)+IF(ISNUMBER($AB40),SUM(OFFSET(Base!N$1,$AB40-1,0,$AC40,1)),0)</f>
        <v>0</v>
      </c>
      <c r="O40" s="20">
        <f ca="1">IF(ISNUMBER($Z40),SUM(OFFSET(Base!O$1,$Z40-1,0,$AA40,1)),0)+IF(ISNUMBER($AB40),SUM(OFFSET(Base!O$1,$AB40-1,0,$AC40,1)),0)</f>
        <v>0</v>
      </c>
      <c r="P40" s="20">
        <f ca="1">IF(ISNUMBER($Z40),SUM(OFFSET(Base!P$1,$Z40-1,0,$AA40,1)),0)+IF(ISNUMBER($AB40),SUM(OFFSET(Base!P$1,$AB40-1,0,$AC40,1)),0)</f>
        <v>0</v>
      </c>
      <c r="Q40" s="20">
        <f ca="1">IF(ISNUMBER($Z40),SUM(OFFSET(Base!Q$1,$Z40-1,0,$AA40,1)),0)+IF(ISNUMBER($AB40),SUM(OFFSET(Base!Q$1,$AB40-1,0,$AC40,1)),0)</f>
        <v>0</v>
      </c>
      <c r="R40" s="20">
        <f ca="1">IF(ISNUMBER($Z40),SUM(OFFSET(Base!R$1,$Z40-1,0,$AA40,1)),0)+IF(ISNUMBER($AB40),SUM(OFFSET(Base!R$1,$AB40-1,0,$AC40,1)),0)</f>
        <v>0.33119212863204994</v>
      </c>
      <c r="S40" s="20">
        <f ca="1">IF(ISNUMBER($Z40),SUM(OFFSET(Base!S$1,$Z40-1,0,$AA40,1)),0)+IF(ISNUMBER($AB40),SUM(OFFSET(Base!S$1,$AB40-1,0,$AC40,1)),0)</f>
        <v>0</v>
      </c>
      <c r="T40" s="20">
        <f ca="1">IF(ISNUMBER($Z40),SUM(OFFSET(Base!T$1,$Z40-1,0,$AA40,1)),0)+IF(ISNUMBER($AB40),SUM(OFFSET(Base!T$1,$AB40-1,0,$AC40,1)),0)</f>
        <v>8.8341629481779996E-2</v>
      </c>
      <c r="U40" s="20">
        <f ca="1">IF(ISNUMBER($Z40),SUM(OFFSET(Base!U$1,$Z40-1,0,$AA40,1)),0)+IF(ISNUMBER($AB40),SUM(OFFSET(Base!U$1,$AB40-1,0,$AC40,1)),0)</f>
        <v>0</v>
      </c>
      <c r="V40" s="20">
        <f ca="1">IF(ISNUMBER($Z40),SUM(OFFSET(Base!V$1,$Z40-1,0,$AA40,1)),0)+IF(ISNUMBER($AB40),SUM(OFFSET(Base!V$1,$AB40-1,0,$AC40,1)),0)</f>
        <v>0</v>
      </c>
      <c r="W40" s="20">
        <f ca="1">IF(ISNUMBER($Z40),SUM(OFFSET(Base!W$1,$Z40-1,0,$AA40,1)),0)+IF(ISNUMBER($AB40),SUM(OFFSET(Base!W$1,$AB40-1,0,$AC40,1)),0)</f>
        <v>0</v>
      </c>
      <c r="X40" s="20">
        <f ca="1">IF(ISNUMBER($Z40),SUM(OFFSET(Base!X$1,$Z40-1,0,$AA40,1)),0)+IF(ISNUMBER($AB40),SUM(OFFSET(Base!X$1,$AB40-1,0,$AC40,1)),0)</f>
        <v>0</v>
      </c>
      <c r="Z40" s="10">
        <v>45</v>
      </c>
      <c r="AA40" s="10">
        <v>1</v>
      </c>
      <c r="AB40" s="10">
        <v>43</v>
      </c>
      <c r="AC40" s="10">
        <v>1</v>
      </c>
    </row>
    <row r="41" spans="2:29" x14ac:dyDescent="0.25">
      <c r="B41" s="10" t="s">
        <v>37</v>
      </c>
      <c r="C41" s="17">
        <f t="shared" ca="1" si="6"/>
        <v>1648.041246330321</v>
      </c>
      <c r="D41" s="17">
        <f t="shared" ref="D41" ca="1" si="7">SUM(D31:D40)</f>
        <v>797.92046311090985</v>
      </c>
      <c r="E41" s="17">
        <f t="shared" ref="E41:W41" ca="1" si="8">SUM(E31:E40)</f>
        <v>621.95200607963579</v>
      </c>
      <c r="F41" s="17">
        <f t="shared" ca="1" si="8"/>
        <v>603.9950432715201</v>
      </c>
      <c r="G41" s="17">
        <f t="shared" ca="1" si="8"/>
        <v>624.62663750469369</v>
      </c>
      <c r="H41" s="17">
        <f t="shared" ca="1" si="8"/>
        <v>509.08117104509512</v>
      </c>
      <c r="I41" s="17">
        <f t="shared" ca="1" si="8"/>
        <v>-618.70184497743298</v>
      </c>
      <c r="J41" s="17">
        <f t="shared" ca="1" si="8"/>
        <v>-563.0045781421079</v>
      </c>
      <c r="K41" s="17">
        <f t="shared" ca="1" si="8"/>
        <v>-804.01993105099916</v>
      </c>
      <c r="L41" s="17">
        <f t="shared" ca="1" si="8"/>
        <v>-764.47147729758478</v>
      </c>
      <c r="M41" s="17">
        <f t="shared" ca="1" si="8"/>
        <v>-840.36044153069997</v>
      </c>
      <c r="N41" s="17">
        <f t="shared" ca="1" si="8"/>
        <v>-609.81971832074032</v>
      </c>
      <c r="O41" s="17">
        <f t="shared" ca="1" si="8"/>
        <v>-516.3189823655149</v>
      </c>
      <c r="P41" s="17">
        <f t="shared" ca="1" si="8"/>
        <v>-430.52699727621655</v>
      </c>
      <c r="Q41" s="17">
        <f t="shared" ca="1" si="8"/>
        <v>-468.87042047821967</v>
      </c>
      <c r="R41" s="17">
        <f t="shared" ca="1" si="8"/>
        <v>-328.48023872291469</v>
      </c>
      <c r="S41" s="17">
        <f t="shared" ca="1" si="8"/>
        <v>17.595109095716708</v>
      </c>
      <c r="T41" s="17">
        <f t="shared" ca="1" si="8"/>
        <v>539.12206543130253</v>
      </c>
      <c r="U41" s="17">
        <f t="shared" ca="1" si="8"/>
        <v>1392.0120904751063</v>
      </c>
      <c r="V41" s="17">
        <f t="shared" ca="1" si="8"/>
        <v>1641.0589388302083</v>
      </c>
      <c r="W41" s="17">
        <f t="shared" ca="1" si="8"/>
        <v>1830.4503579285258</v>
      </c>
      <c r="X41" s="17">
        <f t="shared" ref="X41" ca="1" si="9">SUM(X31:X40)</f>
        <v>1988.8580326847489</v>
      </c>
    </row>
    <row r="43" spans="2:29" x14ac:dyDescent="0.25">
      <c r="B43" s="10" t="s">
        <v>42</v>
      </c>
      <c r="C43" s="17">
        <f t="shared" ref="C43:C49" ca="1" si="10">NPV($C$2,D43:X43)</f>
        <v>10838.061380100235</v>
      </c>
      <c r="D43" s="17">
        <f ca="1">IF(ISNUMBER($Z43),SUM(OFFSET(Base!D$1,$Z43-1,0,$AA43,1)),0)+IF(ISNUMBER($AB43),SUM(OFFSET(Base!D$1,$AB43-1,0,$AC43,1)),0)</f>
        <v>20.199869709999948</v>
      </c>
      <c r="E43" s="17">
        <f ca="1">IF(ISNUMBER($Z43),SUM(OFFSET(Base!E$1,$Z43-1,0,$AA43,1)),0)+IF(ISNUMBER($AB43),SUM(OFFSET(Base!E$1,$AB43-1,0,$AC43,1)),0)</f>
        <v>32.183223132768688</v>
      </c>
      <c r="F43" s="17">
        <f ca="1">IF(ISNUMBER($Z43),SUM(OFFSET(Base!F$1,$Z43-1,0,$AA43,1)),0)+IF(ISNUMBER($AB43),SUM(OFFSET(Base!F$1,$AB43-1,0,$AC43,1)),0)</f>
        <v>20.199869709999948</v>
      </c>
      <c r="G43" s="17">
        <f ca="1">IF(ISNUMBER($Z43),SUM(OFFSET(Base!G$1,$Z43-1,0,$AA43,1)),0)+IF(ISNUMBER($AB43),SUM(OFFSET(Base!G$1,$AB43-1,0,$AC43,1)),0)</f>
        <v>171.49854917490063</v>
      </c>
      <c r="H43" s="17">
        <f ca="1">IF(ISNUMBER($Z43),SUM(OFFSET(Base!H$1,$Z43-1,0,$AA43,1)),0)+IF(ISNUMBER($AB43),SUM(OFFSET(Base!H$1,$AB43-1,0,$AC43,1)),0)</f>
        <v>330.05960846278168</v>
      </c>
      <c r="I43" s="17">
        <f ca="1">IF(ISNUMBER($Z43),SUM(OFFSET(Base!I$1,$Z43-1,0,$AA43,1)),0)+IF(ISNUMBER($AB43),SUM(OFFSET(Base!I$1,$AB43-1,0,$AC43,1)),0)</f>
        <v>2523.0802281963597</v>
      </c>
      <c r="J43" s="17">
        <f ca="1">IF(ISNUMBER($Z43),SUM(OFFSET(Base!J$1,$Z43-1,0,$AA43,1)),0)+IF(ISNUMBER($AB43),SUM(OFFSET(Base!J$1,$AB43-1,0,$AC43,1)),0)</f>
        <v>922.23797849479752</v>
      </c>
      <c r="K43" s="17">
        <f ca="1">IF(ISNUMBER($Z43),SUM(OFFSET(Base!K$1,$Z43-1,0,$AA43,1)),0)+IF(ISNUMBER($AB43),SUM(OFFSET(Base!K$1,$AB43-1,0,$AC43,1)),0)</f>
        <v>961.02246254726447</v>
      </c>
      <c r="L43" s="17">
        <f ca="1">IF(ISNUMBER($Z43),SUM(OFFSET(Base!L$1,$Z43-1,0,$AA43,1)),0)+IF(ISNUMBER($AB43),SUM(OFFSET(Base!L$1,$AB43-1,0,$AC43,1)),0)</f>
        <v>1008.7948054667615</v>
      </c>
      <c r="M43" s="17">
        <f ca="1">IF(ISNUMBER($Z43),SUM(OFFSET(Base!M$1,$Z43-1,0,$AA43,1)),0)+IF(ISNUMBER($AB43),SUM(OFFSET(Base!M$1,$AB43-1,0,$AC43,1)),0)</f>
        <v>1061.5377421797784</v>
      </c>
      <c r="N43" s="17">
        <f ca="1">IF(ISNUMBER($Z43),SUM(OFFSET(Base!N$1,$Z43-1,0,$AA43,1)),0)+IF(ISNUMBER($AB43),SUM(OFFSET(Base!N$1,$AB43-1,0,$AC43,1)),0)</f>
        <v>1125.7981213205844</v>
      </c>
      <c r="O43" s="17">
        <f ca="1">IF(ISNUMBER($Z43),SUM(OFFSET(Base!O$1,$Z43-1,0,$AA43,1)),0)+IF(ISNUMBER($AB43),SUM(OFFSET(Base!O$1,$AB43-1,0,$AC43,1)),0)</f>
        <v>1173.8732921794167</v>
      </c>
      <c r="P43" s="17">
        <f ca="1">IF(ISNUMBER($Z43),SUM(OFFSET(Base!P$1,$Z43-1,0,$AA43,1)),0)+IF(ISNUMBER($AB43),SUM(OFFSET(Base!P$1,$AB43-1,0,$AC43,1)),0)</f>
        <v>1201.5626978515054</v>
      </c>
      <c r="Q43" s="17">
        <f ca="1">IF(ISNUMBER($Z43),SUM(OFFSET(Base!Q$1,$Z43-1,0,$AA43,1)),0)+IF(ISNUMBER($AB43),SUM(OFFSET(Base!Q$1,$AB43-1,0,$AC43,1)),0)</f>
        <v>1326.9404707055053</v>
      </c>
      <c r="R43" s="17">
        <f ca="1">IF(ISNUMBER($Z43),SUM(OFFSET(Base!R$1,$Z43-1,0,$AA43,1)),0)+IF(ISNUMBER($AB43),SUM(OFFSET(Base!R$1,$AB43-1,0,$AC43,1)),0)</f>
        <v>1391.3003061646816</v>
      </c>
      <c r="S43" s="17">
        <f ca="1">IF(ISNUMBER($Z43),SUM(OFFSET(Base!S$1,$Z43-1,0,$AA43,1)),0)+IF(ISNUMBER($AB43),SUM(OFFSET(Base!S$1,$AB43-1,0,$AC43,1)),0)</f>
        <v>1623.3005373486203</v>
      </c>
      <c r="T43" s="17">
        <f ca="1">IF(ISNUMBER($Z43),SUM(OFFSET(Base!T$1,$Z43-1,0,$AA43,1)),0)+IF(ISNUMBER($AB43),SUM(OFFSET(Base!T$1,$AB43-1,0,$AC43,1)),0)</f>
        <v>1693.8101214303194</v>
      </c>
      <c r="U43" s="17">
        <f ca="1">IF(ISNUMBER($Z43),SUM(OFFSET(Base!U$1,$Z43-1,0,$AA43,1)),0)+IF(ISNUMBER($AB43),SUM(OFFSET(Base!U$1,$AB43-1,0,$AC43,1)),0)</f>
        <v>1808.6091385064235</v>
      </c>
      <c r="V43" s="17">
        <f ca="1">IF(ISNUMBER($Z43),SUM(OFFSET(Base!V$1,$Z43-1,0,$AA43,1)),0)+IF(ISNUMBER($AB43),SUM(OFFSET(Base!V$1,$AB43-1,0,$AC43,1)),0)</f>
        <v>1896.1628637818703</v>
      </c>
      <c r="W43" s="17">
        <f ca="1">IF(ISNUMBER($Z43),SUM(OFFSET(Base!W$1,$Z43-1,0,$AA43,1)),0)+IF(ISNUMBER($AB43),SUM(OFFSET(Base!W$1,$AB43-1,0,$AC43,1)),0)</f>
        <v>2003.1751103180432</v>
      </c>
      <c r="X43" s="17">
        <f ca="1">IF(ISNUMBER($Z43),SUM(OFFSET(Base!X$1,$Z43-1,0,$AA43,1)),0)+IF(ISNUMBER($AB43),SUM(OFFSET(Base!X$1,$AB43-1,0,$AC43,1)),0)</f>
        <v>2165.845056677666</v>
      </c>
      <c r="Z43" s="10">
        <v>48</v>
      </c>
      <c r="AA43" s="10">
        <v>2</v>
      </c>
      <c r="AB43" s="10">
        <v>26</v>
      </c>
      <c r="AC43" s="10">
        <v>1</v>
      </c>
    </row>
    <row r="44" spans="2:29" x14ac:dyDescent="0.25">
      <c r="B44" s="10" t="s">
        <v>43</v>
      </c>
      <c r="C44" s="17">
        <f t="shared" ca="1" si="10"/>
        <v>7279.6195565317657</v>
      </c>
      <c r="D44" s="17">
        <f ca="1">IF(ISNUMBER($Z44),SUM(OFFSET(Base!D$1,$Z44-1,0,$AA44,1)),0)+IF(ISNUMBER($AB44),SUM(OFFSET(Base!D$1,$AB44-1,0,$AC44,1)),0)</f>
        <v>231.73608230236096</v>
      </c>
      <c r="E44" s="17">
        <f ca="1">IF(ISNUMBER($Z44),SUM(OFFSET(Base!E$1,$Z44-1,0,$AA44,1)),0)+IF(ISNUMBER($AB44),SUM(OFFSET(Base!E$1,$AB44-1,0,$AC44,1)),0)</f>
        <v>331.91927590019179</v>
      </c>
      <c r="F44" s="17">
        <f ca="1">IF(ISNUMBER($Z44),SUM(OFFSET(Base!F$1,$Z44-1,0,$AA44,1)),0)+IF(ISNUMBER($AB44),SUM(OFFSET(Base!F$1,$AB44-1,0,$AC44,1)),0)</f>
        <v>406.59232061874746</v>
      </c>
      <c r="G44" s="17">
        <f ca="1">IF(ISNUMBER($Z44),SUM(OFFSET(Base!G$1,$Z44-1,0,$AA44,1)),0)+IF(ISNUMBER($AB44),SUM(OFFSET(Base!G$1,$AB44-1,0,$AC44,1)),0)</f>
        <v>468.97260780351212</v>
      </c>
      <c r="H44" s="17">
        <f ca="1">IF(ISNUMBER($Z44),SUM(OFFSET(Base!H$1,$Z44-1,0,$AA44,1)),0)+IF(ISNUMBER($AB44),SUM(OFFSET(Base!H$1,$AB44-1,0,$AC44,1)),0)</f>
        <v>517.88555561361909</v>
      </c>
      <c r="I44" s="17">
        <f ca="1">IF(ISNUMBER($Z44),SUM(OFFSET(Base!I$1,$Z44-1,0,$AA44,1)),0)+IF(ISNUMBER($AB44),SUM(OFFSET(Base!I$1,$AB44-1,0,$AC44,1)),0)</f>
        <v>611.14142649640507</v>
      </c>
      <c r="J44" s="17">
        <f ca="1">IF(ISNUMBER($Z44),SUM(OFFSET(Base!J$1,$Z44-1,0,$AA44,1)),0)+IF(ISNUMBER($AB44),SUM(OFFSET(Base!J$1,$AB44-1,0,$AC44,1)),0)</f>
        <v>627.76794585714117</v>
      </c>
      <c r="K44" s="17">
        <f ca="1">IF(ISNUMBER($Z44),SUM(OFFSET(Base!K$1,$Z44-1,0,$AA44,1)),0)+IF(ISNUMBER($AB44),SUM(OFFSET(Base!K$1,$AB44-1,0,$AC44,1)),0)</f>
        <v>652.53110417881646</v>
      </c>
      <c r="L44" s="17">
        <f ca="1">IF(ISNUMBER($Z44),SUM(OFFSET(Base!L$1,$Z44-1,0,$AA44,1)),0)+IF(ISNUMBER($AB44),SUM(OFFSET(Base!L$1,$AB44-1,0,$AC44,1)),0)</f>
        <v>678.3493881188474</v>
      </c>
      <c r="M44" s="17">
        <f ca="1">IF(ISNUMBER($Z44),SUM(OFFSET(Base!M$1,$Z44-1,0,$AA44,1)),0)+IF(ISNUMBER($AB44),SUM(OFFSET(Base!M$1,$AB44-1,0,$AC44,1)),0)</f>
        <v>711.25951995432047</v>
      </c>
      <c r="N44" s="17">
        <f ca="1">IF(ISNUMBER($Z44),SUM(OFFSET(Base!N$1,$Z44-1,0,$AA44,1)),0)+IF(ISNUMBER($AB44),SUM(OFFSET(Base!N$1,$AB44-1,0,$AC44,1)),0)</f>
        <v>743.46313655701624</v>
      </c>
      <c r="O44" s="17">
        <f ca="1">IF(ISNUMBER($Z44),SUM(OFFSET(Base!O$1,$Z44-1,0,$AA44,1)),0)+IF(ISNUMBER($AB44),SUM(OFFSET(Base!O$1,$AB44-1,0,$AC44,1)),0)</f>
        <v>719.13953685047557</v>
      </c>
      <c r="P44" s="17">
        <f ca="1">IF(ISNUMBER($Z44),SUM(OFFSET(Base!P$1,$Z44-1,0,$AA44,1)),0)+IF(ISNUMBER($AB44),SUM(OFFSET(Base!P$1,$AB44-1,0,$AC44,1)),0)</f>
        <v>746.69519305706001</v>
      </c>
      <c r="Q44" s="17">
        <f ca="1">IF(ISNUMBER($Z44),SUM(OFFSET(Base!Q$1,$Z44-1,0,$AA44,1)),0)+IF(ISNUMBER($AB44),SUM(OFFSET(Base!Q$1,$AB44-1,0,$AC44,1)),0)</f>
        <v>786.54778377937748</v>
      </c>
      <c r="R44" s="17">
        <f ca="1">IF(ISNUMBER($Z44),SUM(OFFSET(Base!R$1,$Z44-1,0,$AA44,1)),0)+IF(ISNUMBER($AB44),SUM(OFFSET(Base!R$1,$AB44-1,0,$AC44,1)),0)</f>
        <v>829.74342466535791</v>
      </c>
      <c r="S44" s="17">
        <f ca="1">IF(ISNUMBER($Z44),SUM(OFFSET(Base!S$1,$Z44-1,0,$AA44,1)),0)+IF(ISNUMBER($AB44),SUM(OFFSET(Base!S$1,$AB44-1,0,$AC44,1)),0)</f>
        <v>882.6895591332451</v>
      </c>
      <c r="T44" s="17">
        <f ca="1">IF(ISNUMBER($Z44),SUM(OFFSET(Base!T$1,$Z44-1,0,$AA44,1)),0)+IF(ISNUMBER($AB44),SUM(OFFSET(Base!T$1,$AB44-1,0,$AC44,1)),0)</f>
        <v>923.88051970022309</v>
      </c>
      <c r="U44" s="17">
        <f ca="1">IF(ISNUMBER($Z44),SUM(OFFSET(Base!U$1,$Z44-1,0,$AA44,1)),0)+IF(ISNUMBER($AB44),SUM(OFFSET(Base!U$1,$AB44-1,0,$AC44,1)),0)</f>
        <v>1003.1510846303914</v>
      </c>
      <c r="V44" s="17">
        <f ca="1">IF(ISNUMBER($Z44),SUM(OFFSET(Base!V$1,$Z44-1,0,$AA44,1)),0)+IF(ISNUMBER($AB44),SUM(OFFSET(Base!V$1,$AB44-1,0,$AC44,1)),0)</f>
        <v>1046.7457088675724</v>
      </c>
      <c r="W44" s="17">
        <f ca="1">IF(ISNUMBER($Z44),SUM(OFFSET(Base!W$1,$Z44-1,0,$AA44,1)),0)+IF(ISNUMBER($AB44),SUM(OFFSET(Base!W$1,$AB44-1,0,$AC44,1)),0)</f>
        <v>1134.0213434221976</v>
      </c>
      <c r="X44" s="17">
        <f ca="1">IF(ISNUMBER($Z44),SUM(OFFSET(Base!X$1,$Z44-1,0,$AA44,1)),0)+IF(ISNUMBER($AB44),SUM(OFFSET(Base!X$1,$AB44-1,0,$AC44,1)),0)</f>
        <v>1248.7941640943948</v>
      </c>
      <c r="Z44" s="18">
        <v>50</v>
      </c>
      <c r="AA44" s="18">
        <v>4</v>
      </c>
      <c r="AB44" s="18"/>
    </row>
    <row r="45" spans="2:29" x14ac:dyDescent="0.25">
      <c r="B45" s="10" t="s">
        <v>40</v>
      </c>
      <c r="C45" s="17">
        <f t="shared" ca="1" si="10"/>
        <v>3997.9805741907003</v>
      </c>
      <c r="D45" s="17">
        <f ca="1">IF(ISNUMBER($Z45),SUM(OFFSET(Base!D$1,$Z45-1,0,$AA45,1)),0)+IF(ISNUMBER($AB45),SUM(OFFSET(Base!D$1,$AB45-1,0,$AC45,1)),0)</f>
        <v>208.44721194175747</v>
      </c>
      <c r="E45" s="17">
        <f ca="1">IF(ISNUMBER($Z45),SUM(OFFSET(Base!E$1,$Z45-1,0,$AA45,1)),0)+IF(ISNUMBER($AB45),SUM(OFFSET(Base!E$1,$AB45-1,0,$AC45,1)),0)</f>
        <v>225.81557964563751</v>
      </c>
      <c r="F45" s="17">
        <f ca="1">IF(ISNUMBER($Z45),SUM(OFFSET(Base!F$1,$Z45-1,0,$AA45,1)),0)+IF(ISNUMBER($AB45),SUM(OFFSET(Base!F$1,$AB45-1,0,$AC45,1)),0)</f>
        <v>253.3646646388969</v>
      </c>
      <c r="G45" s="17">
        <f ca="1">IF(ISNUMBER($Z45),SUM(OFFSET(Base!G$1,$Z45-1,0,$AA45,1)),0)+IF(ISNUMBER($AB45),SUM(OFFSET(Base!G$1,$AB45-1,0,$AC45,1)),0)</f>
        <v>233.79937856506845</v>
      </c>
      <c r="H45" s="17">
        <f ca="1">IF(ISNUMBER($Z45),SUM(OFFSET(Base!H$1,$Z45-1,0,$AA45,1)),0)+IF(ISNUMBER($AB45),SUM(OFFSET(Base!H$1,$AB45-1,0,$AC45,1)),0)</f>
        <v>225.25123411423777</v>
      </c>
      <c r="I45" s="17">
        <f ca="1">IF(ISNUMBER($Z45),SUM(OFFSET(Base!I$1,$Z45-1,0,$AA45,1)),0)+IF(ISNUMBER($AB45),SUM(OFFSET(Base!I$1,$AB45-1,0,$AC45,1)),0)</f>
        <v>440.13622547616478</v>
      </c>
      <c r="J45" s="17">
        <f ca="1">IF(ISNUMBER($Z45),SUM(OFFSET(Base!J$1,$Z45-1,0,$AA45,1)),0)+IF(ISNUMBER($AB45),SUM(OFFSET(Base!J$1,$AB45-1,0,$AC45,1)),0)</f>
        <v>429.55183046025417</v>
      </c>
      <c r="K45" s="17">
        <f ca="1">IF(ISNUMBER($Z45),SUM(OFFSET(Base!K$1,$Z45-1,0,$AA45,1)),0)+IF(ISNUMBER($AB45),SUM(OFFSET(Base!K$1,$AB45-1,0,$AC45,1)),0)</f>
        <v>438.09274877958853</v>
      </c>
      <c r="L45" s="17">
        <f ca="1">IF(ISNUMBER($Z45),SUM(OFFSET(Base!L$1,$Z45-1,0,$AA45,1)),0)+IF(ISNUMBER($AB45),SUM(OFFSET(Base!L$1,$AB45-1,0,$AC45,1)),0)</f>
        <v>432.71510385336347</v>
      </c>
      <c r="M45" s="17">
        <f ca="1">IF(ISNUMBER($Z45),SUM(OFFSET(Base!M$1,$Z45-1,0,$AA45,1)),0)+IF(ISNUMBER($AB45),SUM(OFFSET(Base!M$1,$AB45-1,0,$AC45,1)),0)</f>
        <v>444.41644563680961</v>
      </c>
      <c r="N45" s="17">
        <f ca="1">IF(ISNUMBER($Z45),SUM(OFFSET(Base!N$1,$Z45-1,0,$AA45,1)),0)+IF(ISNUMBER($AB45),SUM(OFFSET(Base!N$1,$AB45-1,0,$AC45,1)),0)</f>
        <v>434.24525855449673</v>
      </c>
      <c r="O45" s="17">
        <f ca="1">IF(ISNUMBER($Z45),SUM(OFFSET(Base!O$1,$Z45-1,0,$AA45,1)),0)+IF(ISNUMBER($AB45),SUM(OFFSET(Base!O$1,$AB45-1,0,$AC45,1)),0)</f>
        <v>423.315267304293</v>
      </c>
      <c r="P45" s="17">
        <f ca="1">IF(ISNUMBER($Z45),SUM(OFFSET(Base!P$1,$Z45-1,0,$AA45,1)),0)+IF(ISNUMBER($AB45),SUM(OFFSET(Base!P$1,$AB45-1,0,$AC45,1)),0)</f>
        <v>433.22434452100947</v>
      </c>
      <c r="Q45" s="17">
        <f ca="1">IF(ISNUMBER($Z45),SUM(OFFSET(Base!Q$1,$Z45-1,0,$AA45,1)),0)+IF(ISNUMBER($AB45),SUM(OFFSET(Base!Q$1,$AB45-1,0,$AC45,1)),0)</f>
        <v>459.91698945547989</v>
      </c>
      <c r="R45" s="17">
        <f ca="1">IF(ISNUMBER($Z45),SUM(OFFSET(Base!R$1,$Z45-1,0,$AA45,1)),0)+IF(ISNUMBER($AB45),SUM(OFFSET(Base!R$1,$AB45-1,0,$AC45,1)),0)</f>
        <v>466.17861437467923</v>
      </c>
      <c r="S45" s="17">
        <f ca="1">IF(ISNUMBER($Z45),SUM(OFFSET(Base!S$1,$Z45-1,0,$AA45,1)),0)+IF(ISNUMBER($AB45),SUM(OFFSET(Base!S$1,$AB45-1,0,$AC45,1)),0)</f>
        <v>449.24900320235281</v>
      </c>
      <c r="T45" s="17">
        <f ca="1">IF(ISNUMBER($Z45),SUM(OFFSET(Base!T$1,$Z45-1,0,$AA45,1)),0)+IF(ISNUMBER($AB45),SUM(OFFSET(Base!T$1,$AB45-1,0,$AC45,1)),0)</f>
        <v>452.36650130618591</v>
      </c>
      <c r="U45" s="17">
        <f ca="1">IF(ISNUMBER($Z45),SUM(OFFSET(Base!U$1,$Z45-1,0,$AA45,1)),0)+IF(ISNUMBER($AB45),SUM(OFFSET(Base!U$1,$AB45-1,0,$AC45,1)),0)</f>
        <v>508.32283902261656</v>
      </c>
      <c r="V45" s="17">
        <f ca="1">IF(ISNUMBER($Z45),SUM(OFFSET(Base!V$1,$Z45-1,0,$AA45,1)),0)+IF(ISNUMBER($AB45),SUM(OFFSET(Base!V$1,$AB45-1,0,$AC45,1)),0)</f>
        <v>257.57154813901832</v>
      </c>
      <c r="W45" s="17">
        <f ca="1">IF(ISNUMBER($Z45),SUM(OFFSET(Base!W$1,$Z45-1,0,$AA45,1)),0)+IF(ISNUMBER($AB45),SUM(OFFSET(Base!W$1,$AB45-1,0,$AC45,1)),0)</f>
        <v>259.76275213028845</v>
      </c>
      <c r="X45" s="17">
        <f ca="1">IF(ISNUMBER($Z45),SUM(OFFSET(Base!X$1,$Z45-1,0,$AA45,1)),0)+IF(ISNUMBER($AB45),SUM(OFFSET(Base!X$1,$AB45-1,0,$AC45,1)),0)</f>
        <v>245.99933173516035</v>
      </c>
      <c r="Z45" s="10">
        <v>9</v>
      </c>
      <c r="AA45" s="10">
        <v>2</v>
      </c>
    </row>
    <row r="46" spans="2:29" x14ac:dyDescent="0.25">
      <c r="B46" s="10" t="s">
        <v>41</v>
      </c>
      <c r="C46" s="17">
        <f t="shared" ca="1" si="10"/>
        <v>2265.3010319346508</v>
      </c>
      <c r="D46" s="17">
        <f ca="1">IF(ISNUMBER($Z46),SUM(OFFSET(Base!D$1,$Z46-1,0,$AA46,1)),0)+IF(ISNUMBER($AB46),SUM(OFFSET(Base!D$1,$AB46-1,0,$AC46,1)),0)+Base!D22</f>
        <v>119.48898750909871</v>
      </c>
      <c r="E46" s="17">
        <f ca="1">IF(ISNUMBER($Z46),SUM(OFFSET(Base!E$1,$Z46-1,0,$AA46,1)),0)+IF(ISNUMBER($AB46),SUM(OFFSET(Base!E$1,$AB46-1,0,$AC46,1)),0)+Base!E22</f>
        <v>197.79779868851188</v>
      </c>
      <c r="F46" s="17">
        <f ca="1">IF(ISNUMBER($Z46),SUM(OFFSET(Base!F$1,$Z46-1,0,$AA46,1)),0)+IF(ISNUMBER($AB46),SUM(OFFSET(Base!F$1,$AB46-1,0,$AC46,1)),0)+Base!F22</f>
        <v>203.10553501330097</v>
      </c>
      <c r="G46" s="17">
        <f ca="1">IF(ISNUMBER($Z46),SUM(OFFSET(Base!G$1,$Z46-1,0,$AA46,1)),0)+IF(ISNUMBER($AB46),SUM(OFFSET(Base!G$1,$AB46-1,0,$AC46,1)),0)+Base!G22</f>
        <v>234.89681604702059</v>
      </c>
      <c r="H46" s="17">
        <f ca="1">IF(ISNUMBER($Z46),SUM(OFFSET(Base!H$1,$Z46-1,0,$AA46,1)),0)+IF(ISNUMBER($AB46),SUM(OFFSET(Base!H$1,$AB46-1,0,$AC46,1)),0)+Base!H22</f>
        <v>221.49571007420195</v>
      </c>
      <c r="I46" s="17">
        <f ca="1">IF(ISNUMBER($Z46),SUM(OFFSET(Base!I$1,$Z46-1,0,$AA46,1)),0)+IF(ISNUMBER($AB46),SUM(OFFSET(Base!I$1,$AB46-1,0,$AC46,1)),0)+Base!I22</f>
        <v>184.99712192301732</v>
      </c>
      <c r="J46" s="17">
        <f ca="1">IF(ISNUMBER($Z46),SUM(OFFSET(Base!J$1,$Z46-1,0,$AA46,1)),0)+IF(ISNUMBER($AB46),SUM(OFFSET(Base!J$1,$AB46-1,0,$AC46,1)),0)+Base!J22</f>
        <v>201.04424287709989</v>
      </c>
      <c r="K46" s="17">
        <f ca="1">IF(ISNUMBER($Z46),SUM(OFFSET(Base!K$1,$Z46-1,0,$AA46,1)),0)+IF(ISNUMBER($AB46),SUM(OFFSET(Base!K$1,$AB46-1,0,$AC46,1)),0)+Base!K22</f>
        <v>174.18101653443028</v>
      </c>
      <c r="L46" s="17">
        <f ca="1">IF(ISNUMBER($Z46),SUM(OFFSET(Base!L$1,$Z46-1,0,$AA46,1)),0)+IF(ISNUMBER($AB46),SUM(OFFSET(Base!L$1,$AB46-1,0,$AC46,1)),0)+Base!L22</f>
        <v>196.87296679082044</v>
      </c>
      <c r="M46" s="17">
        <f ca="1">IF(ISNUMBER($Z46),SUM(OFFSET(Base!M$1,$Z46-1,0,$AA46,1)),0)+IF(ISNUMBER($AB46),SUM(OFFSET(Base!M$1,$AB46-1,0,$AC46,1)),0)+Base!M22</f>
        <v>215.40049500779642</v>
      </c>
      <c r="N46" s="17">
        <f ca="1">IF(ISNUMBER($Z46),SUM(OFFSET(Base!N$1,$Z46-1,0,$AA46,1)),0)+IF(ISNUMBER($AB46),SUM(OFFSET(Base!N$1,$AB46-1,0,$AC46,1)),0)+Base!N22</f>
        <v>197.40743742242401</v>
      </c>
      <c r="O46" s="17">
        <f ca="1">IF(ISNUMBER($Z46),SUM(OFFSET(Base!O$1,$Z46-1,0,$AA46,1)),0)+IF(ISNUMBER($AB46),SUM(OFFSET(Base!O$1,$AB46-1,0,$AC46,1)),0)+Base!O22</f>
        <v>210.04283487031947</v>
      </c>
      <c r="P46" s="17">
        <f ca="1">IF(ISNUMBER($Z46),SUM(OFFSET(Base!P$1,$Z46-1,0,$AA46,1)),0)+IF(ISNUMBER($AB46),SUM(OFFSET(Base!P$1,$AB46-1,0,$AC46,1)),0)+Base!P22</f>
        <v>208.95899715099159</v>
      </c>
      <c r="Q46" s="17">
        <f ca="1">IF(ISNUMBER($Z46),SUM(OFFSET(Base!Q$1,$Z46-1,0,$AA46,1)),0)+IF(ISNUMBER($AB46),SUM(OFFSET(Base!Q$1,$AB46-1,0,$AC46,1)),0)+Base!Q22</f>
        <v>210.70945634075053</v>
      </c>
      <c r="R46" s="17">
        <f ca="1">IF(ISNUMBER($Z46),SUM(OFFSET(Base!R$1,$Z46-1,0,$AA46,1)),0)+IF(ISNUMBER($AB46),SUM(OFFSET(Base!R$1,$AB46-1,0,$AC46,1)),0)+Base!R22</f>
        <v>220.88411257446762</v>
      </c>
      <c r="S46" s="17">
        <f ca="1">IF(ISNUMBER($Z46),SUM(OFFSET(Base!S$1,$Z46-1,0,$AA46,1)),0)+IF(ISNUMBER($AB46),SUM(OFFSET(Base!S$1,$AB46-1,0,$AC46,1)),0)+Base!S22</f>
        <v>179.32541087921425</v>
      </c>
      <c r="T46" s="17">
        <f ca="1">IF(ISNUMBER($Z46),SUM(OFFSET(Base!T$1,$Z46-1,0,$AA46,1)),0)+IF(ISNUMBER($AB46),SUM(OFFSET(Base!T$1,$AB46-1,0,$AC46,1)),0)+Base!T22</f>
        <v>232.88784189917027</v>
      </c>
      <c r="U46" s="17">
        <f ca="1">IF(ISNUMBER($Z46),SUM(OFFSET(Base!U$1,$Z46-1,0,$AA46,1)),0)+IF(ISNUMBER($AB46),SUM(OFFSET(Base!U$1,$AB46-1,0,$AC46,1)),0)+Base!U22</f>
        <v>219.36099054420515</v>
      </c>
      <c r="V46" s="17">
        <f ca="1">IF(ISNUMBER($Z46),SUM(OFFSET(Base!V$1,$Z46-1,0,$AA46,1)),0)+IF(ISNUMBER($AB46),SUM(OFFSET(Base!V$1,$AB46-1,0,$AC46,1)),0)+Base!V22</f>
        <v>205.54575176812409</v>
      </c>
      <c r="W46" s="17">
        <f ca="1">IF(ISNUMBER($Z46),SUM(OFFSET(Base!W$1,$Z46-1,0,$AA46,1)),0)+IF(ISNUMBER($AB46),SUM(OFFSET(Base!W$1,$AB46-1,0,$AC46,1)),0)+Base!W22</f>
        <v>202.70297520396193</v>
      </c>
      <c r="X46" s="17">
        <f ca="1">IF(ISNUMBER($Z46),SUM(OFFSET(Base!X$1,$Z46-1,0,$AA46,1)),0)+IF(ISNUMBER($AB46),SUM(OFFSET(Base!X$1,$AB46-1,0,$AC46,1)),0)+Base!X22</f>
        <v>214.27135282622913</v>
      </c>
      <c r="Z46" s="10">
        <v>18</v>
      </c>
      <c r="AA46" s="10">
        <v>1</v>
      </c>
      <c r="AB46" s="10">
        <v>20</v>
      </c>
      <c r="AC46" s="10">
        <v>1</v>
      </c>
    </row>
    <row r="47" spans="2:29" x14ac:dyDescent="0.25">
      <c r="B47" s="10" t="s">
        <v>44</v>
      </c>
      <c r="C47" s="17">
        <f t="shared" ca="1" si="10"/>
        <v>124.51568929098018</v>
      </c>
      <c r="D47" s="17">
        <f ca="1">IF(ISNUMBER($Z47),SUM(OFFSET(Base!D$1,$Z47-1,0,$AA47,1)),0)+IF(ISNUMBER($AB47),SUM(OFFSET(Base!D$1,$AB47-1,0,$AC47,1)),0)</f>
        <v>0</v>
      </c>
      <c r="E47" s="17">
        <f ca="1">IF(ISNUMBER($Z47),SUM(OFFSET(Base!E$1,$Z47-1,0,$AA47,1)),0)+IF(ISNUMBER($AB47),SUM(OFFSET(Base!E$1,$AB47-1,0,$AC47,1)),0)</f>
        <v>0.27487622205427004</v>
      </c>
      <c r="F47" s="17">
        <f ca="1">IF(ISNUMBER($Z47),SUM(OFFSET(Base!F$1,$Z47-1,0,$AA47,1)),0)+IF(ISNUMBER($AB47),SUM(OFFSET(Base!F$1,$AB47-1,0,$AC47,1)),0)</f>
        <v>0.27518737182377001</v>
      </c>
      <c r="G47" s="17">
        <f ca="1">IF(ISNUMBER($Z47),SUM(OFFSET(Base!G$1,$Z47-1,0,$AA47,1)),0)+IF(ISNUMBER($AB47),SUM(OFFSET(Base!G$1,$AB47-1,0,$AC47,1)),0)</f>
        <v>3.3178080288266321</v>
      </c>
      <c r="H47" s="17">
        <f ca="1">IF(ISNUMBER($Z47),SUM(OFFSET(Base!H$1,$Z47-1,0,$AA47,1)),0)+IF(ISNUMBER($AB47),SUM(OFFSET(Base!H$1,$AB47-1,0,$AC47,1)),0)</f>
        <v>4.3294518492106482</v>
      </c>
      <c r="I47" s="17">
        <f ca="1">IF(ISNUMBER($Z47),SUM(OFFSET(Base!I$1,$Z47-1,0,$AA47,1)),0)+IF(ISNUMBER($AB47),SUM(OFFSET(Base!I$1,$AB47-1,0,$AC47,1)),0)</f>
        <v>7.6324920586834368</v>
      </c>
      <c r="J47" s="17">
        <f ca="1">IF(ISNUMBER($Z47),SUM(OFFSET(Base!J$1,$Z47-1,0,$AA47,1)),0)+IF(ISNUMBER($AB47),SUM(OFFSET(Base!J$1,$AB47-1,0,$AC47,1)),0)</f>
        <v>11.806714303535136</v>
      </c>
      <c r="K47" s="17">
        <f ca="1">IF(ISNUMBER($Z47),SUM(OFFSET(Base!K$1,$Z47-1,0,$AA47,1)),0)+IF(ISNUMBER($AB47),SUM(OFFSET(Base!K$1,$AB47-1,0,$AC47,1)),0)</f>
        <v>12.014650479326617</v>
      </c>
      <c r="L47" s="17">
        <f ca="1">IF(ISNUMBER($Z47),SUM(OFFSET(Base!L$1,$Z47-1,0,$AA47,1)),0)+IF(ISNUMBER($AB47),SUM(OFFSET(Base!L$1,$AB47-1,0,$AC47,1)),0)</f>
        <v>12.038328844795751</v>
      </c>
      <c r="M47" s="17">
        <f ca="1">IF(ISNUMBER($Z47),SUM(OFFSET(Base!M$1,$Z47-1,0,$AA47,1)),0)+IF(ISNUMBER($AB47),SUM(OFFSET(Base!M$1,$AB47-1,0,$AC47,1)),0)</f>
        <v>12.264896301393787</v>
      </c>
      <c r="N47" s="17">
        <f ca="1">IF(ISNUMBER($Z47),SUM(OFFSET(Base!N$1,$Z47-1,0,$AA47,1)),0)+IF(ISNUMBER($AB47),SUM(OFFSET(Base!N$1,$AB47-1,0,$AC47,1)),0)</f>
        <v>12.390917303074804</v>
      </c>
      <c r="O47" s="17">
        <f ca="1">IF(ISNUMBER($Z47),SUM(OFFSET(Base!O$1,$Z47-1,0,$AA47,1)),0)+IF(ISNUMBER($AB47),SUM(OFFSET(Base!O$1,$AB47-1,0,$AC47,1)),0)</f>
        <v>13.356132282136358</v>
      </c>
      <c r="P47" s="17">
        <f ca="1">IF(ISNUMBER($Z47),SUM(OFFSET(Base!P$1,$Z47-1,0,$AA47,1)),0)+IF(ISNUMBER($AB47),SUM(OFFSET(Base!P$1,$AB47-1,0,$AC47,1)),0)</f>
        <v>16.465950680074812</v>
      </c>
      <c r="Q47" s="17">
        <f ca="1">IF(ISNUMBER($Z47),SUM(OFFSET(Base!Q$1,$Z47-1,0,$AA47,1)),0)+IF(ISNUMBER($AB47),SUM(OFFSET(Base!Q$1,$AB47-1,0,$AC47,1)),0)</f>
        <v>17.465032996350224</v>
      </c>
      <c r="R47" s="17">
        <f ca="1">IF(ISNUMBER($Z47),SUM(OFFSET(Base!R$1,$Z47-1,0,$AA47,1)),0)+IF(ISNUMBER($AB47),SUM(OFFSET(Base!R$1,$AB47-1,0,$AC47,1)),0)</f>
        <v>17.759162172179096</v>
      </c>
      <c r="S47" s="17">
        <f ca="1">IF(ISNUMBER($Z47),SUM(OFFSET(Base!S$1,$Z47-1,0,$AA47,1)),0)+IF(ISNUMBER($AB47),SUM(OFFSET(Base!S$1,$AB47-1,0,$AC47,1)),0)</f>
        <v>19.621238319089503</v>
      </c>
      <c r="T47" s="17">
        <f ca="1">IF(ISNUMBER($Z47),SUM(OFFSET(Base!T$1,$Z47-1,0,$AA47,1)),0)+IF(ISNUMBER($AB47),SUM(OFFSET(Base!T$1,$AB47-1,0,$AC47,1)),0)</f>
        <v>21.47651002694851</v>
      </c>
      <c r="U47" s="17">
        <f ca="1">IF(ISNUMBER($Z47),SUM(OFFSET(Base!U$1,$Z47-1,0,$AA47,1)),0)+IF(ISNUMBER($AB47),SUM(OFFSET(Base!U$1,$AB47-1,0,$AC47,1)),0)</f>
        <v>28.0610604308457</v>
      </c>
      <c r="V47" s="17">
        <f ca="1">IF(ISNUMBER($Z47),SUM(OFFSET(Base!V$1,$Z47-1,0,$AA47,1)),0)+IF(ISNUMBER($AB47),SUM(OFFSET(Base!V$1,$AB47-1,0,$AC47,1)),0)</f>
        <v>28.989545451274804</v>
      </c>
      <c r="W47" s="17">
        <f ca="1">IF(ISNUMBER($Z47),SUM(OFFSET(Base!W$1,$Z47-1,0,$AA47,1)),0)+IF(ISNUMBER($AB47),SUM(OFFSET(Base!W$1,$AB47-1,0,$AC47,1)),0)</f>
        <v>29.603677151166565</v>
      </c>
      <c r="X47" s="17">
        <f ca="1">IF(ISNUMBER($Z47),SUM(OFFSET(Base!X$1,$Z47-1,0,$AA47,1)),0)+IF(ISNUMBER($AB47),SUM(OFFSET(Base!X$1,$AB47-1,0,$AC47,1)),0)</f>
        <v>31.459125584737539</v>
      </c>
      <c r="Z47" s="10">
        <v>58</v>
      </c>
      <c r="AA47" s="10">
        <v>1</v>
      </c>
      <c r="AB47" s="10">
        <v>54</v>
      </c>
      <c r="AC47" s="10">
        <v>1</v>
      </c>
    </row>
    <row r="48" spans="2:29" x14ac:dyDescent="0.25">
      <c r="B48" s="19" t="s">
        <v>45</v>
      </c>
      <c r="C48" s="20">
        <f t="shared" ca="1" si="10"/>
        <v>1079.0844841873211</v>
      </c>
      <c r="D48" s="20">
        <f ca="1">IF(ISNUMBER($Z48),SUM(OFFSET(Base!D$1,$Z48-1,0,$AA48,1)),0)+IF(ISNUMBER($AB48),SUM(OFFSET(Base!D$1,$AB48-1,0,$AC48,1)),0)</f>
        <v>0</v>
      </c>
      <c r="E48" s="20">
        <f ca="1">IF(ISNUMBER($Z48),SUM(OFFSET(Base!E$1,$Z48-1,0,$AA48,1)),0)+IF(ISNUMBER($AB48),SUM(OFFSET(Base!E$1,$AB48-1,0,$AC48,1)),0)</f>
        <v>1.2227443456264404</v>
      </c>
      <c r="F48" s="20">
        <f ca="1">IF(ISNUMBER($Z48),SUM(OFFSET(Base!F$1,$Z48-1,0,$AA48,1)),0)+IF(ISNUMBER($AB48),SUM(OFFSET(Base!F$1,$AB48-1,0,$AC48,1)),0)</f>
        <v>1.2844470830245625</v>
      </c>
      <c r="G48" s="20">
        <f ca="1">IF(ISNUMBER($Z48),SUM(OFFSET(Base!G$1,$Z48-1,0,$AA48,1)),0)+IF(ISNUMBER($AB48),SUM(OFFSET(Base!G$1,$AB48-1,0,$AC48,1)),0)</f>
        <v>23.323123497040765</v>
      </c>
      <c r="H48" s="20">
        <f ca="1">IF(ISNUMBER($Z48),SUM(OFFSET(Base!H$1,$Z48-1,0,$AA48,1)),0)+IF(ISNUMBER($AB48),SUM(OFFSET(Base!H$1,$AB48-1,0,$AC48,1)),0)</f>
        <v>24.044576188469193</v>
      </c>
      <c r="I48" s="20">
        <f ca="1">IF(ISNUMBER($Z48),SUM(OFFSET(Base!I$1,$Z48-1,0,$AA48,1)),0)+IF(ISNUMBER($AB48),SUM(OFFSET(Base!I$1,$AB48-1,0,$AC48,1)),0)</f>
        <v>83.855340498150852</v>
      </c>
      <c r="J48" s="20">
        <f ca="1">IF(ISNUMBER($Z48),SUM(OFFSET(Base!J$1,$Z48-1,0,$AA48,1)),0)+IF(ISNUMBER($AB48),SUM(OFFSET(Base!J$1,$AB48-1,0,$AC48,1)),0)</f>
        <v>87.468090756067511</v>
      </c>
      <c r="K48" s="20">
        <f ca="1">IF(ISNUMBER($Z48),SUM(OFFSET(Base!K$1,$Z48-1,0,$AA48,1)),0)+IF(ISNUMBER($AB48),SUM(OFFSET(Base!K$1,$AB48-1,0,$AC48,1)),0)</f>
        <v>102.15005214360121</v>
      </c>
      <c r="L48" s="20">
        <f ca="1">IF(ISNUMBER($Z48),SUM(OFFSET(Base!L$1,$Z48-1,0,$AA48,1)),0)+IF(ISNUMBER($AB48),SUM(OFFSET(Base!L$1,$AB48-1,0,$AC48,1)),0)</f>
        <v>120.08866849271705</v>
      </c>
      <c r="M48" s="20">
        <f ca="1">IF(ISNUMBER($Z48),SUM(OFFSET(Base!M$1,$Z48-1,0,$AA48,1)),0)+IF(ISNUMBER($AB48),SUM(OFFSET(Base!M$1,$AB48-1,0,$AC48,1)),0)</f>
        <v>122.74301738790712</v>
      </c>
      <c r="N48" s="20">
        <f ca="1">IF(ISNUMBER($Z48),SUM(OFFSET(Base!N$1,$Z48-1,0,$AA48,1)),0)+IF(ISNUMBER($AB48),SUM(OFFSET(Base!N$1,$AB48-1,0,$AC48,1)),0)</f>
        <v>125.66468659964785</v>
      </c>
      <c r="O48" s="20">
        <f ca="1">IF(ISNUMBER($Z48),SUM(OFFSET(Base!O$1,$Z48-1,0,$AA48,1)),0)+IF(ISNUMBER($AB48),SUM(OFFSET(Base!O$1,$AB48-1,0,$AC48,1)),0)</f>
        <v>128.43504106316195</v>
      </c>
      <c r="P48" s="20">
        <f ca="1">IF(ISNUMBER($Z48),SUM(OFFSET(Base!P$1,$Z48-1,0,$AA48,1)),0)+IF(ISNUMBER($AB48),SUM(OFFSET(Base!P$1,$AB48-1,0,$AC48,1)),0)</f>
        <v>131.86638390084812</v>
      </c>
      <c r="Q48" s="20">
        <f ca="1">IF(ISNUMBER($Z48),SUM(OFFSET(Base!Q$1,$Z48-1,0,$AA48,1)),0)+IF(ISNUMBER($AB48),SUM(OFFSET(Base!Q$1,$AB48-1,0,$AC48,1)),0)</f>
        <v>134.74106052357075</v>
      </c>
      <c r="R48" s="20">
        <f ca="1">IF(ISNUMBER($Z48),SUM(OFFSET(Base!R$1,$Z48-1,0,$AA48,1)),0)+IF(ISNUMBER($AB48),SUM(OFFSET(Base!R$1,$AB48-1,0,$AC48,1)),0)</f>
        <v>198.48549996094835</v>
      </c>
      <c r="S48" s="20">
        <f ca="1">IF(ISNUMBER($Z48),SUM(OFFSET(Base!S$1,$Z48-1,0,$AA48,1)),0)+IF(ISNUMBER($AB48),SUM(OFFSET(Base!S$1,$AB48-1,0,$AC48,1)),0)</f>
        <v>202.81247973030017</v>
      </c>
      <c r="T48" s="20">
        <f ca="1">IF(ISNUMBER($Z48),SUM(OFFSET(Base!T$1,$Z48-1,0,$AA48,1)),0)+IF(ISNUMBER($AB48),SUM(OFFSET(Base!T$1,$AB48-1,0,$AC48,1)),0)</f>
        <v>207.23380083218171</v>
      </c>
      <c r="U48" s="20">
        <f ca="1">IF(ISNUMBER($Z48),SUM(OFFSET(Base!U$1,$Z48-1,0,$AA48,1)),0)+IF(ISNUMBER($AB48),SUM(OFFSET(Base!U$1,$AB48-1,0,$AC48,1)),0)</f>
        <v>211.75148364357551</v>
      </c>
      <c r="V48" s="20">
        <f ca="1">IF(ISNUMBER($Z48),SUM(OFFSET(Base!V$1,$Z48-1,0,$AA48,1)),0)+IF(ISNUMBER($AB48),SUM(OFFSET(Base!V$1,$AB48-1,0,$AC48,1)),0)</f>
        <v>216.36766839432801</v>
      </c>
      <c r="W48" s="20">
        <f ca="1">IF(ISNUMBER($Z48),SUM(OFFSET(Base!W$1,$Z48-1,0,$AA48,1)),0)+IF(ISNUMBER($AB48),SUM(OFFSET(Base!W$1,$AB48-1,0,$AC48,1)),0)</f>
        <v>221.08449531432191</v>
      </c>
      <c r="X48" s="20">
        <f ca="1">IF(ISNUMBER($Z48),SUM(OFFSET(Base!X$1,$Z48-1,0,$AA48,1)),0)+IF(ISNUMBER($AB48),SUM(OFFSET(Base!X$1,$AB48-1,0,$AC48,1)),0)</f>
        <v>226.90413887711469</v>
      </c>
      <c r="Z48" s="10">
        <v>67</v>
      </c>
      <c r="AA48" s="10">
        <v>1</v>
      </c>
    </row>
    <row r="49" spans="2:27" x14ac:dyDescent="0.25">
      <c r="B49" s="10" t="s">
        <v>46</v>
      </c>
      <c r="C49" s="17">
        <f t="shared" ca="1" si="10"/>
        <v>25584.562716235661</v>
      </c>
      <c r="D49" s="17">
        <f ca="1">SUM(D43:D48)</f>
        <v>579.87215146321705</v>
      </c>
      <c r="E49" s="17">
        <f t="shared" ref="E49" ca="1" si="11">SUM(E43:E48)</f>
        <v>789.21349793479055</v>
      </c>
      <c r="F49" s="17">
        <f t="shared" ref="F49" ca="1" si="12">SUM(F43:F48)</f>
        <v>884.82202443579365</v>
      </c>
      <c r="G49" s="17">
        <f t="shared" ref="G49" ca="1" si="13">SUM(G43:G48)</f>
        <v>1135.8082831163692</v>
      </c>
      <c r="H49" s="17">
        <f t="shared" ref="H49" ca="1" si="14">SUM(H43:H48)</f>
        <v>1323.0661363025204</v>
      </c>
      <c r="I49" s="17">
        <f t="shared" ref="I49" ca="1" si="15">SUM(I43:I48)</f>
        <v>3850.8428346487813</v>
      </c>
      <c r="J49" s="17">
        <f t="shared" ref="J49" ca="1" si="16">SUM(J43:J48)</f>
        <v>2279.876802748895</v>
      </c>
      <c r="K49" s="17">
        <f t="shared" ref="K49" ca="1" si="17">SUM(K43:K48)</f>
        <v>2339.9920346630279</v>
      </c>
      <c r="L49" s="17">
        <f t="shared" ref="L49" ca="1" si="18">SUM(L43:L48)</f>
        <v>2448.859261567306</v>
      </c>
      <c r="M49" s="17">
        <f t="shared" ref="M49" ca="1" si="19">SUM(M43:M48)</f>
        <v>2567.622116468006</v>
      </c>
      <c r="N49" s="17">
        <f t="shared" ref="N49" ca="1" si="20">SUM(N43:N48)</f>
        <v>2638.9695577572438</v>
      </c>
      <c r="O49" s="17">
        <f t="shared" ref="O49" ca="1" si="21">SUM(O43:O48)</f>
        <v>2668.1621045498027</v>
      </c>
      <c r="P49" s="17">
        <f t="shared" ref="P49" ca="1" si="22">SUM(P43:P48)</f>
        <v>2738.7735671614896</v>
      </c>
      <c r="Q49" s="17">
        <f t="shared" ref="Q49" ca="1" si="23">SUM(Q43:Q48)</f>
        <v>2936.3207938010341</v>
      </c>
      <c r="R49" s="17">
        <f t="shared" ref="R49" ca="1" si="24">SUM(R43:R48)</f>
        <v>3124.3511199123141</v>
      </c>
      <c r="S49" s="17">
        <f t="shared" ref="S49" ca="1" si="25">SUM(S43:S48)</f>
        <v>3356.9982286128225</v>
      </c>
      <c r="T49" s="17">
        <f t="shared" ref="T49" ca="1" si="26">SUM(T43:T48)</f>
        <v>3531.6552951950289</v>
      </c>
      <c r="U49" s="17">
        <f t="shared" ref="U49" ca="1" si="27">SUM(U43:U48)</f>
        <v>3779.2565967780583</v>
      </c>
      <c r="V49" s="17">
        <f t="shared" ref="V49" ca="1" si="28">SUM(V43:V48)</f>
        <v>3651.3830864021884</v>
      </c>
      <c r="W49" s="17">
        <f t="shared" ref="W49" ca="1" si="29">SUM(W43:W48)</f>
        <v>3850.35035353998</v>
      </c>
      <c r="X49" s="17">
        <f t="shared" ref="X49" ca="1" si="30">SUM(X43:X48)</f>
        <v>4133.2731697953031</v>
      </c>
    </row>
    <row r="51" spans="2:27" ht="15.75" thickBot="1" x14ac:dyDescent="0.3">
      <c r="B51" s="21" t="s">
        <v>1</v>
      </c>
      <c r="C51" s="22">
        <f ca="1">IF(ROUND(NPV($C$2,D51:X51),0)=ROUND(IF(ISNUMBER($Z51),SUM(OFFSET(Base!C$1,$Z51-1,0,$AA51,1)),0)+IF(ISNUMBER($AB51),SUM(OFFSET(Base!C$1,$AB51-1,0,$AC51,1)),0),0),NPV($C$2,D51:X51),"ERROR IN TOTAL")</f>
        <v>27232.603962565976</v>
      </c>
      <c r="D51" s="22">
        <f ca="1">D41+D49</f>
        <v>1377.7926145741269</v>
      </c>
      <c r="E51" s="22">
        <f t="shared" ref="E51:W51" ca="1" si="31">E41+E49</f>
        <v>1411.1655040144265</v>
      </c>
      <c r="F51" s="22">
        <f t="shared" ca="1" si="31"/>
        <v>1488.8170677073138</v>
      </c>
      <c r="G51" s="22">
        <f t="shared" ca="1" si="31"/>
        <v>1760.4349206210629</v>
      </c>
      <c r="H51" s="22">
        <f t="shared" ca="1" si="31"/>
        <v>1832.1473073476154</v>
      </c>
      <c r="I51" s="22">
        <f t="shared" ca="1" si="31"/>
        <v>3232.1409896713485</v>
      </c>
      <c r="J51" s="22">
        <f t="shared" ca="1" si="31"/>
        <v>1716.8722246067871</v>
      </c>
      <c r="K51" s="22">
        <f t="shared" ca="1" si="31"/>
        <v>1535.9721036120286</v>
      </c>
      <c r="L51" s="22">
        <f t="shared" ca="1" si="31"/>
        <v>1684.3877842697211</v>
      </c>
      <c r="M51" s="22">
        <f t="shared" ca="1" si="31"/>
        <v>1727.261674937306</v>
      </c>
      <c r="N51" s="22">
        <f t="shared" ca="1" si="31"/>
        <v>2029.1498394365035</v>
      </c>
      <c r="O51" s="22">
        <f t="shared" ca="1" si="31"/>
        <v>2151.8431221842879</v>
      </c>
      <c r="P51" s="22">
        <f t="shared" ca="1" si="31"/>
        <v>2308.2465698852729</v>
      </c>
      <c r="Q51" s="22">
        <f t="shared" ca="1" si="31"/>
        <v>2467.4503733228144</v>
      </c>
      <c r="R51" s="22">
        <f t="shared" ca="1" si="31"/>
        <v>2795.8708811893994</v>
      </c>
      <c r="S51" s="22">
        <f t="shared" ca="1" si="31"/>
        <v>3374.5933377085394</v>
      </c>
      <c r="T51" s="22">
        <f t="shared" ca="1" si="31"/>
        <v>4070.7773606263313</v>
      </c>
      <c r="U51" s="22">
        <f t="shared" ca="1" si="31"/>
        <v>5171.2686872531649</v>
      </c>
      <c r="V51" s="22">
        <f t="shared" ca="1" si="31"/>
        <v>5292.4420252323962</v>
      </c>
      <c r="W51" s="22">
        <f t="shared" ca="1" si="31"/>
        <v>5680.8007114685061</v>
      </c>
      <c r="X51" s="22">
        <f t="shared" ref="X51" ca="1" si="32">X41+X49</f>
        <v>6122.1312024800518</v>
      </c>
      <c r="Z51" s="10">
        <v>70</v>
      </c>
      <c r="AA51" s="10">
        <v>1</v>
      </c>
    </row>
    <row r="52" spans="2:27" ht="15.75" thickTop="1" x14ac:dyDescent="0.25">
      <c r="B52" s="10" t="s">
        <v>47</v>
      </c>
      <c r="C52" s="17">
        <f>NPV(Discount_Rate,D52:X52)</f>
        <v>385.05315656796813</v>
      </c>
      <c r="D52" s="25">
        <f>Base!D78</f>
        <v>24.238486102719808</v>
      </c>
      <c r="E52" s="25">
        <f>Base!E78</f>
        <v>30.650080606569901</v>
      </c>
      <c r="F52" s="25">
        <f>Base!F78</f>
        <v>18.25273914331224</v>
      </c>
      <c r="G52" s="25">
        <f>Base!G78</f>
        <v>16.793736811560695</v>
      </c>
      <c r="H52" s="25">
        <f>Base!H78</f>
        <v>18.673904123917765</v>
      </c>
      <c r="I52" s="25">
        <f>Base!I78</f>
        <v>18.739467878102513</v>
      </c>
      <c r="J52" s="25">
        <f>Base!J78</f>
        <v>24.498491316134764</v>
      </c>
      <c r="K52" s="25">
        <f>Base!K78</f>
        <v>-7.8712721385155087</v>
      </c>
      <c r="L52" s="25">
        <f>Base!L78</f>
        <v>13.997175584805959</v>
      </c>
      <c r="M52" s="25">
        <f>Base!M78</f>
        <v>-1.646585597321677</v>
      </c>
      <c r="N52" s="25">
        <f>Base!N78</f>
        <v>18.968663582424256</v>
      </c>
      <c r="O52" s="25">
        <f>Base!O78</f>
        <v>38.669036107238</v>
      </c>
      <c r="P52" s="25">
        <f>Base!P78</f>
        <v>64.920593239854242</v>
      </c>
      <c r="Q52" s="25">
        <f>Base!Q78</f>
        <v>86.013615999948115</v>
      </c>
      <c r="R52" s="25">
        <f>Base!R78</f>
        <v>62.57477346298009</v>
      </c>
      <c r="S52" s="25">
        <f>Base!S78</f>
        <v>71.41186888907518</v>
      </c>
      <c r="T52" s="25">
        <f>Base!T78</f>
        <v>71.228087892834012</v>
      </c>
      <c r="U52" s="25">
        <f>Base!U78</f>
        <v>81.700592922463642</v>
      </c>
      <c r="V52" s="25">
        <f>Base!V78</f>
        <v>92.422599892752871</v>
      </c>
      <c r="W52" s="25">
        <f>Base!W78</f>
        <v>61.733879997499294</v>
      </c>
      <c r="X52" s="25">
        <f>Base!X78</f>
        <v>70.779966618141785</v>
      </c>
      <c r="Z52" s="10">
        <v>79</v>
      </c>
      <c r="AA52" s="10">
        <v>1</v>
      </c>
    </row>
    <row r="53" spans="2:27" ht="15.75" thickBot="1" x14ac:dyDescent="0.3">
      <c r="B53" s="21" t="s">
        <v>48</v>
      </c>
      <c r="C53" s="22">
        <f ca="1">C52+C51</f>
        <v>27617.657119133943</v>
      </c>
      <c r="D53" s="17"/>
    </row>
    <row r="54" spans="2:27" ht="15.75" thickTop="1" x14ac:dyDescent="0.25">
      <c r="D54" s="17"/>
    </row>
    <row r="55" spans="2:27" x14ac:dyDescent="0.25">
      <c r="D55" s="26"/>
    </row>
    <row r="56" spans="2:27" x14ac:dyDescent="0.25">
      <c r="B56" s="16" t="s">
        <v>74</v>
      </c>
      <c r="C56" s="11" t="s">
        <v>3</v>
      </c>
      <c r="D56" s="12">
        <f>D4</f>
        <v>2025</v>
      </c>
      <c r="E56" s="12">
        <f t="shared" ref="E56:W56" si="33">E4</f>
        <v>2026</v>
      </c>
      <c r="F56" s="12">
        <f t="shared" si="33"/>
        <v>2027</v>
      </c>
      <c r="G56" s="12">
        <f t="shared" si="33"/>
        <v>2028</v>
      </c>
      <c r="H56" s="12">
        <f t="shared" si="33"/>
        <v>2029</v>
      </c>
      <c r="I56" s="12">
        <f t="shared" si="33"/>
        <v>2030</v>
      </c>
      <c r="J56" s="12">
        <f t="shared" si="33"/>
        <v>2031</v>
      </c>
      <c r="K56" s="12">
        <f t="shared" si="33"/>
        <v>2032</v>
      </c>
      <c r="L56" s="12">
        <f t="shared" si="33"/>
        <v>2033</v>
      </c>
      <c r="M56" s="12">
        <f t="shared" si="33"/>
        <v>2034</v>
      </c>
      <c r="N56" s="12">
        <f t="shared" si="33"/>
        <v>2035</v>
      </c>
      <c r="O56" s="12">
        <f t="shared" si="33"/>
        <v>2036</v>
      </c>
      <c r="P56" s="12">
        <f t="shared" si="33"/>
        <v>2037</v>
      </c>
      <c r="Q56" s="12">
        <f t="shared" si="33"/>
        <v>2038</v>
      </c>
      <c r="R56" s="12">
        <f t="shared" si="33"/>
        <v>2039</v>
      </c>
      <c r="S56" s="12">
        <f t="shared" si="33"/>
        <v>2040</v>
      </c>
      <c r="T56" s="12">
        <f t="shared" si="33"/>
        <v>2041</v>
      </c>
      <c r="U56" s="12">
        <f t="shared" si="33"/>
        <v>2042</v>
      </c>
      <c r="V56" s="12">
        <f t="shared" si="33"/>
        <v>2043</v>
      </c>
      <c r="W56" s="12">
        <f t="shared" si="33"/>
        <v>2044</v>
      </c>
      <c r="X56" s="12">
        <f t="shared" ref="X56" si="34">X4</f>
        <v>2045</v>
      </c>
    </row>
    <row r="57" spans="2:27" x14ac:dyDescent="0.25">
      <c r="B57" s="10" t="s">
        <v>31</v>
      </c>
      <c r="C57" s="17">
        <f t="shared" ref="C57:C67" ca="1" si="35">NPV($C$2,D57:X57)</f>
        <v>242.6518022046526</v>
      </c>
      <c r="D57" s="17">
        <f ca="1">D5-D31</f>
        <v>-5.2962141733587487E-2</v>
      </c>
      <c r="E57" s="17">
        <f t="shared" ref="E57:W57" ca="1" si="36">E5-E31</f>
        <v>-1.149819620445669E-2</v>
      </c>
      <c r="F57" s="17">
        <f t="shared" ca="1" si="36"/>
        <v>-1.1896968997530166</v>
      </c>
      <c r="G57" s="17">
        <f t="shared" ca="1" si="36"/>
        <v>-1.1370453234482056</v>
      </c>
      <c r="H57" s="17">
        <f t="shared" ca="1" si="36"/>
        <v>4.3969043609540677</v>
      </c>
      <c r="I57" s="17">
        <f t="shared" ca="1" si="36"/>
        <v>8.2485656362802615</v>
      </c>
      <c r="J57" s="17">
        <f t="shared" ca="1" si="36"/>
        <v>10.720045480782517</v>
      </c>
      <c r="K57" s="17">
        <f t="shared" ca="1" si="36"/>
        <v>28.231917850023933</v>
      </c>
      <c r="L57" s="17">
        <f t="shared" ca="1" si="36"/>
        <v>32.659305488153166</v>
      </c>
      <c r="M57" s="17">
        <f t="shared" ca="1" si="36"/>
        <v>30.35016840442529</v>
      </c>
      <c r="N57" s="17">
        <f t="shared" ca="1" si="36"/>
        <v>27.067594453261961</v>
      </c>
      <c r="O57" s="17">
        <f t="shared" ca="1" si="36"/>
        <v>27.485450801939464</v>
      </c>
      <c r="P57" s="17">
        <f t="shared" ca="1" si="36"/>
        <v>20.635114109075005</v>
      </c>
      <c r="Q57" s="17">
        <f t="shared" ca="1" si="36"/>
        <v>22.607291423621234</v>
      </c>
      <c r="R57" s="17">
        <f t="shared" ca="1" si="36"/>
        <v>20.30654260711799</v>
      </c>
      <c r="S57" s="17">
        <f t="shared" ca="1" si="36"/>
        <v>17.15532230150103</v>
      </c>
      <c r="T57" s="17">
        <f t="shared" ca="1" si="36"/>
        <v>15.744266804868175</v>
      </c>
      <c r="U57" s="17">
        <f t="shared" ca="1" si="36"/>
        <v>40.849099715934756</v>
      </c>
      <c r="V57" s="17">
        <f t="shared" ca="1" si="36"/>
        <v>93.693639108416278</v>
      </c>
      <c r="W57" s="17">
        <f t="shared" ca="1" si="36"/>
        <v>116.6301999414959</v>
      </c>
      <c r="X57" s="17">
        <f t="shared" ref="X57" ca="1" si="37">X5-X31</f>
        <v>127.46516509994615</v>
      </c>
    </row>
    <row r="58" spans="2:27" x14ac:dyDescent="0.25">
      <c r="B58" s="10" t="s">
        <v>67</v>
      </c>
      <c r="C58" s="17">
        <f t="shared" ca="1" si="35"/>
        <v>12.428451039661791</v>
      </c>
      <c r="D58" s="17">
        <f t="shared" ref="D58:W59" ca="1" si="38">D6-D32</f>
        <v>-5.2739315035239542E-3</v>
      </c>
      <c r="E58" s="17">
        <f t="shared" ca="1" si="38"/>
        <v>3.2766958797481038E-4</v>
      </c>
      <c r="F58" s="17">
        <f t="shared" ca="1" si="38"/>
        <v>-0.10072277823729792</v>
      </c>
      <c r="G58" s="17">
        <f t="shared" ca="1" si="38"/>
        <v>-2.5159553464391138E-3</v>
      </c>
      <c r="H58" s="17">
        <f t="shared" ca="1" si="38"/>
        <v>0.40219599075582124</v>
      </c>
      <c r="I58" s="17">
        <f t="shared" ca="1" si="38"/>
        <v>0.46971416955250334</v>
      </c>
      <c r="J58" s="17">
        <f t="shared" ca="1" si="38"/>
        <v>0.43863784803215822</v>
      </c>
      <c r="K58" s="17">
        <f t="shared" ca="1" si="38"/>
        <v>1.6635417202427334</v>
      </c>
      <c r="L58" s="17">
        <f t="shared" ca="1" si="38"/>
        <v>1.876096359369626</v>
      </c>
      <c r="M58" s="17">
        <f t="shared" ca="1" si="38"/>
        <v>1.8046733426216406</v>
      </c>
      <c r="N58" s="17">
        <f t="shared" ca="1" si="38"/>
        <v>1.7374911986473762</v>
      </c>
      <c r="O58" s="17">
        <f t="shared" ca="1" si="38"/>
        <v>1.7489282597355214</v>
      </c>
      <c r="P58" s="17">
        <f t="shared" ca="1" si="38"/>
        <v>1.5413366271091036</v>
      </c>
      <c r="Q58" s="17">
        <f t="shared" ca="1" si="38"/>
        <v>1.654043076351968</v>
      </c>
      <c r="R58" s="17">
        <f t="shared" ca="1" si="38"/>
        <v>1.4718391497460743</v>
      </c>
      <c r="S58" s="17">
        <f t="shared" ca="1" si="38"/>
        <v>1.3200756033440939</v>
      </c>
      <c r="T58" s="17">
        <f t="shared" ca="1" si="38"/>
        <v>1.2413618028552946</v>
      </c>
      <c r="U58" s="17">
        <f t="shared" ca="1" si="38"/>
        <v>2.396029794122672</v>
      </c>
      <c r="V58" s="17">
        <f t="shared" ca="1" si="38"/>
        <v>3.0087385859438243</v>
      </c>
      <c r="W58" s="17">
        <f t="shared" ca="1" si="38"/>
        <v>3.6759497247867969</v>
      </c>
      <c r="X58" s="17">
        <f t="shared" ref="X58" ca="1" si="39">X6-X32</f>
        <v>4.270238008664009</v>
      </c>
    </row>
    <row r="59" spans="2:27" x14ac:dyDescent="0.25">
      <c r="B59" s="10" t="s">
        <v>32</v>
      </c>
      <c r="C59" s="17">
        <f t="shared" ca="1" si="35"/>
        <v>241.00382321188519</v>
      </c>
      <c r="D59" s="17">
        <f t="shared" ca="1" si="38"/>
        <v>2.5680636171159676E-2</v>
      </c>
      <c r="E59" s="17">
        <f t="shared" ca="1" si="38"/>
        <v>-1.5348592036957598E-2</v>
      </c>
      <c r="F59" s="17">
        <f t="shared" ca="1" si="38"/>
        <v>-3.8839366421896671</v>
      </c>
      <c r="G59" s="17">
        <f t="shared" ca="1" si="38"/>
        <v>-2.122485859025744</v>
      </c>
      <c r="H59" s="17">
        <f t="shared" ca="1" si="38"/>
        <v>10.485850761072868</v>
      </c>
      <c r="I59" s="17">
        <f t="shared" ca="1" si="38"/>
        <v>8.7548296714519438</v>
      </c>
      <c r="J59" s="17">
        <f t="shared" ca="1" si="38"/>
        <v>7.9989024485450386</v>
      </c>
      <c r="K59" s="17">
        <f t="shared" ca="1" si="38"/>
        <v>39.253453899261416</v>
      </c>
      <c r="L59" s="17">
        <f t="shared" ca="1" si="38"/>
        <v>36.899609169531487</v>
      </c>
      <c r="M59" s="17">
        <f t="shared" ca="1" si="38"/>
        <v>37.116641898983517</v>
      </c>
      <c r="N59" s="17">
        <f t="shared" ca="1" si="38"/>
        <v>43.602821636537499</v>
      </c>
      <c r="O59" s="17">
        <f t="shared" ca="1" si="38"/>
        <v>40.18053841789137</v>
      </c>
      <c r="P59" s="17">
        <f t="shared" ca="1" si="38"/>
        <v>31.101681539922026</v>
      </c>
      <c r="Q59" s="17">
        <f t="shared" ca="1" si="38"/>
        <v>29.376531397650183</v>
      </c>
      <c r="R59" s="17">
        <f t="shared" ca="1" si="38"/>
        <v>36.651351634156697</v>
      </c>
      <c r="S59" s="17">
        <f t="shared" ca="1" si="38"/>
        <v>46.114017411604834</v>
      </c>
      <c r="T59" s="17">
        <f t="shared" ca="1" si="38"/>
        <v>42.928731642860214</v>
      </c>
      <c r="U59" s="17">
        <f t="shared" ca="1" si="38"/>
        <v>78.635764886856009</v>
      </c>
      <c r="V59" s="17">
        <f t="shared" ca="1" si="38"/>
        <v>17.45200980125145</v>
      </c>
      <c r="W59" s="17">
        <f t="shared" ca="1" si="38"/>
        <v>28.456662800052243</v>
      </c>
      <c r="X59" s="17">
        <f t="shared" ref="X59" ca="1" si="40">X7-X33</f>
        <v>30.291623114870276</v>
      </c>
    </row>
    <row r="60" spans="2:27" x14ac:dyDescent="0.25">
      <c r="B60" s="10" t="s">
        <v>7</v>
      </c>
      <c r="C60" s="17">
        <f t="shared" ca="1" si="35"/>
        <v>3.4806635905172962</v>
      </c>
      <c r="D60" s="17">
        <f t="shared" ref="D60:W60" ca="1" si="41">D8-D34</f>
        <v>5.2511209934902325E-4</v>
      </c>
      <c r="E60" s="17">
        <f t="shared" ca="1" si="41"/>
        <v>-6.8216968251988419E-6</v>
      </c>
      <c r="F60" s="17">
        <f t="shared" ca="1" si="41"/>
        <v>-6.8829033101589054E-2</v>
      </c>
      <c r="G60" s="17">
        <f t="shared" ca="1" si="41"/>
        <v>-1.2271762833062638E-2</v>
      </c>
      <c r="H60" s="17">
        <f t="shared" ca="1" si="41"/>
        <v>0.1745405560172113</v>
      </c>
      <c r="I60" s="17">
        <f t="shared" ca="1" si="41"/>
        <v>0.22615937969637923</v>
      </c>
      <c r="J60" s="17">
        <f t="shared" ca="1" si="41"/>
        <v>0.20188351587264908</v>
      </c>
      <c r="K60" s="17">
        <f t="shared" ca="1" si="41"/>
        <v>0.61185065327177224</v>
      </c>
      <c r="L60" s="17">
        <f t="shared" ca="1" si="41"/>
        <v>0.56781013626794996</v>
      </c>
      <c r="M60" s="17">
        <f t="shared" ca="1" si="41"/>
        <v>0.59150343936973782</v>
      </c>
      <c r="N60" s="17">
        <f t="shared" ca="1" si="41"/>
        <v>0.62857336325321</v>
      </c>
      <c r="O60" s="17">
        <f t="shared" ca="1" si="41"/>
        <v>0.6503381903755785</v>
      </c>
      <c r="P60" s="17">
        <f t="shared" ca="1" si="41"/>
        <v>0.48145995236567085</v>
      </c>
      <c r="Q60" s="17">
        <f t="shared" ca="1" si="41"/>
        <v>0.47554555939591037</v>
      </c>
      <c r="R60" s="17">
        <f t="shared" ca="1" si="41"/>
        <v>0.56523955567848727</v>
      </c>
      <c r="S60" s="17">
        <f t="shared" ca="1" si="41"/>
        <v>0.59840201339730026</v>
      </c>
      <c r="T60" s="17">
        <f t="shared" ca="1" si="41"/>
        <v>0.6027527648460298</v>
      </c>
      <c r="U60" s="17">
        <f t="shared" ca="1" si="41"/>
        <v>0.85264370312855764</v>
      </c>
      <c r="V60" s="17">
        <f t="shared" ca="1" si="41"/>
        <v>0.22076572732757072</v>
      </c>
      <c r="W60" s="17">
        <f t="shared" ca="1" si="41"/>
        <v>0.23381842332035951</v>
      </c>
      <c r="X60" s="17">
        <f t="shared" ref="X60" ca="1" si="42">X8-X34</f>
        <v>-5.6765202382624835E-3</v>
      </c>
    </row>
    <row r="61" spans="2:27" x14ac:dyDescent="0.25">
      <c r="B61" s="10" t="s">
        <v>33</v>
      </c>
      <c r="C61" s="17">
        <f t="shared" ca="1" si="35"/>
        <v>609.13816250943864</v>
      </c>
      <c r="D61" s="17">
        <f ca="1">D9-D35</f>
        <v>-7.6917194368775199E-4</v>
      </c>
      <c r="E61" s="17">
        <f t="shared" ref="E61:W61" ca="1" si="43">E9-E35</f>
        <v>2.7392592198793864E-4</v>
      </c>
      <c r="F61" s="17">
        <f t="shared" ca="1" si="43"/>
        <v>-12.795578011585008</v>
      </c>
      <c r="G61" s="17">
        <f t="shared" ca="1" si="43"/>
        <v>9.2296361048155973</v>
      </c>
      <c r="H61" s="17">
        <f t="shared" ca="1" si="43"/>
        <v>44.015313918936954</v>
      </c>
      <c r="I61" s="17">
        <f t="shared" ca="1" si="43"/>
        <v>33.320727999926362</v>
      </c>
      <c r="J61" s="17">
        <f t="shared" ca="1" si="43"/>
        <v>21.958983654725785</v>
      </c>
      <c r="K61" s="17">
        <f t="shared" ca="1" si="43"/>
        <v>118.20627888500348</v>
      </c>
      <c r="L61" s="17">
        <f t="shared" ca="1" si="43"/>
        <v>129.70517145739848</v>
      </c>
      <c r="M61" s="17">
        <f t="shared" ca="1" si="43"/>
        <v>129.61201320327154</v>
      </c>
      <c r="N61" s="17">
        <f t="shared" ca="1" si="43"/>
        <v>127.17060400945343</v>
      </c>
      <c r="O61" s="17">
        <f t="shared" ca="1" si="43"/>
        <v>125.5829695103763</v>
      </c>
      <c r="P61" s="17">
        <f t="shared" ca="1" si="43"/>
        <v>139.93430667515315</v>
      </c>
      <c r="Q61" s="17">
        <f ca="1">Q9-Q35</f>
        <v>116.86501868031678</v>
      </c>
      <c r="R61" s="17">
        <f t="shared" ca="1" si="43"/>
        <v>92.64257663597175</v>
      </c>
      <c r="S61" s="17">
        <f t="shared" ca="1" si="43"/>
        <v>89.268782998314919</v>
      </c>
      <c r="T61" s="17">
        <f t="shared" ca="1" si="43"/>
        <v>73.026286990360973</v>
      </c>
      <c r="U61" s="17">
        <f t="shared" ca="1" si="43"/>
        <v>-6.5765131829158605</v>
      </c>
      <c r="V61" s="17">
        <f t="shared" ca="1" si="43"/>
        <v>-7.750872537534697</v>
      </c>
      <c r="W61" s="17">
        <f t="shared" ca="1" si="43"/>
        <v>-0.6599333453208942</v>
      </c>
      <c r="X61" s="17">
        <f t="shared" ref="X61" ca="1" si="44">X9-X35</f>
        <v>0.74131725724149078</v>
      </c>
    </row>
    <row r="62" spans="2:27" x14ac:dyDescent="0.25">
      <c r="B62" s="10" t="s">
        <v>34</v>
      </c>
      <c r="C62" s="17">
        <f t="shared" ca="1" si="35"/>
        <v>8.3550992731881291</v>
      </c>
      <c r="D62" s="17">
        <f t="shared" ref="D62:W62" ca="1" si="45">D10-D36</f>
        <v>-2.4381198777945201E-4</v>
      </c>
      <c r="E62" s="17">
        <f t="shared" ca="1" si="45"/>
        <v>-2.43812067303395E-4</v>
      </c>
      <c r="F62" s="17">
        <f t="shared" ca="1" si="45"/>
        <v>0.23054954988462839</v>
      </c>
      <c r="G62" s="17">
        <f t="shared" ca="1" si="45"/>
        <v>0.34168707173429169</v>
      </c>
      <c r="H62" s="17">
        <f t="shared" ca="1" si="45"/>
        <v>0.23555143469754114</v>
      </c>
      <c r="I62" s="17">
        <f t="shared" ca="1" si="45"/>
        <v>-0.59300271388052295</v>
      </c>
      <c r="J62" s="17">
        <f t="shared" ca="1" si="45"/>
        <v>0.61566800836062896</v>
      </c>
      <c r="K62" s="17">
        <f t="shared" ca="1" si="45"/>
        <v>4.7268349568338408</v>
      </c>
      <c r="L62" s="17">
        <f t="shared" ca="1" si="45"/>
        <v>8.3743104327828348</v>
      </c>
      <c r="M62" s="17">
        <f t="shared" ca="1" si="45"/>
        <v>10.893416883061917</v>
      </c>
      <c r="N62" s="17">
        <f t="shared" ca="1" si="45"/>
        <v>11.931719031424819</v>
      </c>
      <c r="O62" s="17">
        <f t="shared" ca="1" si="45"/>
        <v>12.175134375199207</v>
      </c>
      <c r="P62" s="17">
        <f t="shared" ca="1" si="45"/>
        <v>7.618273734512627</v>
      </c>
      <c r="Q62" s="17">
        <f t="shared" ca="1" si="45"/>
        <v>-0.24967539181244547</v>
      </c>
      <c r="R62" s="17">
        <f t="shared" ca="1" si="45"/>
        <v>-1.5893928102309474</v>
      </c>
      <c r="S62" s="17">
        <f t="shared" ca="1" si="45"/>
        <v>-12.219591444235334</v>
      </c>
      <c r="T62" s="17">
        <f t="shared" ca="1" si="45"/>
        <v>-18.977681165592969</v>
      </c>
      <c r="U62" s="17">
        <f t="shared" ca="1" si="45"/>
        <v>-18.233586941915235</v>
      </c>
      <c r="V62" s="17">
        <f t="shared" ca="1" si="45"/>
        <v>-10.646189551865689</v>
      </c>
      <c r="W62" s="17">
        <f t="shared" ca="1" si="45"/>
        <v>-3.1283695085900831</v>
      </c>
      <c r="X62" s="17">
        <f t="shared" ref="X62" ca="1" si="46">X10-X36</f>
        <v>3.7665066420249786</v>
      </c>
    </row>
    <row r="63" spans="2:27" x14ac:dyDescent="0.25">
      <c r="B63" s="10" t="s">
        <v>38</v>
      </c>
      <c r="C63" s="17">
        <f t="shared" ca="1" si="35"/>
        <v>157.98901762894258</v>
      </c>
      <c r="D63" s="17">
        <f t="shared" ref="D63:W63" ca="1" si="47">D11-D37</f>
        <v>3.6641276154767866E-2</v>
      </c>
      <c r="E63" s="17">
        <f t="shared" ca="1" si="47"/>
        <v>8.0209917312785706E-3</v>
      </c>
      <c r="F63" s="17">
        <f t="shared" ca="1" si="47"/>
        <v>-3.6013679126173272</v>
      </c>
      <c r="G63" s="17">
        <f t="shared" ca="1" si="47"/>
        <v>3.8114079901077389</v>
      </c>
      <c r="H63" s="17">
        <f t="shared" ca="1" si="47"/>
        <v>9.1281313371790844</v>
      </c>
      <c r="I63" s="17">
        <f t="shared" ca="1" si="47"/>
        <v>7.6329723935076004</v>
      </c>
      <c r="J63" s="17">
        <f t="shared" ca="1" si="47"/>
        <v>9.2978097667556767</v>
      </c>
      <c r="K63" s="17">
        <f t="shared" ca="1" si="47"/>
        <v>25.895149754144882</v>
      </c>
      <c r="L63" s="17">
        <f t="shared" ca="1" si="47"/>
        <v>24.442923368503244</v>
      </c>
      <c r="M63" s="17">
        <f t="shared" ca="1" si="47"/>
        <v>32.661029953044448</v>
      </c>
      <c r="N63" s="17">
        <f t="shared" ca="1" si="47"/>
        <v>33.370320793057459</v>
      </c>
      <c r="O63" s="17">
        <f t="shared" ca="1" si="47"/>
        <v>36.32638128044556</v>
      </c>
      <c r="P63" s="17">
        <f t="shared" ca="1" si="47"/>
        <v>33.200328727821812</v>
      </c>
      <c r="Q63" s="17">
        <f t="shared" ca="1" si="47"/>
        <v>36.940472298044142</v>
      </c>
      <c r="R63" s="17">
        <f t="shared" ca="1" si="47"/>
        <v>40.844972216837448</v>
      </c>
      <c r="S63" s="17">
        <f t="shared" ca="1" si="47"/>
        <v>24.290535691525037</v>
      </c>
      <c r="T63" s="17">
        <f t="shared" ca="1" si="47"/>
        <v>25.204009825666759</v>
      </c>
      <c r="U63" s="17">
        <f t="shared" ca="1" si="47"/>
        <v>21.298763513934716</v>
      </c>
      <c r="V63" s="17">
        <f t="shared" ca="1" si="47"/>
        <v>-6.6444813408967889</v>
      </c>
      <c r="W63" s="17">
        <f t="shared" ca="1" si="47"/>
        <v>-20.84237568598445</v>
      </c>
      <c r="X63" s="17">
        <f t="shared" ref="X63" ca="1" si="48">X11-X37</f>
        <v>-17.98172644471282</v>
      </c>
    </row>
    <row r="64" spans="2:27" x14ac:dyDescent="0.25">
      <c r="B64" s="10" t="s">
        <v>39</v>
      </c>
      <c r="C64" s="17">
        <f t="shared" ca="1" si="35"/>
        <v>9.7792750271161299</v>
      </c>
      <c r="D64" s="17">
        <f t="shared" ref="D64:W64" ca="1" si="49">D12-D38</f>
        <v>2.5162719781945952E-3</v>
      </c>
      <c r="E64" s="17">
        <f t="shared" ca="1" si="49"/>
        <v>-1.1710254023569178E-3</v>
      </c>
      <c r="F64" s="17">
        <f t="shared" ca="1" si="49"/>
        <v>-0.14940450076782952</v>
      </c>
      <c r="G64" s="17">
        <f t="shared" ca="1" si="49"/>
        <v>8.2712652505989581E-3</v>
      </c>
      <c r="H64" s="17">
        <f t="shared" ca="1" si="49"/>
        <v>0.41005543669353983</v>
      </c>
      <c r="I64" s="17">
        <f t="shared" ca="1" si="49"/>
        <v>0.69448758551288137</v>
      </c>
      <c r="J64" s="17">
        <f t="shared" ca="1" si="49"/>
        <v>1.005922326843617</v>
      </c>
      <c r="K64" s="17">
        <f t="shared" ca="1" si="49"/>
        <v>1.8752235719775499</v>
      </c>
      <c r="L64" s="17">
        <f t="shared" ca="1" si="49"/>
        <v>2.0246293139280667</v>
      </c>
      <c r="M64" s="17">
        <f t="shared" ca="1" si="49"/>
        <v>2.1235338674335935</v>
      </c>
      <c r="N64" s="17">
        <f t="shared" ca="1" si="49"/>
        <v>2.406822074235933</v>
      </c>
      <c r="O64" s="17">
        <f t="shared" ca="1" si="49"/>
        <v>2.0189191547303764</v>
      </c>
      <c r="P64" s="17">
        <f t="shared" ca="1" si="49"/>
        <v>1.8304233918153301</v>
      </c>
      <c r="Q64" s="17">
        <f t="shared" ca="1" si="49"/>
        <v>1.4781283549274065</v>
      </c>
      <c r="R64" s="17">
        <f t="shared" ca="1" si="49"/>
        <v>1.8256588110618992</v>
      </c>
      <c r="S64" s="17">
        <f t="shared" ca="1" si="49"/>
        <v>1.230369630974792</v>
      </c>
      <c r="T64" s="17">
        <f t="shared" ca="1" si="49"/>
        <v>0.93997927799996717</v>
      </c>
      <c r="U64" s="17">
        <f t="shared" ca="1" si="49"/>
        <v>0.9132210509479961</v>
      </c>
      <c r="V64" s="17">
        <f t="shared" ca="1" si="49"/>
        <v>-0.7264059184822429</v>
      </c>
      <c r="W64" s="17">
        <f t="shared" ca="1" si="49"/>
        <v>-0.68211447688925375</v>
      </c>
      <c r="X64" s="17">
        <f t="shared" ref="X64" ca="1" si="50">X12-X38</f>
        <v>3.1317173870192505E-2</v>
      </c>
    </row>
    <row r="65" spans="2:24" x14ac:dyDescent="0.25">
      <c r="B65" s="10" t="s">
        <v>35</v>
      </c>
      <c r="C65" s="17">
        <f t="shared" ca="1" si="35"/>
        <v>-8.1548817474467752E-2</v>
      </c>
      <c r="D65" s="17">
        <f t="shared" ref="D65:W65" ca="1" si="51">D13-D39</f>
        <v>2.1779421370382579E-5</v>
      </c>
      <c r="E65" s="17">
        <f t="shared" ca="1" si="51"/>
        <v>2.7450981399113061E-5</v>
      </c>
      <c r="F65" s="17">
        <f t="shared" ca="1" si="51"/>
        <v>-1.6598540423180275</v>
      </c>
      <c r="G65" s="17">
        <f t="shared" ca="1" si="51"/>
        <v>-6.0406760911450141E-2</v>
      </c>
      <c r="H65" s="17">
        <f t="shared" ca="1" si="51"/>
        <v>0.20025076251591006</v>
      </c>
      <c r="I65" s="17">
        <f t="shared" ca="1" si="51"/>
        <v>8.5660762211130004E-2</v>
      </c>
      <c r="J65" s="17">
        <f t="shared" ca="1" si="51"/>
        <v>0</v>
      </c>
      <c r="K65" s="17">
        <f t="shared" ca="1" si="51"/>
        <v>0.23286943286692</v>
      </c>
      <c r="L65" s="17">
        <f t="shared" ca="1" si="51"/>
        <v>0.24925669466059</v>
      </c>
      <c r="M65" s="17">
        <f t="shared" ca="1" si="51"/>
        <v>0.31819509939093998</v>
      </c>
      <c r="N65" s="17">
        <f t="shared" ca="1" si="51"/>
        <v>0.47215460280602006</v>
      </c>
      <c r="O65" s="17">
        <f t="shared" ca="1" si="51"/>
        <v>0</v>
      </c>
      <c r="P65" s="17">
        <f t="shared" ca="1" si="51"/>
        <v>0.2664616318106699</v>
      </c>
      <c r="Q65" s="17">
        <f t="shared" ca="1" si="51"/>
        <v>0.25520971116982005</v>
      </c>
      <c r="R65" s="17">
        <f t="shared" ca="1" si="51"/>
        <v>0.54680296137955997</v>
      </c>
      <c r="S65" s="17">
        <f t="shared" ca="1" si="51"/>
        <v>0</v>
      </c>
      <c r="T65" s="17">
        <f t="shared" ca="1" si="51"/>
        <v>0</v>
      </c>
      <c r="U65" s="17">
        <f t="shared" ca="1" si="51"/>
        <v>0</v>
      </c>
      <c r="V65" s="17">
        <f t="shared" ca="1" si="51"/>
        <v>0</v>
      </c>
      <c r="W65" s="17">
        <f t="shared" ca="1" si="51"/>
        <v>0</v>
      </c>
      <c r="X65" s="17">
        <f t="shared" ref="X65" ca="1" si="52">X13-X39</f>
        <v>0</v>
      </c>
    </row>
    <row r="66" spans="2:24" x14ac:dyDescent="0.25">
      <c r="B66" s="19" t="s">
        <v>36</v>
      </c>
      <c r="C66" s="20">
        <f t="shared" ca="1" si="35"/>
        <v>-3.1136207029677412E-2</v>
      </c>
      <c r="D66" s="20">
        <f t="shared" ref="D66:W66" ca="1" si="53">D14-D40</f>
        <v>0</v>
      </c>
      <c r="E66" s="20">
        <f t="shared" ca="1" si="53"/>
        <v>0</v>
      </c>
      <c r="F66" s="20">
        <f t="shared" ca="1" si="53"/>
        <v>0</v>
      </c>
      <c r="G66" s="20">
        <f t="shared" ca="1" si="53"/>
        <v>0</v>
      </c>
      <c r="H66" s="20">
        <f t="shared" ca="1" si="53"/>
        <v>0</v>
      </c>
      <c r="I66" s="20">
        <f t="shared" ca="1" si="53"/>
        <v>0</v>
      </c>
      <c r="J66" s="20">
        <f t="shared" ca="1" si="53"/>
        <v>0</v>
      </c>
      <c r="K66" s="20">
        <f t="shared" ca="1" si="53"/>
        <v>0</v>
      </c>
      <c r="L66" s="20">
        <f t="shared" ca="1" si="53"/>
        <v>0.14556301672064001</v>
      </c>
      <c r="M66" s="20">
        <f t="shared" ca="1" si="53"/>
        <v>0</v>
      </c>
      <c r="N66" s="20">
        <f t="shared" ca="1" si="53"/>
        <v>0</v>
      </c>
      <c r="O66" s="20">
        <f t="shared" ca="1" si="53"/>
        <v>0</v>
      </c>
      <c r="P66" s="20">
        <f t="shared" ca="1" si="53"/>
        <v>0</v>
      </c>
      <c r="Q66" s="20">
        <f t="shared" ca="1" si="53"/>
        <v>0</v>
      </c>
      <c r="R66" s="20">
        <f t="shared" ca="1" si="53"/>
        <v>-0.21163681013204994</v>
      </c>
      <c r="S66" s="20">
        <f t="shared" ca="1" si="53"/>
        <v>0</v>
      </c>
      <c r="T66" s="20">
        <f t="shared" ca="1" si="53"/>
        <v>-8.8341629481779996E-2</v>
      </c>
      <c r="U66" s="20">
        <f t="shared" ca="1" si="53"/>
        <v>0</v>
      </c>
      <c r="V66" s="20">
        <f t="shared" ca="1" si="53"/>
        <v>0</v>
      </c>
      <c r="W66" s="20">
        <f t="shared" ca="1" si="53"/>
        <v>0</v>
      </c>
      <c r="X66" s="20">
        <f t="shared" ref="X66" ca="1" si="54">X14-X40</f>
        <v>0</v>
      </c>
    </row>
    <row r="67" spans="2:24" x14ac:dyDescent="0.25">
      <c r="B67" s="10" t="s">
        <v>37</v>
      </c>
      <c r="C67" s="17">
        <f t="shared" ca="1" si="35"/>
        <v>1284.7136094608986</v>
      </c>
      <c r="D67" s="17">
        <f ca="1">SUM(D57:D66)</f>
        <v>6.1360186562628982E-3</v>
      </c>
      <c r="E67" s="17">
        <f t="shared" ref="E67" ca="1" si="55">SUM(E57:E66)</f>
        <v>-1.9618409185259367E-2</v>
      </c>
      <c r="F67" s="17">
        <f t="shared" ref="F67" ca="1" si="56">SUM(F57:F66)</f>
        <v>-23.218840270685135</v>
      </c>
      <c r="G67" s="17">
        <f t="shared" ref="G67" ca="1" si="57">SUM(G57:G66)</f>
        <v>10.056276770343326</v>
      </c>
      <c r="H67" s="17">
        <f t="shared" ref="H67" ca="1" si="58">SUM(H57:H66)</f>
        <v>69.448794558822996</v>
      </c>
      <c r="I67" s="17">
        <f t="shared" ref="I67" ca="1" si="59">SUM(I57:I66)</f>
        <v>58.84011488425854</v>
      </c>
      <c r="J67" s="17">
        <f t="shared" ref="J67" ca="1" si="60">SUM(J57:J66)</f>
        <v>52.237853049918073</v>
      </c>
      <c r="K67" s="17">
        <f t="shared" ref="K67" ca="1" si="61">SUM(K57:K66)</f>
        <v>220.69712072362654</v>
      </c>
      <c r="L67" s="17">
        <f t="shared" ref="L67" ca="1" si="62">SUM(L57:L66)</f>
        <v>236.94467543731611</v>
      </c>
      <c r="M67" s="17">
        <f t="shared" ref="M67" ca="1" si="63">SUM(M57:M66)</f>
        <v>245.47117609160262</v>
      </c>
      <c r="N67" s="17">
        <f t="shared" ref="N67" ca="1" si="64">SUM(N57:N66)</f>
        <v>248.38810116267774</v>
      </c>
      <c r="O67" s="17">
        <f t="shared" ref="O67" ca="1" si="65">SUM(O57:O66)</f>
        <v>246.16865999069338</v>
      </c>
      <c r="P67" s="17">
        <f t="shared" ref="P67" ca="1" si="66">SUM(P57:P66)</f>
        <v>236.60938638958538</v>
      </c>
      <c r="Q67" s="17">
        <f t="shared" ref="Q67" ca="1" si="67">SUM(Q57:Q66)</f>
        <v>209.40256510966501</v>
      </c>
      <c r="R67" s="17">
        <f t="shared" ref="R67" ca="1" si="68">SUM(R57:R66)</f>
        <v>193.05395395158689</v>
      </c>
      <c r="S67" s="17">
        <f t="shared" ref="S67" ca="1" si="69">SUM(S57:S66)</f>
        <v>167.75791420642668</v>
      </c>
      <c r="T67" s="17">
        <f t="shared" ref="T67" ca="1" si="70">SUM(T57:T66)</f>
        <v>140.62136631438264</v>
      </c>
      <c r="U67" s="17">
        <f t="shared" ref="U67" ca="1" si="71">SUM(U57:U66)</f>
        <v>120.13542254009361</v>
      </c>
      <c r="V67" s="17">
        <f t="shared" ref="V67" ca="1" si="72">SUM(V57:V66)</f>
        <v>88.607203874159723</v>
      </c>
      <c r="W67" s="17">
        <f t="shared" ref="W67" ca="1" si="73">SUM(W57:W66)</f>
        <v>123.68383787287063</v>
      </c>
      <c r="X67" s="17">
        <f t="shared" ref="X67" ca="1" si="74">SUM(X57:X66)</f>
        <v>148.57876433166604</v>
      </c>
    </row>
    <row r="69" spans="2:24" x14ac:dyDescent="0.25">
      <c r="B69" s="10" t="s">
        <v>42</v>
      </c>
      <c r="C69" s="17">
        <f t="shared" ref="C69:C75" ca="1" si="75">NPV($C$2,D69:X69)</f>
        <v>-483.88598022806599</v>
      </c>
      <c r="D69" s="17">
        <f t="shared" ref="D69:W69" ca="1" si="76">D17-D43</f>
        <v>0</v>
      </c>
      <c r="E69" s="17">
        <f t="shared" ca="1" si="76"/>
        <v>3.7767890019426318</v>
      </c>
      <c r="F69" s="17">
        <f t="shared" ca="1" si="76"/>
        <v>12.100486337867341</v>
      </c>
      <c r="G69" s="17">
        <f t="shared" ca="1" si="76"/>
        <v>12.507564995473132</v>
      </c>
      <c r="H69" s="17">
        <f t="shared" ca="1" si="76"/>
        <v>-10.950110640000162</v>
      </c>
      <c r="I69" s="17">
        <f t="shared" ca="1" si="76"/>
        <v>-72.901446188513546</v>
      </c>
      <c r="J69" s="17">
        <f t="shared" ca="1" si="76"/>
        <v>-83.721876720479372</v>
      </c>
      <c r="K69" s="17">
        <f t="shared" ca="1" si="76"/>
        <v>-42.286270305857443</v>
      </c>
      <c r="L69" s="17">
        <f t="shared" ca="1" si="76"/>
        <v>-49.828694978629983</v>
      </c>
      <c r="M69" s="17">
        <f t="shared" ca="1" si="76"/>
        <v>-36.65625761989304</v>
      </c>
      <c r="N69" s="17">
        <f t="shared" ca="1" si="76"/>
        <v>-41.567745648310392</v>
      </c>
      <c r="O69" s="17">
        <f t="shared" ca="1" si="76"/>
        <v>-37.663919023870676</v>
      </c>
      <c r="P69" s="17">
        <f t="shared" ca="1" si="76"/>
        <v>-11.16788258473548</v>
      </c>
      <c r="Q69" s="17">
        <f t="shared" ca="1" si="76"/>
        <v>-24.722522914648152</v>
      </c>
      <c r="R69" s="17">
        <f t="shared" ca="1" si="76"/>
        <v>-24.033442956948193</v>
      </c>
      <c r="S69" s="17">
        <f t="shared" ca="1" si="76"/>
        <v>-53.9010108111097</v>
      </c>
      <c r="T69" s="17">
        <f t="shared" ca="1" si="76"/>
        <v>-44.477133310888348</v>
      </c>
      <c r="U69" s="17">
        <f t="shared" ca="1" si="76"/>
        <v>-128.88215633092682</v>
      </c>
      <c r="V69" s="17">
        <f t="shared" ca="1" si="76"/>
        <v>-160.06244214982053</v>
      </c>
      <c r="W69" s="17">
        <f t="shared" ca="1" si="76"/>
        <v>-198.09178563104729</v>
      </c>
      <c r="X69" s="17">
        <f t="shared" ref="X69" ca="1" si="77">X17-X43</f>
        <v>-262.34379099084845</v>
      </c>
    </row>
    <row r="70" spans="2:24" x14ac:dyDescent="0.25">
      <c r="B70" s="10" t="s">
        <v>43</v>
      </c>
      <c r="C70" s="17">
        <f t="shared" ca="1" si="75"/>
        <v>360.87322340126184</v>
      </c>
      <c r="D70" s="17">
        <f t="shared" ref="D70:W70" ca="1" si="78">D18-D44</f>
        <v>0</v>
      </c>
      <c r="E70" s="17">
        <f t="shared" ca="1" si="78"/>
        <v>0</v>
      </c>
      <c r="F70" s="17">
        <f t="shared" ca="1" si="78"/>
        <v>2.5882741272424141</v>
      </c>
      <c r="G70" s="17">
        <f t="shared" ca="1" si="78"/>
        <v>5.8204023114184338</v>
      </c>
      <c r="H70" s="17">
        <f t="shared" ca="1" si="78"/>
        <v>-4.3959309382718175</v>
      </c>
      <c r="I70" s="17">
        <f t="shared" ca="1" si="78"/>
        <v>3.9150772445074153</v>
      </c>
      <c r="J70" s="17">
        <f t="shared" ca="1" si="78"/>
        <v>5.3735184840902548</v>
      </c>
      <c r="K70" s="17">
        <f t="shared" ca="1" si="78"/>
        <v>19.146264262620207</v>
      </c>
      <c r="L70" s="17">
        <f t="shared" ca="1" si="78"/>
        <v>17.723309450293982</v>
      </c>
      <c r="M70" s="17">
        <f t="shared" ca="1" si="78"/>
        <v>23.460368948558198</v>
      </c>
      <c r="N70" s="17">
        <f t="shared" ca="1" si="78"/>
        <v>23.283569274398019</v>
      </c>
      <c r="O70" s="17">
        <f t="shared" ca="1" si="78"/>
        <v>26.080849595101881</v>
      </c>
      <c r="P70" s="17">
        <f t="shared" ca="1" si="78"/>
        <v>43.703751982988365</v>
      </c>
      <c r="Q70" s="17">
        <f t="shared" ca="1" si="78"/>
        <v>45.244328018405895</v>
      </c>
      <c r="R70" s="17">
        <f t="shared" ca="1" si="78"/>
        <v>49.268194732086386</v>
      </c>
      <c r="S70" s="17">
        <f t="shared" ca="1" si="78"/>
        <v>115.36488959026326</v>
      </c>
      <c r="T70" s="17">
        <f t="shared" ca="1" si="78"/>
        <v>130.86671543185969</v>
      </c>
      <c r="U70" s="17">
        <f t="shared" ca="1" si="78"/>
        <v>106.21718204788942</v>
      </c>
      <c r="V70" s="17">
        <f t="shared" ca="1" si="78"/>
        <v>133.9279392052938</v>
      </c>
      <c r="W70" s="17">
        <f t="shared" ca="1" si="78"/>
        <v>124.81355529683606</v>
      </c>
      <c r="X70" s="17">
        <f t="shared" ref="X70" ca="1" si="79">X18-X44</f>
        <v>122.29764146048228</v>
      </c>
    </row>
    <row r="71" spans="2:24" x14ac:dyDescent="0.25">
      <c r="B71" s="10" t="s">
        <v>40</v>
      </c>
      <c r="C71" s="17">
        <f t="shared" ca="1" si="75"/>
        <v>211.1049062270105</v>
      </c>
      <c r="D71" s="17">
        <f t="shared" ref="D71:W71" ca="1" si="80">D19-D45</f>
        <v>0</v>
      </c>
      <c r="E71" s="17">
        <f t="shared" ca="1" si="80"/>
        <v>0</v>
      </c>
      <c r="F71" s="17">
        <f t="shared" ca="1" si="80"/>
        <v>0</v>
      </c>
      <c r="G71" s="17">
        <f t="shared" ca="1" si="80"/>
        <v>0</v>
      </c>
      <c r="H71" s="17">
        <f t="shared" ca="1" si="80"/>
        <v>0</v>
      </c>
      <c r="I71" s="17">
        <f t="shared" ca="1" si="80"/>
        <v>0</v>
      </c>
      <c r="J71" s="17">
        <f t="shared" ca="1" si="80"/>
        <v>0</v>
      </c>
      <c r="K71" s="17">
        <f t="shared" ca="1" si="80"/>
        <v>0</v>
      </c>
      <c r="L71" s="17">
        <f t="shared" ca="1" si="80"/>
        <v>0</v>
      </c>
      <c r="M71" s="17">
        <f t="shared" ca="1" si="80"/>
        <v>0</v>
      </c>
      <c r="N71" s="17">
        <f t="shared" ca="1" si="80"/>
        <v>0</v>
      </c>
      <c r="O71" s="17">
        <f t="shared" ca="1" si="80"/>
        <v>0</v>
      </c>
      <c r="P71" s="17">
        <f t="shared" ca="1" si="80"/>
        <v>0</v>
      </c>
      <c r="Q71" s="17">
        <f t="shared" ca="1" si="80"/>
        <v>0</v>
      </c>
      <c r="R71" s="17">
        <f t="shared" ca="1" si="80"/>
        <v>0</v>
      </c>
      <c r="S71" s="17">
        <f t="shared" ca="1" si="80"/>
        <v>0</v>
      </c>
      <c r="T71" s="17">
        <f t="shared" ca="1" si="80"/>
        <v>0</v>
      </c>
      <c r="U71" s="17">
        <f t="shared" ca="1" si="80"/>
        <v>0</v>
      </c>
      <c r="V71" s="17">
        <f t="shared" ca="1" si="80"/>
        <v>242.23048036408659</v>
      </c>
      <c r="W71" s="17">
        <f t="shared" ca="1" si="80"/>
        <v>233.10617007296509</v>
      </c>
      <c r="X71" s="17">
        <f t="shared" ref="X71" ca="1" si="81">X19-X45</f>
        <v>251.57063570789751</v>
      </c>
    </row>
    <row r="72" spans="2:24" x14ac:dyDescent="0.25">
      <c r="B72" s="10" t="s">
        <v>41</v>
      </c>
      <c r="C72" s="17">
        <f t="shared" ca="1" si="75"/>
        <v>15.499230338507676</v>
      </c>
      <c r="D72" s="17">
        <f t="shared" ref="D72:W72" ca="1" si="82">D20-D46</f>
        <v>0</v>
      </c>
      <c r="E72" s="17">
        <f t="shared" ca="1" si="82"/>
        <v>0</v>
      </c>
      <c r="F72" s="17">
        <f t="shared" ca="1" si="82"/>
        <v>0</v>
      </c>
      <c r="G72" s="17">
        <f t="shared" ca="1" si="82"/>
        <v>0</v>
      </c>
      <c r="H72" s="17">
        <f t="shared" ca="1" si="82"/>
        <v>0</v>
      </c>
      <c r="I72" s="17">
        <f t="shared" ca="1" si="82"/>
        <v>0</v>
      </c>
      <c r="J72" s="17">
        <f t="shared" ca="1" si="82"/>
        <v>0</v>
      </c>
      <c r="K72" s="17">
        <f t="shared" ca="1" si="82"/>
        <v>0</v>
      </c>
      <c r="L72" s="17">
        <f t="shared" ca="1" si="82"/>
        <v>0</v>
      </c>
      <c r="M72" s="17">
        <f t="shared" ca="1" si="82"/>
        <v>0</v>
      </c>
      <c r="N72" s="17">
        <f t="shared" ca="1" si="82"/>
        <v>0</v>
      </c>
      <c r="O72" s="17">
        <f t="shared" ca="1" si="82"/>
        <v>0</v>
      </c>
      <c r="P72" s="17">
        <f t="shared" ca="1" si="82"/>
        <v>0</v>
      </c>
      <c r="Q72" s="17">
        <f t="shared" ca="1" si="82"/>
        <v>0</v>
      </c>
      <c r="R72" s="17">
        <f t="shared" ca="1" si="82"/>
        <v>0</v>
      </c>
      <c r="S72" s="17">
        <f t="shared" ca="1" si="82"/>
        <v>0</v>
      </c>
      <c r="T72" s="17">
        <f t="shared" ca="1" si="82"/>
        <v>0</v>
      </c>
      <c r="U72" s="17">
        <f t="shared" ca="1" si="82"/>
        <v>0</v>
      </c>
      <c r="V72" s="17">
        <f t="shared" ca="1" si="82"/>
        <v>25.206162729271</v>
      </c>
      <c r="W72" s="17">
        <f t="shared" ca="1" si="82"/>
        <v>13.705970146686838</v>
      </c>
      <c r="X72" s="17">
        <f t="shared" ref="X72" ca="1" si="83">X20-X46</f>
        <v>13.697331999048913</v>
      </c>
    </row>
    <row r="73" spans="2:24" x14ac:dyDescent="0.25">
      <c r="B73" s="10" t="s">
        <v>44</v>
      </c>
      <c r="C73" s="17">
        <f t="shared" ca="1" si="75"/>
        <v>7.3310993618691711</v>
      </c>
      <c r="D73" s="17">
        <f t="shared" ref="D73:W73" ca="1" si="84">D21-D47</f>
        <v>0</v>
      </c>
      <c r="E73" s="17">
        <f t="shared" ca="1" si="84"/>
        <v>4.1785908599933919E-6</v>
      </c>
      <c r="F73" s="17">
        <f t="shared" ca="1" si="84"/>
        <v>-3.1261291160045168E-5</v>
      </c>
      <c r="G73" s="17">
        <f t="shared" ca="1" si="84"/>
        <v>1.8637574757800479E-3</v>
      </c>
      <c r="H73" s="17">
        <f t="shared" ca="1" si="84"/>
        <v>4.9336885339791081E-2</v>
      </c>
      <c r="I73" s="17">
        <f t="shared" ca="1" si="84"/>
        <v>0.51886288779362832</v>
      </c>
      <c r="J73" s="17">
        <f t="shared" ca="1" si="84"/>
        <v>-3.3640344798732489</v>
      </c>
      <c r="K73" s="17">
        <f t="shared" ca="1" si="84"/>
        <v>-3.0789388803034576</v>
      </c>
      <c r="L73" s="17">
        <f t="shared" ca="1" si="84"/>
        <v>-2.3641979273545317</v>
      </c>
      <c r="M73" s="17">
        <f t="shared" ca="1" si="84"/>
        <v>0.64667434285726166</v>
      </c>
      <c r="N73" s="17">
        <f t="shared" ca="1" si="84"/>
        <v>1.800372609443551</v>
      </c>
      <c r="O73" s="17">
        <f t="shared" ca="1" si="84"/>
        <v>1.1216096087080913</v>
      </c>
      <c r="P73" s="17">
        <f t="shared" ca="1" si="84"/>
        <v>0.25373666391527649</v>
      </c>
      <c r="Q73" s="17">
        <f t="shared" ca="1" si="84"/>
        <v>-0.1615898098840276</v>
      </c>
      <c r="R73" s="17">
        <f t="shared" ca="1" si="84"/>
        <v>6.8855529596600746</v>
      </c>
      <c r="S73" s="17">
        <f t="shared" ca="1" si="84"/>
        <v>6.9608193640325595</v>
      </c>
      <c r="T73" s="17">
        <f t="shared" ca="1" si="84"/>
        <v>6.4607767005615351</v>
      </c>
      <c r="U73" s="17">
        <f t="shared" ca="1" si="84"/>
        <v>0.63975136275479727</v>
      </c>
      <c r="V73" s="17">
        <f t="shared" ca="1" si="84"/>
        <v>0.39717983509881449</v>
      </c>
      <c r="W73" s="17">
        <f t="shared" ca="1" si="84"/>
        <v>3.2703728062946453</v>
      </c>
      <c r="X73" s="17">
        <f t="shared" ref="X73" ca="1" si="85">X21-X47</f>
        <v>6.0819690664144908</v>
      </c>
    </row>
    <row r="74" spans="2:24" x14ac:dyDescent="0.25">
      <c r="B74" s="19" t="s">
        <v>45</v>
      </c>
      <c r="C74" s="20">
        <f t="shared" ca="1" si="75"/>
        <v>482.09794366068093</v>
      </c>
      <c r="D74" s="20">
        <f t="shared" ref="D74:W74" ca="1" si="86">D22-D48</f>
        <v>0</v>
      </c>
      <c r="E74" s="20">
        <f t="shared" ca="1" si="86"/>
        <v>0</v>
      </c>
      <c r="F74" s="20">
        <f t="shared" ca="1" si="86"/>
        <v>0.14374370939655945</v>
      </c>
      <c r="G74" s="20">
        <f t="shared" ca="1" si="86"/>
        <v>-4.5657051912144553</v>
      </c>
      <c r="H74" s="20">
        <f t="shared" ca="1" si="86"/>
        <v>0</v>
      </c>
      <c r="I74" s="20">
        <f t="shared" ca="1" si="86"/>
        <v>-50.73706842765634</v>
      </c>
      <c r="J74" s="20">
        <f t="shared" ca="1" si="86"/>
        <v>-51.843134355422919</v>
      </c>
      <c r="K74" s="20">
        <f t="shared" ca="1" si="86"/>
        <v>2.2171677758454678</v>
      </c>
      <c r="L74" s="20">
        <f t="shared" ca="1" si="86"/>
        <v>2.2655020479396057</v>
      </c>
      <c r="M74" s="20">
        <f t="shared" ca="1" si="86"/>
        <v>2.3148899420992564</v>
      </c>
      <c r="N74" s="20">
        <f t="shared" ca="1" si="86"/>
        <v>2.3653545903921582</v>
      </c>
      <c r="O74" s="20">
        <f t="shared" ca="1" si="86"/>
        <v>2.4169193473328221</v>
      </c>
      <c r="P74" s="20">
        <f t="shared" ca="1" si="86"/>
        <v>2.4696082346975174</v>
      </c>
      <c r="Q74" s="20">
        <f t="shared" ca="1" si="86"/>
        <v>62.033208998390194</v>
      </c>
      <c r="R74" s="20">
        <f t="shared" ca="1" si="86"/>
        <v>193.38593534492628</v>
      </c>
      <c r="S74" s="20">
        <f t="shared" ca="1" si="86"/>
        <v>197.60174471176774</v>
      </c>
      <c r="T74" s="20">
        <f t="shared" ca="1" si="86"/>
        <v>201.90947155788535</v>
      </c>
      <c r="U74" s="20">
        <f t="shared" ca="1" si="86"/>
        <v>206.3110843519836</v>
      </c>
      <c r="V74" s="20">
        <f t="shared" ca="1" si="86"/>
        <v>261.42843182749061</v>
      </c>
      <c r="W74" s="20">
        <f t="shared" ca="1" si="86"/>
        <v>267.12758583718801</v>
      </c>
      <c r="X74" s="20">
        <f t="shared" ref="X74" ca="1" si="87">X22-X48</f>
        <v>271.95096909929077</v>
      </c>
    </row>
    <row r="75" spans="2:24" x14ac:dyDescent="0.25">
      <c r="B75" s="10" t="s">
        <v>46</v>
      </c>
      <c r="C75" s="17">
        <f t="shared" ca="1" si="75"/>
        <v>593.02042276126406</v>
      </c>
      <c r="D75" s="17">
        <f ca="1">SUM(D69:D74)</f>
        <v>0</v>
      </c>
      <c r="E75" s="17">
        <f t="shared" ref="E75" ca="1" si="88">SUM(E69:E74)</f>
        <v>3.7767931805334918</v>
      </c>
      <c r="F75" s="17">
        <f t="shared" ref="F75" ca="1" si="89">SUM(F69:F74)</f>
        <v>14.832472913215156</v>
      </c>
      <c r="G75" s="17">
        <f t="shared" ref="G75" ca="1" si="90">SUM(G69:G74)</f>
        <v>13.764125873152892</v>
      </c>
      <c r="H75" s="17">
        <f t="shared" ref="H75" ca="1" si="91">SUM(H69:H74)</f>
        <v>-15.296704692932188</v>
      </c>
      <c r="I75" s="17">
        <f t="shared" ref="I75" ca="1" si="92">SUM(I69:I74)</f>
        <v>-119.20457448386884</v>
      </c>
      <c r="J75" s="17">
        <f t="shared" ref="J75" ca="1" si="93">SUM(J69:J74)</f>
        <v>-133.55552707168528</v>
      </c>
      <c r="K75" s="17">
        <f t="shared" ref="K75" ca="1" si="94">SUM(K69:K74)</f>
        <v>-24.001777147695226</v>
      </c>
      <c r="L75" s="17">
        <f t="shared" ref="L75" ca="1" si="95">SUM(L69:L74)</f>
        <v>-32.204081407750927</v>
      </c>
      <c r="M75" s="17">
        <f t="shared" ref="M75" ca="1" si="96">SUM(M69:M74)</f>
        <v>-10.234324386378324</v>
      </c>
      <c r="N75" s="17">
        <f t="shared" ref="N75" ca="1" si="97">SUM(N69:N74)</f>
        <v>-14.118449174076666</v>
      </c>
      <c r="O75" s="17">
        <f t="shared" ref="O75" ca="1" si="98">SUM(O69:O74)</f>
        <v>-8.0445404727278813</v>
      </c>
      <c r="P75" s="17">
        <f t="shared" ref="P75" ca="1" si="99">SUM(P69:P74)</f>
        <v>35.259214296865679</v>
      </c>
      <c r="Q75" s="17">
        <f t="shared" ref="Q75" ca="1" si="100">SUM(Q69:Q74)</f>
        <v>82.393424292263916</v>
      </c>
      <c r="R75" s="17">
        <f t="shared" ref="R75" ca="1" si="101">SUM(R69:R74)</f>
        <v>225.50624007972453</v>
      </c>
      <c r="S75" s="17">
        <f t="shared" ref="S75" ca="1" si="102">SUM(S69:S74)</f>
        <v>266.02644285495387</v>
      </c>
      <c r="T75" s="17">
        <f t="shared" ref="T75" ca="1" si="103">SUM(T69:T74)</f>
        <v>294.75983037941825</v>
      </c>
      <c r="U75" s="17">
        <f t="shared" ref="U75" ca="1" si="104">SUM(U69:U74)</f>
        <v>184.28586143170099</v>
      </c>
      <c r="V75" s="17">
        <f t="shared" ref="V75" ca="1" si="105">SUM(V69:V74)</f>
        <v>503.1277518114203</v>
      </c>
      <c r="W75" s="17">
        <f t="shared" ref="W75" ca="1" si="106">SUM(W69:W74)</f>
        <v>443.93186852892336</v>
      </c>
      <c r="X75" s="17">
        <f t="shared" ref="X75" ca="1" si="107">SUM(X69:X74)</f>
        <v>403.25475634228553</v>
      </c>
    </row>
    <row r="77" spans="2:24" ht="15.75" thickBot="1" x14ac:dyDescent="0.3">
      <c r="B77" s="21" t="s">
        <v>1</v>
      </c>
      <c r="C77" s="22">
        <f ca="1">NPV($C$2,D77:X77)</f>
        <v>1877.7340322221623</v>
      </c>
      <c r="D77" s="22">
        <f ca="1">D67+D75</f>
        <v>6.1360186562628982E-3</v>
      </c>
      <c r="E77" s="22">
        <f t="shared" ref="E77:W77" ca="1" si="108">E67+E75</f>
        <v>3.7571747713482324</v>
      </c>
      <c r="F77" s="22">
        <f t="shared" ca="1" si="108"/>
        <v>-8.3863673574699789</v>
      </c>
      <c r="G77" s="22">
        <f t="shared" ca="1" si="108"/>
        <v>23.820402643496216</v>
      </c>
      <c r="H77" s="22">
        <f t="shared" ca="1" si="108"/>
        <v>54.152089865890808</v>
      </c>
      <c r="I77" s="22">
        <f t="shared" ca="1" si="108"/>
        <v>-60.364459599610299</v>
      </c>
      <c r="J77" s="22">
        <f t="shared" ca="1" si="108"/>
        <v>-81.317674021767203</v>
      </c>
      <c r="K77" s="22">
        <f t="shared" ca="1" si="108"/>
        <v>196.6953435759313</v>
      </c>
      <c r="L77" s="22">
        <f t="shared" ca="1" si="108"/>
        <v>204.74059402956519</v>
      </c>
      <c r="M77" s="22">
        <f t="shared" ca="1" si="108"/>
        <v>235.2368517052243</v>
      </c>
      <c r="N77" s="22">
        <f t="shared" ca="1" si="108"/>
        <v>234.26965198860108</v>
      </c>
      <c r="O77" s="22">
        <f t="shared" ca="1" si="108"/>
        <v>238.12411951796551</v>
      </c>
      <c r="P77" s="22">
        <f t="shared" ca="1" si="108"/>
        <v>271.86860068645103</v>
      </c>
      <c r="Q77" s="22">
        <f t="shared" ca="1" si="108"/>
        <v>291.79598940192892</v>
      </c>
      <c r="R77" s="22">
        <f t="shared" ca="1" si="108"/>
        <v>418.56019403131143</v>
      </c>
      <c r="S77" s="22">
        <f t="shared" ca="1" si="108"/>
        <v>433.78435706138055</v>
      </c>
      <c r="T77" s="22">
        <f t="shared" ca="1" si="108"/>
        <v>435.38119669380092</v>
      </c>
      <c r="U77" s="22">
        <f t="shared" ca="1" si="108"/>
        <v>304.42128397179459</v>
      </c>
      <c r="V77" s="22">
        <f t="shared" ca="1" si="108"/>
        <v>591.73495568557996</v>
      </c>
      <c r="W77" s="22">
        <f t="shared" ca="1" si="108"/>
        <v>567.615706401794</v>
      </c>
      <c r="X77" s="22">
        <f t="shared" ref="X77" ca="1" si="109">X67+X75</f>
        <v>551.83352067395163</v>
      </c>
    </row>
    <row r="78" spans="2:24" ht="15.75" thickTop="1" x14ac:dyDescent="0.25">
      <c r="B78" s="10" t="s">
        <v>47</v>
      </c>
      <c r="C78" s="17">
        <f>C26-C52</f>
        <v>38.855420263597637</v>
      </c>
      <c r="D78" s="25">
        <f>D26-D52</f>
        <v>6.5557744883778533</v>
      </c>
      <c r="E78" s="25">
        <f t="shared" ref="E78:X78" si="110">E26-E52</f>
        <v>7.0628110326842375</v>
      </c>
      <c r="F78" s="25">
        <f t="shared" si="110"/>
        <v>20.138761019978695</v>
      </c>
      <c r="G78" s="25">
        <f t="shared" si="110"/>
        <v>7.6832270400243878</v>
      </c>
      <c r="H78" s="25">
        <f t="shared" si="110"/>
        <v>12.020342581783822</v>
      </c>
      <c r="I78" s="25">
        <f t="shared" si="110"/>
        <v>-10.117534971460501</v>
      </c>
      <c r="J78" s="25">
        <f t="shared" si="110"/>
        <v>3.0891293238226005</v>
      </c>
      <c r="K78" s="25">
        <f t="shared" si="110"/>
        <v>23.373715851505121</v>
      </c>
      <c r="L78" s="25">
        <f t="shared" si="110"/>
        <v>-3.7213596359276337</v>
      </c>
      <c r="M78" s="25">
        <f t="shared" si="110"/>
        <v>7.3356354720196819</v>
      </c>
      <c r="N78" s="25">
        <f t="shared" si="110"/>
        <v>-10.477656243365177</v>
      </c>
      <c r="O78" s="25">
        <f t="shared" si="110"/>
        <v>20.724554069971873</v>
      </c>
      <c r="P78" s="25">
        <f t="shared" si="110"/>
        <v>13.20112588505242</v>
      </c>
      <c r="Q78" s="25">
        <f t="shared" si="110"/>
        <v>5.7036798891588774</v>
      </c>
      <c r="R78" s="25">
        <f t="shared" si="110"/>
        <v>17.161358251775624</v>
      </c>
      <c r="S78" s="25">
        <f t="shared" si="110"/>
        <v>-10.215696036513449</v>
      </c>
      <c r="T78" s="25">
        <f t="shared" si="110"/>
        <v>-7.2803521892516869</v>
      </c>
      <c r="U78" s="25">
        <f t="shared" si="110"/>
        <v>28.038167218092241</v>
      </c>
      <c r="V78" s="25">
        <f t="shared" si="110"/>
        <v>47.507281311519975</v>
      </c>
      <c r="W78" s="25">
        <f t="shared" si="110"/>
        <v>31.631485822670946</v>
      </c>
      <c r="X78" s="25">
        <f t="shared" si="110"/>
        <v>-229.29643496298695</v>
      </c>
    </row>
    <row r="79" spans="2:24" ht="15.75" thickBot="1" x14ac:dyDescent="0.3">
      <c r="B79" s="21" t="s">
        <v>48</v>
      </c>
      <c r="C79" s="22">
        <f ca="1">C78+C77</f>
        <v>1916.5894524857599</v>
      </c>
    </row>
    <row r="80" spans="2:24" ht="15.75" thickTop="1" x14ac:dyDescent="0.25"/>
    <row r="83" spans="2:34" x14ac:dyDescent="0.25">
      <c r="B83" s="10" t="s">
        <v>57</v>
      </c>
      <c r="C83" s="11" t="s">
        <v>3</v>
      </c>
      <c r="D83" s="12">
        <f>D4</f>
        <v>2025</v>
      </c>
      <c r="E83" s="12">
        <f t="shared" ref="E83:W83" si="111">E4</f>
        <v>2026</v>
      </c>
      <c r="F83" s="12">
        <f t="shared" si="111"/>
        <v>2027</v>
      </c>
      <c r="G83" s="12">
        <f t="shared" si="111"/>
        <v>2028</v>
      </c>
      <c r="H83" s="12">
        <f t="shared" si="111"/>
        <v>2029</v>
      </c>
      <c r="I83" s="12">
        <f t="shared" si="111"/>
        <v>2030</v>
      </c>
      <c r="J83" s="12">
        <f t="shared" si="111"/>
        <v>2031</v>
      </c>
      <c r="K83" s="12">
        <f t="shared" si="111"/>
        <v>2032</v>
      </c>
      <c r="L83" s="12">
        <f t="shared" si="111"/>
        <v>2033</v>
      </c>
      <c r="M83" s="12">
        <f t="shared" si="111"/>
        <v>2034</v>
      </c>
      <c r="N83" s="12">
        <f t="shared" si="111"/>
        <v>2035</v>
      </c>
      <c r="O83" s="12">
        <f t="shared" si="111"/>
        <v>2036</v>
      </c>
      <c r="P83" s="12">
        <f t="shared" si="111"/>
        <v>2037</v>
      </c>
      <c r="Q83" s="12">
        <f t="shared" si="111"/>
        <v>2038</v>
      </c>
      <c r="R83" s="12">
        <f t="shared" si="111"/>
        <v>2039</v>
      </c>
      <c r="S83" s="12">
        <f t="shared" si="111"/>
        <v>2040</v>
      </c>
      <c r="T83" s="12">
        <f t="shared" si="111"/>
        <v>2041</v>
      </c>
      <c r="U83" s="12">
        <f t="shared" si="111"/>
        <v>2042</v>
      </c>
      <c r="V83" s="12">
        <f t="shared" si="111"/>
        <v>2043</v>
      </c>
      <c r="W83" s="12">
        <f t="shared" si="111"/>
        <v>2044</v>
      </c>
      <c r="X83" s="12">
        <f t="shared" ref="X83" si="112">X4</f>
        <v>2045</v>
      </c>
      <c r="Y83" s="12">
        <f>X83+1</f>
        <v>2046</v>
      </c>
      <c r="Z83" s="12">
        <f t="shared" ref="Z83:AC83" si="113">Y83+1</f>
        <v>2047</v>
      </c>
      <c r="AA83" s="12">
        <f t="shared" si="113"/>
        <v>2048</v>
      </c>
      <c r="AB83" s="12">
        <f t="shared" si="113"/>
        <v>2049</v>
      </c>
      <c r="AC83" s="12">
        <f t="shared" si="113"/>
        <v>2050</v>
      </c>
    </row>
    <row r="84" spans="2:34" x14ac:dyDescent="0.25">
      <c r="B84" s="10" t="s">
        <v>50</v>
      </c>
      <c r="C84" s="17">
        <f ca="1">NPV($C$2,D84:AC84)</f>
        <v>528.37339563936382</v>
      </c>
      <c r="D84" s="17">
        <f ca="1">(D71+D72)</f>
        <v>0</v>
      </c>
      <c r="E84" s="17">
        <f t="shared" ref="E84:W84" ca="1" si="114">(E71+E72)</f>
        <v>0</v>
      </c>
      <c r="F84" s="17">
        <f t="shared" ca="1" si="114"/>
        <v>0</v>
      </c>
      <c r="G84" s="17">
        <f t="shared" ca="1" si="114"/>
        <v>0</v>
      </c>
      <c r="H84" s="17">
        <f t="shared" ca="1" si="114"/>
        <v>0</v>
      </c>
      <c r="I84" s="17">
        <f t="shared" ca="1" si="114"/>
        <v>0</v>
      </c>
      <c r="J84" s="17">
        <f t="shared" ca="1" si="114"/>
        <v>0</v>
      </c>
      <c r="K84" s="17">
        <f t="shared" ca="1" si="114"/>
        <v>0</v>
      </c>
      <c r="L84" s="17">
        <f t="shared" ca="1" si="114"/>
        <v>0</v>
      </c>
      <c r="M84" s="17">
        <f t="shared" ca="1" si="114"/>
        <v>0</v>
      </c>
      <c r="N84" s="17">
        <f t="shared" ca="1" si="114"/>
        <v>0</v>
      </c>
      <c r="O84" s="17">
        <f t="shared" ca="1" si="114"/>
        <v>0</v>
      </c>
      <c r="P84" s="17">
        <f t="shared" ca="1" si="114"/>
        <v>0</v>
      </c>
      <c r="Q84" s="17">
        <f t="shared" ca="1" si="114"/>
        <v>0</v>
      </c>
      <c r="R84" s="17">
        <f t="shared" ca="1" si="114"/>
        <v>0</v>
      </c>
      <c r="S84" s="17">
        <f t="shared" ca="1" si="114"/>
        <v>0</v>
      </c>
      <c r="T84" s="17">
        <f t="shared" ca="1" si="114"/>
        <v>0</v>
      </c>
      <c r="U84" s="17">
        <f t="shared" ca="1" si="114"/>
        <v>0</v>
      </c>
      <c r="V84" s="17">
        <f t="shared" ca="1" si="114"/>
        <v>267.43664309335759</v>
      </c>
      <c r="W84" s="17">
        <f t="shared" ca="1" si="114"/>
        <v>246.81214021965192</v>
      </c>
      <c r="X84" s="17">
        <f t="shared" ref="X84" ca="1" si="115">(X71+X72)</f>
        <v>265.26796770694642</v>
      </c>
      <c r="Y84" s="17">
        <f ca="1">X84</f>
        <v>265.26796770694642</v>
      </c>
      <c r="Z84" s="17">
        <f t="shared" ref="Z84:AC84" ca="1" si="116">Y84</f>
        <v>265.26796770694642</v>
      </c>
      <c r="AA84" s="17">
        <f t="shared" ca="1" si="116"/>
        <v>265.26796770694642</v>
      </c>
      <c r="AB84" s="17">
        <f t="shared" ca="1" si="116"/>
        <v>265.26796770694642</v>
      </c>
      <c r="AC84" s="17">
        <f t="shared" ca="1" si="116"/>
        <v>265.26796770694642</v>
      </c>
    </row>
    <row r="85" spans="2:34" x14ac:dyDescent="0.25">
      <c r="B85" s="10" t="s">
        <v>45</v>
      </c>
      <c r="C85" s="17">
        <f t="shared" ref="C85:C90" ca="1" si="117">NPV($C$2,D85:AC85)</f>
        <v>791.46979567475364</v>
      </c>
      <c r="D85" s="17">
        <f ca="1">D74</f>
        <v>0</v>
      </c>
      <c r="E85" s="17">
        <f t="shared" ref="E85:W85" ca="1" si="118">E74</f>
        <v>0</v>
      </c>
      <c r="F85" s="17">
        <f t="shared" ca="1" si="118"/>
        <v>0.14374370939655945</v>
      </c>
      <c r="G85" s="17">
        <f t="shared" ca="1" si="118"/>
        <v>-4.5657051912144553</v>
      </c>
      <c r="H85" s="17">
        <f t="shared" ca="1" si="118"/>
        <v>0</v>
      </c>
      <c r="I85" s="17">
        <f t="shared" ca="1" si="118"/>
        <v>-50.73706842765634</v>
      </c>
      <c r="J85" s="17">
        <f t="shared" ca="1" si="118"/>
        <v>-51.843134355422919</v>
      </c>
      <c r="K85" s="17">
        <f t="shared" ca="1" si="118"/>
        <v>2.2171677758454678</v>
      </c>
      <c r="L85" s="17">
        <f t="shared" ca="1" si="118"/>
        <v>2.2655020479396057</v>
      </c>
      <c r="M85" s="17">
        <f t="shared" ca="1" si="118"/>
        <v>2.3148899420992564</v>
      </c>
      <c r="N85" s="17">
        <f t="shared" ca="1" si="118"/>
        <v>2.3653545903921582</v>
      </c>
      <c r="O85" s="17">
        <f t="shared" ca="1" si="118"/>
        <v>2.4169193473328221</v>
      </c>
      <c r="P85" s="17">
        <f t="shared" ca="1" si="118"/>
        <v>2.4696082346975174</v>
      </c>
      <c r="Q85" s="17">
        <f t="shared" ca="1" si="118"/>
        <v>62.033208998390194</v>
      </c>
      <c r="R85" s="17">
        <f t="shared" ca="1" si="118"/>
        <v>193.38593534492628</v>
      </c>
      <c r="S85" s="17">
        <f t="shared" ca="1" si="118"/>
        <v>197.60174471176774</v>
      </c>
      <c r="T85" s="17">
        <f t="shared" ca="1" si="118"/>
        <v>201.90947155788535</v>
      </c>
      <c r="U85" s="17">
        <f t="shared" ca="1" si="118"/>
        <v>206.3110843519836</v>
      </c>
      <c r="V85" s="17">
        <f t="shared" ca="1" si="118"/>
        <v>261.42843182749061</v>
      </c>
      <c r="W85" s="17">
        <f t="shared" ca="1" si="118"/>
        <v>267.12758583718801</v>
      </c>
      <c r="X85" s="17">
        <f t="shared" ref="X85" ca="1" si="119">X74</f>
        <v>271.95096909929077</v>
      </c>
      <c r="Y85" s="17">
        <f ca="1">X85</f>
        <v>271.95096909929077</v>
      </c>
      <c r="Z85" s="17">
        <f t="shared" ref="Z85:AC85" ca="1" si="120">Y85</f>
        <v>271.95096909929077</v>
      </c>
      <c r="AA85" s="17">
        <f t="shared" ca="1" si="120"/>
        <v>271.95096909929077</v>
      </c>
      <c r="AB85" s="17">
        <f t="shared" ca="1" si="120"/>
        <v>271.95096909929077</v>
      </c>
      <c r="AC85" s="17">
        <f t="shared" ca="1" si="120"/>
        <v>271.95096909929077</v>
      </c>
    </row>
    <row r="86" spans="2:34" x14ac:dyDescent="0.25">
      <c r="B86" s="10" t="s">
        <v>54</v>
      </c>
      <c r="C86" s="17">
        <f t="shared" ca="1" si="117"/>
        <v>354.51071239676259</v>
      </c>
      <c r="D86" s="17">
        <f ca="1">(D69+D70+D73+D61+D62+D66)</f>
        <v>-1.012983931467204E-3</v>
      </c>
      <c r="E86" s="17">
        <f t="shared" ref="E86:W86" ca="1" si="121">(E69+E70+E73+E61+E62+E66)</f>
        <v>3.7768232943881763</v>
      </c>
      <c r="F86" s="17">
        <f t="shared" ca="1" si="121"/>
        <v>2.123700742118217</v>
      </c>
      <c r="G86" s="17">
        <f t="shared" ca="1" si="121"/>
        <v>27.901154240917236</v>
      </c>
      <c r="H86" s="17">
        <f t="shared" ca="1" si="121"/>
        <v>28.954160660702307</v>
      </c>
      <c r="I86" s="17">
        <f t="shared" ca="1" si="121"/>
        <v>-35.739780770166661</v>
      </c>
      <c r="J86" s="17">
        <f t="shared" ca="1" si="121"/>
        <v>-59.137741053175958</v>
      </c>
      <c r="K86" s="17">
        <f t="shared" ca="1" si="121"/>
        <v>96.714168918296636</v>
      </c>
      <c r="L86" s="17">
        <f t="shared" ca="1" si="121"/>
        <v>103.75546145121143</v>
      </c>
      <c r="M86" s="17">
        <f t="shared" ca="1" si="121"/>
        <v>127.95621575785589</v>
      </c>
      <c r="N86" s="17">
        <f t="shared" ca="1" si="121"/>
        <v>122.61851927640942</v>
      </c>
      <c r="O86" s="17">
        <f t="shared" ca="1" si="121"/>
        <v>127.29664406551481</v>
      </c>
      <c r="P86" s="17">
        <f t="shared" ca="1" si="121"/>
        <v>180.34218647183394</v>
      </c>
      <c r="Q86" s="17">
        <f t="shared" ca="1" si="121"/>
        <v>136.97555858237806</v>
      </c>
      <c r="R86" s="17">
        <f t="shared" ca="1" si="121"/>
        <v>122.96185175040702</v>
      </c>
      <c r="S86" s="17">
        <f t="shared" ca="1" si="121"/>
        <v>145.47388969726569</v>
      </c>
      <c r="T86" s="17">
        <f t="shared" ca="1" si="121"/>
        <v>146.81062301681911</v>
      </c>
      <c r="U86" s="17">
        <f t="shared" ca="1" si="121"/>
        <v>-46.835323045113697</v>
      </c>
      <c r="V86" s="17">
        <f t="shared" ca="1" si="121"/>
        <v>-44.134385198828298</v>
      </c>
      <c r="W86" s="17">
        <f t="shared" ca="1" si="121"/>
        <v>-73.796160381827562</v>
      </c>
      <c r="X86" s="17">
        <f t="shared" ref="X86" ca="1" si="122">(X69+X70+X73+X61+X62+X66)</f>
        <v>-129.45635656468519</v>
      </c>
      <c r="Y86" s="17">
        <f ca="1">X86</f>
        <v>-129.45635656468519</v>
      </c>
      <c r="Z86" s="17">
        <f t="shared" ref="Z86:AC86" ca="1" si="123">Y86</f>
        <v>-129.45635656468519</v>
      </c>
      <c r="AA86" s="17">
        <f t="shared" ca="1" si="123"/>
        <v>-129.45635656468519</v>
      </c>
      <c r="AB86" s="17">
        <f t="shared" ca="1" si="123"/>
        <v>-129.45635656468519</v>
      </c>
      <c r="AC86" s="17">
        <f t="shared" ca="1" si="123"/>
        <v>-129.45635656468519</v>
      </c>
    </row>
    <row r="87" spans="2:34" x14ac:dyDescent="0.25">
      <c r="B87" s="10" t="s">
        <v>51</v>
      </c>
      <c r="C87" s="17">
        <f t="shared" ca="1" si="117"/>
        <v>683.88048339386012</v>
      </c>
      <c r="D87" s="17">
        <f ca="1">(D57+D58+D59+D60)</f>
        <v>-3.2030324966602741E-2</v>
      </c>
      <c r="E87" s="17">
        <f t="shared" ref="E87:W87" ca="1" si="124">(E57+E58+E59+E60)</f>
        <v>-2.6525940350264676E-2</v>
      </c>
      <c r="F87" s="17">
        <f t="shared" ca="1" si="124"/>
        <v>-5.2431853532815706</v>
      </c>
      <c r="G87" s="17">
        <f t="shared" ca="1" si="124"/>
        <v>-3.2743189006534514</v>
      </c>
      <c r="H87" s="17">
        <f t="shared" ca="1" si="124"/>
        <v>15.459491668799968</v>
      </c>
      <c r="I87" s="17">
        <f t="shared" ca="1" si="124"/>
        <v>17.699268856981089</v>
      </c>
      <c r="J87" s="17">
        <f t="shared" ca="1" si="124"/>
        <v>19.359469293232362</v>
      </c>
      <c r="K87" s="17">
        <f t="shared" ca="1" si="124"/>
        <v>69.760764122799856</v>
      </c>
      <c r="L87" s="17">
        <f t="shared" ca="1" si="124"/>
        <v>72.00282115332223</v>
      </c>
      <c r="M87" s="17">
        <f t="shared" ca="1" si="124"/>
        <v>69.862987085400178</v>
      </c>
      <c r="N87" s="17">
        <f t="shared" ca="1" si="124"/>
        <v>73.036480651700046</v>
      </c>
      <c r="O87" s="17">
        <f t="shared" ca="1" si="124"/>
        <v>70.065255669941934</v>
      </c>
      <c r="P87" s="17">
        <f t="shared" ca="1" si="124"/>
        <v>53.759592228471803</v>
      </c>
      <c r="Q87" s="17">
        <f t="shared" ca="1" si="124"/>
        <v>54.113411457019296</v>
      </c>
      <c r="R87" s="17">
        <f t="shared" ca="1" si="124"/>
        <v>58.994972946699249</v>
      </c>
      <c r="S87" s="17">
        <f t="shared" ca="1" si="124"/>
        <v>65.187817329847263</v>
      </c>
      <c r="T87" s="17">
        <f t="shared" ca="1" si="124"/>
        <v>60.517113015429715</v>
      </c>
      <c r="U87" s="17">
        <f t="shared" ca="1" si="124"/>
        <v>122.733538100042</v>
      </c>
      <c r="V87" s="17">
        <f t="shared" ca="1" si="124"/>
        <v>114.37515322293913</v>
      </c>
      <c r="W87" s="17">
        <f t="shared" ca="1" si="124"/>
        <v>148.99663088965531</v>
      </c>
      <c r="X87" s="17">
        <f t="shared" ref="X87" ca="1" si="125">(X57+X58+X59+X60)</f>
        <v>162.02134970324218</v>
      </c>
      <c r="Y87" s="17">
        <f t="shared" ref="Y87:AC91" ca="1" si="126">X87</f>
        <v>162.02134970324218</v>
      </c>
      <c r="Z87" s="17">
        <f t="shared" ca="1" si="126"/>
        <v>162.02134970324218</v>
      </c>
      <c r="AA87" s="17">
        <f t="shared" ca="1" si="126"/>
        <v>162.02134970324218</v>
      </c>
      <c r="AB87" s="17">
        <f t="shared" ca="1" si="126"/>
        <v>162.02134970324218</v>
      </c>
      <c r="AC87" s="17">
        <f t="shared" ca="1" si="126"/>
        <v>162.02134970324218</v>
      </c>
    </row>
    <row r="88" spans="2:34" x14ac:dyDescent="0.25">
      <c r="B88" s="10" t="s">
        <v>35</v>
      </c>
      <c r="C88" s="17">
        <f t="shared" ca="1" si="117"/>
        <v>-8.1548817474467752E-2</v>
      </c>
      <c r="D88" s="17">
        <f ca="1">D65</f>
        <v>2.1779421370382579E-5</v>
      </c>
      <c r="E88" s="17">
        <f t="shared" ref="E88:W88" ca="1" si="127">E65</f>
        <v>2.7450981399113061E-5</v>
      </c>
      <c r="F88" s="17">
        <f t="shared" ca="1" si="127"/>
        <v>-1.6598540423180275</v>
      </c>
      <c r="G88" s="17">
        <f t="shared" ca="1" si="127"/>
        <v>-6.0406760911450141E-2</v>
      </c>
      <c r="H88" s="17">
        <f t="shared" ca="1" si="127"/>
        <v>0.20025076251591006</v>
      </c>
      <c r="I88" s="17">
        <f t="shared" ca="1" si="127"/>
        <v>8.5660762211130004E-2</v>
      </c>
      <c r="J88" s="17">
        <f t="shared" ca="1" si="127"/>
        <v>0</v>
      </c>
      <c r="K88" s="17">
        <f t="shared" ca="1" si="127"/>
        <v>0.23286943286692</v>
      </c>
      <c r="L88" s="17">
        <f t="shared" ca="1" si="127"/>
        <v>0.24925669466059</v>
      </c>
      <c r="M88" s="17">
        <f t="shared" ca="1" si="127"/>
        <v>0.31819509939093998</v>
      </c>
      <c r="N88" s="17">
        <f t="shared" ca="1" si="127"/>
        <v>0.47215460280602006</v>
      </c>
      <c r="O88" s="17">
        <f t="shared" ca="1" si="127"/>
        <v>0</v>
      </c>
      <c r="P88" s="17">
        <f t="shared" ca="1" si="127"/>
        <v>0.2664616318106699</v>
      </c>
      <c r="Q88" s="17">
        <f t="shared" ca="1" si="127"/>
        <v>0.25520971116982005</v>
      </c>
      <c r="R88" s="17">
        <f t="shared" ca="1" si="127"/>
        <v>0.54680296137955997</v>
      </c>
      <c r="S88" s="17">
        <f t="shared" ca="1" si="127"/>
        <v>0</v>
      </c>
      <c r="T88" s="17">
        <f t="shared" ca="1" si="127"/>
        <v>0</v>
      </c>
      <c r="U88" s="17">
        <f t="shared" ca="1" si="127"/>
        <v>0</v>
      </c>
      <c r="V88" s="17">
        <f t="shared" ca="1" si="127"/>
        <v>0</v>
      </c>
      <c r="W88" s="17">
        <f t="shared" ca="1" si="127"/>
        <v>0</v>
      </c>
      <c r="X88" s="17">
        <f t="shared" ref="X88" ca="1" si="128">X65</f>
        <v>0</v>
      </c>
      <c r="Y88" s="17">
        <f t="shared" ca="1" si="126"/>
        <v>0</v>
      </c>
      <c r="Z88" s="17">
        <f t="shared" ca="1" si="126"/>
        <v>0</v>
      </c>
      <c r="AA88" s="17">
        <f t="shared" ca="1" si="126"/>
        <v>0</v>
      </c>
      <c r="AB88" s="17">
        <f t="shared" ca="1" si="126"/>
        <v>0</v>
      </c>
      <c r="AC88" s="17">
        <f t="shared" ca="1" si="126"/>
        <v>0</v>
      </c>
      <c r="AH88" s="17"/>
    </row>
    <row r="89" spans="2:34" x14ac:dyDescent="0.25">
      <c r="B89" s="10" t="s">
        <v>49</v>
      </c>
      <c r="C89" s="17">
        <f t="shared" ca="1" si="117"/>
        <v>147.34787871554582</v>
      </c>
      <c r="D89" s="17">
        <f ca="1">(D63+D64)</f>
        <v>3.9157548132962461E-2</v>
      </c>
      <c r="E89" s="17">
        <f t="shared" ref="E89:W89" ca="1" si="129">(E63+E64)</f>
        <v>6.8499663289216528E-3</v>
      </c>
      <c r="F89" s="17">
        <f t="shared" ca="1" si="129"/>
        <v>-3.7507724133851568</v>
      </c>
      <c r="G89" s="17">
        <f t="shared" ca="1" si="129"/>
        <v>3.8196792553583379</v>
      </c>
      <c r="H89" s="17">
        <f t="shared" ca="1" si="129"/>
        <v>9.5381867738726243</v>
      </c>
      <c r="I89" s="17">
        <f t="shared" ca="1" si="129"/>
        <v>8.3274599790204817</v>
      </c>
      <c r="J89" s="17">
        <f t="shared" ca="1" si="129"/>
        <v>10.303732093599294</v>
      </c>
      <c r="K89" s="17">
        <f t="shared" ca="1" si="129"/>
        <v>27.770373326122431</v>
      </c>
      <c r="L89" s="17">
        <f t="shared" ca="1" si="129"/>
        <v>26.467552682431311</v>
      </c>
      <c r="M89" s="17">
        <f t="shared" ca="1" si="129"/>
        <v>34.784563820478041</v>
      </c>
      <c r="N89" s="17">
        <f t="shared" ca="1" si="129"/>
        <v>35.777142867293392</v>
      </c>
      <c r="O89" s="17">
        <f t="shared" ca="1" si="129"/>
        <v>38.345300435175936</v>
      </c>
      <c r="P89" s="17">
        <f t="shared" ca="1" si="129"/>
        <v>35.030752119637143</v>
      </c>
      <c r="Q89" s="17">
        <f t="shared" ca="1" si="129"/>
        <v>38.418600652971548</v>
      </c>
      <c r="R89" s="17">
        <f t="shared" ca="1" si="129"/>
        <v>42.670631027899347</v>
      </c>
      <c r="S89" s="17">
        <f t="shared" ca="1" si="129"/>
        <v>25.520905322499829</v>
      </c>
      <c r="T89" s="17">
        <f t="shared" ca="1" si="129"/>
        <v>26.143989103666726</v>
      </c>
      <c r="U89" s="17">
        <f t="shared" ca="1" si="129"/>
        <v>22.211984564882712</v>
      </c>
      <c r="V89" s="17">
        <f t="shared" ca="1" si="129"/>
        <v>-7.3708872593790318</v>
      </c>
      <c r="W89" s="17">
        <f t="shared" ca="1" si="129"/>
        <v>-21.524490162873704</v>
      </c>
      <c r="X89" s="17">
        <f t="shared" ref="X89" ca="1" si="130">(X63+X64)</f>
        <v>-17.950409270842627</v>
      </c>
      <c r="Y89" s="17">
        <f t="shared" ca="1" si="126"/>
        <v>-17.950409270842627</v>
      </c>
      <c r="Z89" s="17">
        <f t="shared" ca="1" si="126"/>
        <v>-17.950409270842627</v>
      </c>
      <c r="AA89" s="17">
        <f t="shared" ca="1" si="126"/>
        <v>-17.950409270842627</v>
      </c>
      <c r="AB89" s="17">
        <f t="shared" ca="1" si="126"/>
        <v>-17.950409270842627</v>
      </c>
      <c r="AC89" s="17">
        <f t="shared" ca="1" si="126"/>
        <v>-17.950409270842627</v>
      </c>
    </row>
    <row r="90" spans="2:34" x14ac:dyDescent="0.25">
      <c r="B90" s="10" t="s">
        <v>112</v>
      </c>
      <c r="C90" s="17">
        <f t="shared" si="117"/>
        <v>-221.99256634101658</v>
      </c>
      <c r="D90" s="17">
        <f t="shared" ref="D90:W90" si="131">D78</f>
        <v>6.5557744883778533</v>
      </c>
      <c r="E90" s="17">
        <f t="shared" si="131"/>
        <v>7.0628110326842375</v>
      </c>
      <c r="F90" s="17">
        <f t="shared" si="131"/>
        <v>20.138761019978695</v>
      </c>
      <c r="G90" s="17">
        <f t="shared" si="131"/>
        <v>7.6832270400243878</v>
      </c>
      <c r="H90" s="17">
        <f t="shared" si="131"/>
        <v>12.020342581783822</v>
      </c>
      <c r="I90" s="17">
        <f t="shared" si="131"/>
        <v>-10.117534971460501</v>
      </c>
      <c r="J90" s="17">
        <f t="shared" si="131"/>
        <v>3.0891293238226005</v>
      </c>
      <c r="K90" s="17">
        <f t="shared" si="131"/>
        <v>23.373715851505121</v>
      </c>
      <c r="L90" s="17">
        <f t="shared" si="131"/>
        <v>-3.7213596359276337</v>
      </c>
      <c r="M90" s="17">
        <f t="shared" si="131"/>
        <v>7.3356354720196819</v>
      </c>
      <c r="N90" s="17">
        <f t="shared" si="131"/>
        <v>-10.477656243365177</v>
      </c>
      <c r="O90" s="17">
        <f t="shared" si="131"/>
        <v>20.724554069971873</v>
      </c>
      <c r="P90" s="17">
        <f t="shared" si="131"/>
        <v>13.20112588505242</v>
      </c>
      <c r="Q90" s="17">
        <f t="shared" si="131"/>
        <v>5.7036798891588774</v>
      </c>
      <c r="R90" s="17">
        <f t="shared" si="131"/>
        <v>17.161358251775624</v>
      </c>
      <c r="S90" s="17">
        <f t="shared" si="131"/>
        <v>-10.215696036513449</v>
      </c>
      <c r="T90" s="17">
        <f t="shared" si="131"/>
        <v>-7.2803521892516869</v>
      </c>
      <c r="U90" s="17">
        <f t="shared" si="131"/>
        <v>28.038167218092241</v>
      </c>
      <c r="V90" s="17">
        <f t="shared" si="131"/>
        <v>47.507281311519975</v>
      </c>
      <c r="W90" s="17">
        <f t="shared" si="131"/>
        <v>31.631485822670946</v>
      </c>
      <c r="X90" s="17">
        <f>X78</f>
        <v>-229.29643496298695</v>
      </c>
      <c r="Y90" s="17">
        <f t="shared" si="126"/>
        <v>-229.29643496298695</v>
      </c>
      <c r="Z90" s="17">
        <f t="shared" si="126"/>
        <v>-229.29643496298695</v>
      </c>
      <c r="AA90" s="17">
        <f t="shared" si="126"/>
        <v>-229.29643496298695</v>
      </c>
      <c r="AB90" s="17">
        <f t="shared" si="126"/>
        <v>-229.29643496298695</v>
      </c>
      <c r="AC90" s="17">
        <f t="shared" si="126"/>
        <v>-229.29643496298695</v>
      </c>
    </row>
    <row r="91" spans="2:34" x14ac:dyDescent="0.25">
      <c r="B91" s="10" t="s">
        <v>53</v>
      </c>
      <c r="C91" s="27">
        <f ca="1">SUM(C84:C90)</f>
        <v>2283.5081506617948</v>
      </c>
      <c r="D91" s="28">
        <f ca="1">SUM(D84:D90)</f>
        <v>6.5619105070341162</v>
      </c>
      <c r="E91" s="28">
        <f t="shared" ref="E91:X91" ca="1" si="132">SUM(E84:E90)</f>
        <v>10.81998580403247</v>
      </c>
      <c r="F91" s="28">
        <f t="shared" ca="1" si="132"/>
        <v>11.752393662508716</v>
      </c>
      <c r="G91" s="28">
        <f t="shared" ca="1" si="132"/>
        <v>31.503629683520604</v>
      </c>
      <c r="H91" s="28">
        <f t="shared" ca="1" si="132"/>
        <v>66.172432447674623</v>
      </c>
      <c r="I91" s="28">
        <f t="shared" ca="1" si="132"/>
        <v>-70.4819945710708</v>
      </c>
      <c r="J91" s="28">
        <f t="shared" ca="1" si="132"/>
        <v>-78.228544697944614</v>
      </c>
      <c r="K91" s="28">
        <f t="shared" ca="1" si="132"/>
        <v>220.06905942743643</v>
      </c>
      <c r="L91" s="28">
        <f t="shared" ca="1" si="132"/>
        <v>201.01923439363756</v>
      </c>
      <c r="M91" s="28">
        <f t="shared" ca="1" si="132"/>
        <v>242.572487177244</v>
      </c>
      <c r="N91" s="28">
        <f t="shared" ca="1" si="132"/>
        <v>223.79199574523585</v>
      </c>
      <c r="O91" s="28">
        <f t="shared" ca="1" si="132"/>
        <v>258.84867358793736</v>
      </c>
      <c r="P91" s="28">
        <f t="shared" ca="1" si="132"/>
        <v>285.06972657150351</v>
      </c>
      <c r="Q91" s="28">
        <f t="shared" ca="1" si="132"/>
        <v>297.49966929108774</v>
      </c>
      <c r="R91" s="28">
        <f t="shared" ca="1" si="132"/>
        <v>435.72155228308702</v>
      </c>
      <c r="S91" s="28">
        <f t="shared" ca="1" si="132"/>
        <v>423.56866102486708</v>
      </c>
      <c r="T91" s="28">
        <f t="shared" ca="1" si="132"/>
        <v>428.10084450454923</v>
      </c>
      <c r="U91" s="28">
        <f t="shared" ca="1" si="132"/>
        <v>332.45945118988686</v>
      </c>
      <c r="V91" s="28">
        <f t="shared" ca="1" si="132"/>
        <v>639.24223699709989</v>
      </c>
      <c r="W91" s="28">
        <f t="shared" ca="1" si="132"/>
        <v>599.24719222446492</v>
      </c>
      <c r="X91" s="28">
        <f t="shared" ca="1" si="132"/>
        <v>322.53708571096467</v>
      </c>
      <c r="Y91" s="28">
        <f t="shared" ca="1" si="126"/>
        <v>322.53708571096467</v>
      </c>
      <c r="Z91" s="28">
        <f t="shared" ca="1" si="126"/>
        <v>322.53708571096467</v>
      </c>
      <c r="AA91" s="28">
        <f t="shared" ca="1" si="126"/>
        <v>322.53708571096467</v>
      </c>
      <c r="AB91" s="28">
        <f t="shared" ca="1" si="126"/>
        <v>322.53708571096467</v>
      </c>
      <c r="AC91" s="28">
        <f t="shared" ca="1" si="126"/>
        <v>322.53708571096467</v>
      </c>
    </row>
    <row r="93" spans="2:34" x14ac:dyDescent="0.25">
      <c r="B93" s="10" t="s">
        <v>52</v>
      </c>
      <c r="D93" s="17">
        <f ca="1">-D91</f>
        <v>-6.5619105070341162</v>
      </c>
      <c r="E93" s="17">
        <f ca="1">NPV($C$2,$D$91:E91)</f>
        <v>15.729443460072494</v>
      </c>
      <c r="F93" s="17">
        <f ca="1">NPV($C$2,$D$91:F91)</f>
        <v>25.491613597184742</v>
      </c>
      <c r="G93" s="17">
        <f ca="1">NPV($C$2,$D$91:G91)</f>
        <v>50.090794701389854</v>
      </c>
      <c r="H93" s="17">
        <f ca="1">NPV($C$2,$D$91:H91)</f>
        <v>98.661808607891345</v>
      </c>
      <c r="I93" s="17">
        <f ca="1">NPV($C$2,$D$91:I91)</f>
        <v>50.030240913269758</v>
      </c>
      <c r="J93" s="17">
        <f ca="1">NPV($C$2,$D$91:J91)</f>
        <v>-0.70916163721009517</v>
      </c>
      <c r="K93" s="17">
        <f ca="1">NPV($C$2,$D$91:K91)</f>
        <v>133.46815409713545</v>
      </c>
      <c r="L93" s="17">
        <f ca="1">NPV($C$2,$D$91:L91)</f>
        <v>248.6801607268051</v>
      </c>
      <c r="M93" s="17">
        <f ca="1">NPV($C$2,$D$91:M91)</f>
        <v>379.36995711665725</v>
      </c>
      <c r="N93" s="17">
        <f ca="1">NPV($C$2,$D$91:N91)</f>
        <v>492.7103473125452</v>
      </c>
      <c r="O93" s="17">
        <f ca="1">NPV($C$2,$D$91:O91)</f>
        <v>615.94308936113657</v>
      </c>
      <c r="P93" s="17">
        <f ca="1">NPV($C$2,$D$91:P91)</f>
        <v>743.5197650434045</v>
      </c>
      <c r="Q93" s="17">
        <f ca="1">NPV($C$2,$D$91:Q91)</f>
        <v>868.67432670832079</v>
      </c>
      <c r="R93" s="17">
        <f ca="1">NPV($C$2,$D$91:R91)</f>
        <v>1040.9838386808931</v>
      </c>
      <c r="S93" s="17">
        <f ca="1">NPV($C$2,$D$91:S91)</f>
        <v>1198.4415897815609</v>
      </c>
      <c r="T93" s="17">
        <f ca="1">NPV($C$2,$D$91:T91)</f>
        <v>1348.0397742089463</v>
      </c>
      <c r="U93" s="17">
        <f ca="1">NPV($C$2,$D$91:U91)</f>
        <v>1457.2489013265608</v>
      </c>
      <c r="V93" s="17">
        <f ca="1">NPV($C$2,$D$91:V91)</f>
        <v>1654.6391657945867</v>
      </c>
      <c r="W93" s="17">
        <f ca="1">NPV($C$2,$D$91:W91)</f>
        <v>1828.5818982634339</v>
      </c>
      <c r="X93" s="17">
        <f ca="1">NPV($C$2,$D$91:X91)</f>
        <v>1916.5894524857599</v>
      </c>
      <c r="Y93" s="17">
        <f ca="1">NPV($C$2,$D$91:Y91)</f>
        <v>1999.3188698784331</v>
      </c>
      <c r="Z93" s="17">
        <f ca="1">NPV($C$2,$D$91:Z91)</f>
        <v>2077.0866997267817</v>
      </c>
      <c r="AA93" s="17">
        <f ca="1">NPV($C$2,$D$91:AA91)</f>
        <v>2150.1905066908248</v>
      </c>
      <c r="AB93" s="17">
        <f ca="1">NPV($C$2,$D$91:AB91)</f>
        <v>2218.9100093831003</v>
      </c>
      <c r="AC93" s="17">
        <f ca="1">NPV($C$2,$D$91:AC91)</f>
        <v>2283.5081506617948</v>
      </c>
    </row>
    <row r="95" spans="2:34" x14ac:dyDescent="0.25">
      <c r="B95" s="10" t="s">
        <v>20</v>
      </c>
      <c r="C95" s="24">
        <f ca="1">C75</f>
        <v>593.02042276126406</v>
      </c>
      <c r="D95" s="24">
        <f ca="1">D75</f>
        <v>0</v>
      </c>
      <c r="E95" s="24">
        <f t="shared" ref="E95:W95" ca="1" si="133">E75</f>
        <v>3.7767931805334918</v>
      </c>
      <c r="F95" s="24">
        <f t="shared" ca="1" si="133"/>
        <v>14.832472913215156</v>
      </c>
      <c r="G95" s="24">
        <f t="shared" ca="1" si="133"/>
        <v>13.764125873152892</v>
      </c>
      <c r="H95" s="24">
        <f t="shared" ca="1" si="133"/>
        <v>-15.296704692932188</v>
      </c>
      <c r="I95" s="24">
        <f t="shared" ca="1" si="133"/>
        <v>-119.20457448386884</v>
      </c>
      <c r="J95" s="24">
        <f t="shared" ca="1" si="133"/>
        <v>-133.55552707168528</v>
      </c>
      <c r="K95" s="24">
        <f t="shared" ca="1" si="133"/>
        <v>-24.001777147695226</v>
      </c>
      <c r="L95" s="24">
        <f t="shared" ca="1" si="133"/>
        <v>-32.204081407750927</v>
      </c>
      <c r="M95" s="24">
        <f t="shared" ca="1" si="133"/>
        <v>-10.234324386378324</v>
      </c>
      <c r="N95" s="24">
        <f t="shared" ca="1" si="133"/>
        <v>-14.118449174076666</v>
      </c>
      <c r="O95" s="24">
        <f t="shared" ca="1" si="133"/>
        <v>-8.0445404727278813</v>
      </c>
      <c r="P95" s="24">
        <f t="shared" ca="1" si="133"/>
        <v>35.259214296865679</v>
      </c>
      <c r="Q95" s="24">
        <f t="shared" ca="1" si="133"/>
        <v>82.393424292263916</v>
      </c>
      <c r="R95" s="24">
        <f t="shared" ca="1" si="133"/>
        <v>225.50624007972453</v>
      </c>
      <c r="S95" s="24">
        <f t="shared" ca="1" si="133"/>
        <v>266.02644285495387</v>
      </c>
      <c r="T95" s="24">
        <f t="shared" ca="1" si="133"/>
        <v>294.75983037941825</v>
      </c>
      <c r="U95" s="24">
        <f t="shared" ca="1" si="133"/>
        <v>184.28586143170099</v>
      </c>
      <c r="V95" s="24">
        <f t="shared" ca="1" si="133"/>
        <v>503.1277518114203</v>
      </c>
      <c r="W95" s="24">
        <f t="shared" ca="1" si="133"/>
        <v>443.93186852892336</v>
      </c>
      <c r="X95" s="24">
        <f t="shared" ref="X95" ca="1" si="134">X75</f>
        <v>403.25475634228553</v>
      </c>
      <c r="Y95" s="24">
        <f ca="1">X95</f>
        <v>403.25475634228553</v>
      </c>
      <c r="Z95" s="24">
        <f t="shared" ref="Z95:AC95" ca="1" si="135">Y95</f>
        <v>403.25475634228553</v>
      </c>
      <c r="AA95" s="24">
        <f t="shared" ca="1" si="135"/>
        <v>403.25475634228553</v>
      </c>
      <c r="AB95" s="24">
        <f t="shared" ca="1" si="135"/>
        <v>403.25475634228553</v>
      </c>
      <c r="AC95" s="24">
        <f t="shared" ca="1" si="135"/>
        <v>403.25475634228553</v>
      </c>
    </row>
    <row r="96" spans="2:34" x14ac:dyDescent="0.25">
      <c r="B96" s="10" t="s">
        <v>21</v>
      </c>
      <c r="C96" s="24">
        <f ca="1">C67</f>
        <v>1284.7136094608986</v>
      </c>
      <c r="D96" s="24">
        <f ca="1">D67</f>
        <v>6.1360186562628982E-3</v>
      </c>
      <c r="E96" s="24">
        <f t="shared" ref="E96:W96" ca="1" si="136">E67</f>
        <v>-1.9618409185259367E-2</v>
      </c>
      <c r="F96" s="24">
        <f t="shared" ca="1" si="136"/>
        <v>-23.218840270685135</v>
      </c>
      <c r="G96" s="24">
        <f t="shared" ca="1" si="136"/>
        <v>10.056276770343326</v>
      </c>
      <c r="H96" s="24">
        <f t="shared" ca="1" si="136"/>
        <v>69.448794558822996</v>
      </c>
      <c r="I96" s="24">
        <f t="shared" ca="1" si="136"/>
        <v>58.84011488425854</v>
      </c>
      <c r="J96" s="24">
        <f t="shared" ca="1" si="136"/>
        <v>52.237853049918073</v>
      </c>
      <c r="K96" s="24">
        <f t="shared" ca="1" si="136"/>
        <v>220.69712072362654</v>
      </c>
      <c r="L96" s="24">
        <f t="shared" ca="1" si="136"/>
        <v>236.94467543731611</v>
      </c>
      <c r="M96" s="24">
        <f t="shared" ca="1" si="136"/>
        <v>245.47117609160262</v>
      </c>
      <c r="N96" s="24">
        <f t="shared" ca="1" si="136"/>
        <v>248.38810116267774</v>
      </c>
      <c r="O96" s="24">
        <f t="shared" ca="1" si="136"/>
        <v>246.16865999069338</v>
      </c>
      <c r="P96" s="24">
        <f t="shared" ca="1" si="136"/>
        <v>236.60938638958538</v>
      </c>
      <c r="Q96" s="24">
        <f t="shared" ca="1" si="136"/>
        <v>209.40256510966501</v>
      </c>
      <c r="R96" s="24">
        <f t="shared" ca="1" si="136"/>
        <v>193.05395395158689</v>
      </c>
      <c r="S96" s="24">
        <f t="shared" ca="1" si="136"/>
        <v>167.75791420642668</v>
      </c>
      <c r="T96" s="24">
        <f t="shared" ca="1" si="136"/>
        <v>140.62136631438264</v>
      </c>
      <c r="U96" s="24">
        <f t="shared" ca="1" si="136"/>
        <v>120.13542254009361</v>
      </c>
      <c r="V96" s="24">
        <f t="shared" ca="1" si="136"/>
        <v>88.607203874159723</v>
      </c>
      <c r="W96" s="24">
        <f t="shared" ca="1" si="136"/>
        <v>123.68383787287063</v>
      </c>
      <c r="X96" s="24">
        <f t="shared" ref="X96" ca="1" si="137">X67</f>
        <v>148.57876433166604</v>
      </c>
      <c r="Y96" s="24">
        <f ca="1">X96</f>
        <v>148.57876433166604</v>
      </c>
      <c r="Z96" s="24">
        <f t="shared" ref="Z96:AC96" ca="1" si="138">Y96</f>
        <v>148.57876433166604</v>
      </c>
      <c r="AA96" s="24">
        <f t="shared" ca="1" si="138"/>
        <v>148.57876433166604</v>
      </c>
      <c r="AB96" s="24">
        <f t="shared" ca="1" si="138"/>
        <v>148.57876433166604</v>
      </c>
      <c r="AC96" s="24">
        <f t="shared" ca="1" si="138"/>
        <v>148.57876433166604</v>
      </c>
    </row>
    <row r="97" spans="2:29" x14ac:dyDescent="0.25">
      <c r="B97" s="10" t="s">
        <v>1</v>
      </c>
      <c r="C97" s="29">
        <f ca="1">SUM(C95:C96)</f>
        <v>1877.7340322221626</v>
      </c>
      <c r="D97" s="29">
        <f t="shared" ref="D97:W97" ca="1" si="139">SUM(D95:D96)</f>
        <v>6.1360186562628982E-3</v>
      </c>
      <c r="E97" s="29">
        <f t="shared" ca="1" si="139"/>
        <v>3.7571747713482324</v>
      </c>
      <c r="F97" s="29">
        <f t="shared" ca="1" si="139"/>
        <v>-8.3863673574699789</v>
      </c>
      <c r="G97" s="29">
        <f t="shared" ca="1" si="139"/>
        <v>23.820402643496216</v>
      </c>
      <c r="H97" s="29">
        <f t="shared" ca="1" si="139"/>
        <v>54.152089865890808</v>
      </c>
      <c r="I97" s="29">
        <f t="shared" ca="1" si="139"/>
        <v>-60.364459599610299</v>
      </c>
      <c r="J97" s="29">
        <f t="shared" ca="1" si="139"/>
        <v>-81.317674021767203</v>
      </c>
      <c r="K97" s="29">
        <f t="shared" ca="1" si="139"/>
        <v>196.6953435759313</v>
      </c>
      <c r="L97" s="29">
        <f t="shared" ca="1" si="139"/>
        <v>204.74059402956519</v>
      </c>
      <c r="M97" s="29">
        <f t="shared" ca="1" si="139"/>
        <v>235.2368517052243</v>
      </c>
      <c r="N97" s="29">
        <f t="shared" ca="1" si="139"/>
        <v>234.26965198860108</v>
      </c>
      <c r="O97" s="29">
        <f t="shared" ca="1" si="139"/>
        <v>238.12411951796551</v>
      </c>
      <c r="P97" s="29">
        <f t="shared" ca="1" si="139"/>
        <v>271.86860068645103</v>
      </c>
      <c r="Q97" s="29">
        <f t="shared" ca="1" si="139"/>
        <v>291.79598940192892</v>
      </c>
      <c r="R97" s="29">
        <f t="shared" ca="1" si="139"/>
        <v>418.56019403131143</v>
      </c>
      <c r="S97" s="29">
        <f t="shared" ca="1" si="139"/>
        <v>433.78435706138055</v>
      </c>
      <c r="T97" s="29">
        <f t="shared" ca="1" si="139"/>
        <v>435.38119669380092</v>
      </c>
      <c r="U97" s="29">
        <f t="shared" ca="1" si="139"/>
        <v>304.42128397179459</v>
      </c>
      <c r="V97" s="29">
        <f t="shared" ca="1" si="139"/>
        <v>591.73495568557996</v>
      </c>
      <c r="W97" s="29">
        <f t="shared" ca="1" si="139"/>
        <v>567.615706401794</v>
      </c>
      <c r="X97" s="29">
        <f t="shared" ref="X97" ca="1" si="140">SUM(X95:X96)</f>
        <v>551.83352067395163</v>
      </c>
      <c r="Y97" s="29">
        <f ca="1">X97</f>
        <v>551.83352067395163</v>
      </c>
      <c r="Z97" s="29">
        <f t="shared" ref="Z97:AC97" ca="1" si="141">Y97</f>
        <v>551.83352067395163</v>
      </c>
      <c r="AA97" s="29">
        <f t="shared" ca="1" si="141"/>
        <v>551.83352067395163</v>
      </c>
      <c r="AB97" s="29">
        <f t="shared" ca="1" si="141"/>
        <v>551.83352067395163</v>
      </c>
      <c r="AC97" s="29">
        <f t="shared" ca="1" si="141"/>
        <v>551.83352067395163</v>
      </c>
    </row>
    <row r="99" spans="2:29" x14ac:dyDescent="0.25">
      <c r="B99" s="10" t="s">
        <v>58</v>
      </c>
      <c r="D99" s="12">
        <f>D4</f>
        <v>2025</v>
      </c>
      <c r="E99" s="12">
        <f t="shared" ref="E99:W99" si="142">E4</f>
        <v>2026</v>
      </c>
      <c r="F99" s="12">
        <f t="shared" si="142"/>
        <v>2027</v>
      </c>
      <c r="G99" s="12">
        <f t="shared" si="142"/>
        <v>2028</v>
      </c>
      <c r="H99" s="12">
        <f t="shared" si="142"/>
        <v>2029</v>
      </c>
      <c r="I99" s="12">
        <f t="shared" si="142"/>
        <v>2030</v>
      </c>
      <c r="J99" s="12">
        <f t="shared" si="142"/>
        <v>2031</v>
      </c>
      <c r="K99" s="12">
        <f t="shared" si="142"/>
        <v>2032</v>
      </c>
      <c r="L99" s="12">
        <f t="shared" si="142"/>
        <v>2033</v>
      </c>
      <c r="M99" s="12">
        <f t="shared" si="142"/>
        <v>2034</v>
      </c>
      <c r="N99" s="12">
        <f t="shared" si="142"/>
        <v>2035</v>
      </c>
      <c r="O99" s="12">
        <f t="shared" si="142"/>
        <v>2036</v>
      </c>
      <c r="P99" s="12">
        <f t="shared" si="142"/>
        <v>2037</v>
      </c>
      <c r="Q99" s="12">
        <f t="shared" si="142"/>
        <v>2038</v>
      </c>
      <c r="R99" s="12">
        <f t="shared" si="142"/>
        <v>2039</v>
      </c>
      <c r="S99" s="12">
        <f t="shared" si="142"/>
        <v>2040</v>
      </c>
      <c r="T99" s="12">
        <f t="shared" si="142"/>
        <v>2041</v>
      </c>
      <c r="U99" s="12">
        <f t="shared" si="142"/>
        <v>2042</v>
      </c>
      <c r="V99" s="12">
        <f t="shared" si="142"/>
        <v>2043</v>
      </c>
      <c r="W99" s="12">
        <f t="shared" si="142"/>
        <v>2044</v>
      </c>
      <c r="X99" s="12">
        <f t="shared" ref="X99" si="143">X4</f>
        <v>2045</v>
      </c>
      <c r="Y99" s="12">
        <f>Y83</f>
        <v>2046</v>
      </c>
      <c r="Z99" s="12">
        <f t="shared" ref="Z99:AC99" si="144">Z83</f>
        <v>2047</v>
      </c>
      <c r="AA99" s="12">
        <f t="shared" si="144"/>
        <v>2048</v>
      </c>
      <c r="AB99" s="12">
        <f t="shared" si="144"/>
        <v>2049</v>
      </c>
      <c r="AC99" s="12">
        <f t="shared" si="144"/>
        <v>2050</v>
      </c>
    </row>
    <row r="100" spans="2:29" x14ac:dyDescent="0.25">
      <c r="B100" s="10" t="s">
        <v>20</v>
      </c>
      <c r="C100" s="30">
        <f ca="1">C95</f>
        <v>593.02042276126406</v>
      </c>
      <c r="D100" s="30">
        <f ca="1">D95</f>
        <v>0</v>
      </c>
      <c r="E100" s="30">
        <f t="shared" ref="E100:W102" ca="1" si="145">E95</f>
        <v>3.7767931805334918</v>
      </c>
      <c r="F100" s="30">
        <f t="shared" ca="1" si="145"/>
        <v>14.832472913215156</v>
      </c>
      <c r="G100" s="30">
        <f t="shared" ca="1" si="145"/>
        <v>13.764125873152892</v>
      </c>
      <c r="H100" s="30">
        <f t="shared" ca="1" si="145"/>
        <v>-15.296704692932188</v>
      </c>
      <c r="I100" s="30">
        <f t="shared" ca="1" si="145"/>
        <v>-119.20457448386884</v>
      </c>
      <c r="J100" s="30">
        <f t="shared" ca="1" si="145"/>
        <v>-133.55552707168528</v>
      </c>
      <c r="K100" s="30">
        <f t="shared" ca="1" si="145"/>
        <v>-24.001777147695226</v>
      </c>
      <c r="L100" s="30">
        <f t="shared" ca="1" si="145"/>
        <v>-32.204081407750927</v>
      </c>
      <c r="M100" s="30">
        <f t="shared" ca="1" si="145"/>
        <v>-10.234324386378324</v>
      </c>
      <c r="N100" s="30">
        <f t="shared" ca="1" si="145"/>
        <v>-14.118449174076666</v>
      </c>
      <c r="O100" s="30">
        <f t="shared" ca="1" si="145"/>
        <v>-8.0445404727278813</v>
      </c>
      <c r="P100" s="30">
        <f t="shared" ca="1" si="145"/>
        <v>35.259214296865679</v>
      </c>
      <c r="Q100" s="30">
        <f t="shared" ca="1" si="145"/>
        <v>82.393424292263916</v>
      </c>
      <c r="R100" s="30">
        <f t="shared" ca="1" si="145"/>
        <v>225.50624007972453</v>
      </c>
      <c r="S100" s="30">
        <f t="shared" ca="1" si="145"/>
        <v>266.02644285495387</v>
      </c>
      <c r="T100" s="30">
        <f t="shared" ca="1" si="145"/>
        <v>294.75983037941825</v>
      </c>
      <c r="U100" s="30">
        <f t="shared" ca="1" si="145"/>
        <v>184.28586143170099</v>
      </c>
      <c r="V100" s="30">
        <f t="shared" ca="1" si="145"/>
        <v>503.1277518114203</v>
      </c>
      <c r="W100" s="30">
        <f t="shared" ca="1" si="145"/>
        <v>443.93186852892336</v>
      </c>
      <c r="X100" s="30">
        <f ca="1">X95</f>
        <v>403.25475634228553</v>
      </c>
      <c r="Y100" s="30">
        <f t="shared" ref="Y100:AC100" ca="1" si="146">Y95</f>
        <v>403.25475634228553</v>
      </c>
      <c r="Z100" s="30">
        <f t="shared" ca="1" si="146"/>
        <v>403.25475634228553</v>
      </c>
      <c r="AA100" s="30">
        <f t="shared" ca="1" si="146"/>
        <v>403.25475634228553</v>
      </c>
      <c r="AB100" s="30">
        <f t="shared" ca="1" si="146"/>
        <v>403.25475634228553</v>
      </c>
      <c r="AC100" s="30">
        <f t="shared" ca="1" si="146"/>
        <v>403.25475634228553</v>
      </c>
    </row>
    <row r="101" spans="2:29" x14ac:dyDescent="0.25">
      <c r="B101" s="10" t="s">
        <v>21</v>
      </c>
      <c r="C101" s="30">
        <f t="shared" ref="C101" ca="1" si="147">C96</f>
        <v>1284.7136094608986</v>
      </c>
      <c r="D101" s="30">
        <f t="shared" ref="D101:S102" ca="1" si="148">D96</f>
        <v>6.1360186562628982E-3</v>
      </c>
      <c r="E101" s="30">
        <f t="shared" ca="1" si="148"/>
        <v>-1.9618409185259367E-2</v>
      </c>
      <c r="F101" s="30">
        <f t="shared" ca="1" si="148"/>
        <v>-23.218840270685135</v>
      </c>
      <c r="G101" s="30">
        <f t="shared" ca="1" si="148"/>
        <v>10.056276770343326</v>
      </c>
      <c r="H101" s="30">
        <f t="shared" ca="1" si="148"/>
        <v>69.448794558822996</v>
      </c>
      <c r="I101" s="30">
        <f t="shared" ca="1" si="148"/>
        <v>58.84011488425854</v>
      </c>
      <c r="J101" s="30">
        <f t="shared" ca="1" si="148"/>
        <v>52.237853049918073</v>
      </c>
      <c r="K101" s="30">
        <f t="shared" ca="1" si="148"/>
        <v>220.69712072362654</v>
      </c>
      <c r="L101" s="30">
        <f t="shared" ca="1" si="148"/>
        <v>236.94467543731611</v>
      </c>
      <c r="M101" s="30">
        <f t="shared" ca="1" si="148"/>
        <v>245.47117609160262</v>
      </c>
      <c r="N101" s="30">
        <f t="shared" ca="1" si="148"/>
        <v>248.38810116267774</v>
      </c>
      <c r="O101" s="30">
        <f t="shared" ca="1" si="148"/>
        <v>246.16865999069338</v>
      </c>
      <c r="P101" s="30">
        <f t="shared" ca="1" si="148"/>
        <v>236.60938638958538</v>
      </c>
      <c r="Q101" s="30">
        <f t="shared" ca="1" si="148"/>
        <v>209.40256510966501</v>
      </c>
      <c r="R101" s="30">
        <f t="shared" ca="1" si="148"/>
        <v>193.05395395158689</v>
      </c>
      <c r="S101" s="30">
        <f t="shared" ca="1" si="148"/>
        <v>167.75791420642668</v>
      </c>
      <c r="T101" s="30">
        <f t="shared" ca="1" si="145"/>
        <v>140.62136631438264</v>
      </c>
      <c r="U101" s="30">
        <f t="shared" ca="1" si="145"/>
        <v>120.13542254009361</v>
      </c>
      <c r="V101" s="30">
        <f t="shared" ca="1" si="145"/>
        <v>88.607203874159723</v>
      </c>
      <c r="W101" s="30">
        <f t="shared" ca="1" si="145"/>
        <v>123.68383787287063</v>
      </c>
      <c r="X101" s="30">
        <f t="shared" ref="X101:AC101" ca="1" si="149">X96</f>
        <v>148.57876433166604</v>
      </c>
      <c r="Y101" s="30">
        <f t="shared" ca="1" si="149"/>
        <v>148.57876433166604</v>
      </c>
      <c r="Z101" s="30">
        <f t="shared" ca="1" si="149"/>
        <v>148.57876433166604</v>
      </c>
      <c r="AA101" s="30">
        <f t="shared" ca="1" si="149"/>
        <v>148.57876433166604</v>
      </c>
      <c r="AB101" s="30">
        <f t="shared" ca="1" si="149"/>
        <v>148.57876433166604</v>
      </c>
      <c r="AC101" s="30">
        <f t="shared" ca="1" si="149"/>
        <v>148.57876433166604</v>
      </c>
    </row>
    <row r="102" spans="2:29" x14ac:dyDescent="0.25">
      <c r="B102" s="10" t="s">
        <v>1</v>
      </c>
      <c r="C102" s="30">
        <f t="shared" ref="C102" ca="1" si="150">C97</f>
        <v>1877.7340322221626</v>
      </c>
      <c r="D102" s="30">
        <f t="shared" ca="1" si="148"/>
        <v>6.1360186562628982E-3</v>
      </c>
      <c r="E102" s="30">
        <f t="shared" ca="1" si="145"/>
        <v>3.7571747713482324</v>
      </c>
      <c r="F102" s="30">
        <f t="shared" ca="1" si="145"/>
        <v>-8.3863673574699789</v>
      </c>
      <c r="G102" s="30">
        <f t="shared" ca="1" si="145"/>
        <v>23.820402643496216</v>
      </c>
      <c r="H102" s="30">
        <f t="shared" ca="1" si="145"/>
        <v>54.152089865890808</v>
      </c>
      <c r="I102" s="30">
        <f t="shared" ca="1" si="145"/>
        <v>-60.364459599610299</v>
      </c>
      <c r="J102" s="30">
        <f t="shared" ca="1" si="145"/>
        <v>-81.317674021767203</v>
      </c>
      <c r="K102" s="30">
        <f t="shared" ca="1" si="145"/>
        <v>196.6953435759313</v>
      </c>
      <c r="L102" s="30">
        <f t="shared" ca="1" si="145"/>
        <v>204.74059402956519</v>
      </c>
      <c r="M102" s="30">
        <f t="shared" ca="1" si="145"/>
        <v>235.2368517052243</v>
      </c>
      <c r="N102" s="30">
        <f t="shared" ca="1" si="145"/>
        <v>234.26965198860108</v>
      </c>
      <c r="O102" s="30">
        <f t="shared" ca="1" si="145"/>
        <v>238.12411951796551</v>
      </c>
      <c r="P102" s="30">
        <f t="shared" ca="1" si="145"/>
        <v>271.86860068645103</v>
      </c>
      <c r="Q102" s="30">
        <f t="shared" ca="1" si="145"/>
        <v>291.79598940192892</v>
      </c>
      <c r="R102" s="30">
        <f t="shared" ca="1" si="145"/>
        <v>418.56019403131143</v>
      </c>
      <c r="S102" s="30">
        <f t="shared" ca="1" si="145"/>
        <v>433.78435706138055</v>
      </c>
      <c r="T102" s="30">
        <f t="shared" ca="1" si="145"/>
        <v>435.38119669380092</v>
      </c>
      <c r="U102" s="30">
        <f t="shared" ca="1" si="145"/>
        <v>304.42128397179459</v>
      </c>
      <c r="V102" s="30">
        <f t="shared" ca="1" si="145"/>
        <v>591.73495568557996</v>
      </c>
      <c r="W102" s="30">
        <f t="shared" ca="1" si="145"/>
        <v>567.615706401794</v>
      </c>
      <c r="X102" s="30">
        <f t="shared" ref="X102:AC102" ca="1" si="151">X97</f>
        <v>551.83352067395163</v>
      </c>
      <c r="Y102" s="30">
        <f t="shared" ca="1" si="151"/>
        <v>551.83352067395163</v>
      </c>
      <c r="Z102" s="30">
        <f t="shared" ca="1" si="151"/>
        <v>551.83352067395163</v>
      </c>
      <c r="AA102" s="30">
        <f t="shared" ca="1" si="151"/>
        <v>551.83352067395163</v>
      </c>
      <c r="AB102" s="30">
        <f t="shared" ca="1" si="151"/>
        <v>551.83352067395163</v>
      </c>
      <c r="AC102" s="30">
        <f t="shared" ca="1" si="151"/>
        <v>551.83352067395163</v>
      </c>
    </row>
    <row r="104" spans="2:29" x14ac:dyDescent="0.25">
      <c r="C104" s="31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</row>
    <row r="105" spans="2:29" x14ac:dyDescent="0.25"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</row>
    <row r="106" spans="2:29" x14ac:dyDescent="0.25">
      <c r="B106" s="34" t="s">
        <v>75</v>
      </c>
      <c r="G106" s="35"/>
    </row>
    <row r="107" spans="2:29" x14ac:dyDescent="0.25">
      <c r="B107" s="10" t="str">
        <f>"ST Compare - "&amp;Delta!D1</f>
        <v>ST Compare - ST Cost Summary -25I.LP.ST.r21.NFT.EP.2409MN.Integrated.163825 (LT. 163825 - 164583) v103.7 less ST Cost Summary -25I.LP.ST.r21.Base.EP.2409MN.Integrated.155264 (LT. 155264 - 157144) v102.4</v>
      </c>
      <c r="C107" s="23"/>
      <c r="D107" s="36"/>
    </row>
    <row r="136" spans="2:24" ht="15.75" x14ac:dyDescent="0.25">
      <c r="B136" s="37" t="s">
        <v>56</v>
      </c>
    </row>
    <row r="137" spans="2:24" ht="15.75" x14ac:dyDescent="0.25">
      <c r="B137" s="38" t="s">
        <v>23</v>
      </c>
      <c r="C137" s="39">
        <f>NPV($C$2,D137:W137)</f>
        <v>-1.099211622680687E-2</v>
      </c>
      <c r="D137" s="23">
        <f>Change!D87-Base!D87</f>
        <v>0</v>
      </c>
      <c r="E137" s="23">
        <f>Change!E87-Base!E87</f>
        <v>3.2258064999268754E-4</v>
      </c>
      <c r="F137" s="23">
        <f>Change!F87-Base!F87</f>
        <v>3.4562209975774749E-5</v>
      </c>
      <c r="G137" s="23">
        <f>Change!G87-Base!G87</f>
        <v>-3.4408600998858674E-4</v>
      </c>
      <c r="H137" s="23">
        <f>Change!H87-Base!H87</f>
        <v>6.2365590997615072E-4</v>
      </c>
      <c r="I137" s="23">
        <f>Change!I87-Base!I87</f>
        <v>-5.4162826800165931E-3</v>
      </c>
      <c r="J137" s="23">
        <f>Change!J87-Base!J87</f>
        <v>1.6344086300250638E-3</v>
      </c>
      <c r="K137" s="23">
        <f>Change!K87-Base!K87</f>
        <v>1.3978493996091856E-4</v>
      </c>
      <c r="L137" s="23">
        <f>Change!L87-Base!L87</f>
        <v>-2.3236559100041632E-3</v>
      </c>
      <c r="M137" s="23">
        <f>Change!M87-Base!M87</f>
        <v>-2.2198156900117283E-3</v>
      </c>
      <c r="N137" s="23">
        <f>Change!N87-Base!N87</f>
        <v>-4.7311819969308999E-5</v>
      </c>
      <c r="O137" s="23">
        <f>Change!O87-Base!O87</f>
        <v>-2.9254727699594696E-3</v>
      </c>
      <c r="P137" s="23">
        <f>Change!P87-Base!P87</f>
        <v>-3.2924731600019186E-3</v>
      </c>
      <c r="Q137" s="23">
        <f>Change!Q87-Base!Q87</f>
        <v>-2.7365591899979336E-3</v>
      </c>
      <c r="R137" s="23">
        <f>Change!R87-Base!R87</f>
        <v>-2.2301075300106277E-3</v>
      </c>
      <c r="S137" s="23">
        <f>Change!S87-Base!S87</f>
        <v>-3.3005191399979594E-3</v>
      </c>
      <c r="T137" s="23">
        <f>Change!T87-Base!T87</f>
        <v>-5.7469278300459337E-3</v>
      </c>
      <c r="U137" s="23">
        <f>Change!U87-Base!U87</f>
        <v>3.4423962899836624E-3</v>
      </c>
      <c r="V137" s="23">
        <f>Change!V87-Base!V87</f>
        <v>-1.1592650600391607E-3</v>
      </c>
      <c r="W137" s="23">
        <f>Change!W87-Base!W87</f>
        <v>3.4806451999997989E-3</v>
      </c>
      <c r="X137" s="23">
        <f>Change!X87-Base!X87</f>
        <v>5.2749616997971316E-4</v>
      </c>
    </row>
    <row r="138" spans="2:24" ht="15.75" x14ac:dyDescent="0.25">
      <c r="B138" s="38" t="s">
        <v>4</v>
      </c>
      <c r="C138" s="39">
        <f t="shared" ref="C138:C146" si="152">NPV($C$2,D138:W138)</f>
        <v>0</v>
      </c>
      <c r="D138" s="23">
        <f>Change!D88-Base!D88</f>
        <v>0</v>
      </c>
      <c r="E138" s="23">
        <f>Change!E88-Base!E88</f>
        <v>0</v>
      </c>
      <c r="F138" s="23">
        <f>Change!F88-Base!F88</f>
        <v>0</v>
      </c>
      <c r="G138" s="23">
        <f>Change!G88-Base!G88</f>
        <v>0</v>
      </c>
      <c r="H138" s="23">
        <f>Change!H88-Base!H88</f>
        <v>0</v>
      </c>
      <c r="I138" s="23">
        <f>Change!I88-Base!I88</f>
        <v>0</v>
      </c>
      <c r="J138" s="23">
        <f>Change!J88-Base!J88</f>
        <v>0</v>
      </c>
      <c r="K138" s="23">
        <f>Change!K88-Base!K88</f>
        <v>0</v>
      </c>
      <c r="L138" s="23">
        <f>Change!L88-Base!L88</f>
        <v>0</v>
      </c>
      <c r="M138" s="23">
        <f>Change!M88-Base!M88</f>
        <v>0</v>
      </c>
      <c r="N138" s="23">
        <f>Change!N88-Base!N88</f>
        <v>0</v>
      </c>
      <c r="O138" s="23">
        <f>Change!O88-Base!O88</f>
        <v>0</v>
      </c>
      <c r="P138" s="23">
        <f>Change!P88-Base!P88</f>
        <v>0</v>
      </c>
      <c r="Q138" s="23">
        <f>Change!Q88-Base!Q88</f>
        <v>0</v>
      </c>
      <c r="R138" s="23">
        <f>Change!R88-Base!R88</f>
        <v>0</v>
      </c>
      <c r="S138" s="23">
        <f>Change!S88-Base!S88</f>
        <v>0</v>
      </c>
      <c r="T138" s="23">
        <f>Change!T88-Base!T88</f>
        <v>0</v>
      </c>
      <c r="U138" s="23">
        <f>Change!U88-Base!U88</f>
        <v>0</v>
      </c>
      <c r="V138" s="23">
        <f>Change!V88-Base!V88</f>
        <v>0</v>
      </c>
      <c r="W138" s="23">
        <f>Change!W88-Base!W88</f>
        <v>0</v>
      </c>
      <c r="X138" s="23">
        <f>Change!X88-Base!X88</f>
        <v>0</v>
      </c>
    </row>
    <row r="139" spans="2:24" ht="15.75" x14ac:dyDescent="0.25">
      <c r="B139" s="38" t="s">
        <v>24</v>
      </c>
      <c r="C139" s="39">
        <f t="shared" si="152"/>
        <v>1894.4211934328266</v>
      </c>
      <c r="D139" s="23">
        <f>Change!D89-Base!D89</f>
        <v>0.56416633316621301</v>
      </c>
      <c r="E139" s="23">
        <f>Change!E89-Base!E89</f>
        <v>4.0690888761673705E-2</v>
      </c>
      <c r="F139" s="23">
        <f>Change!F89-Base!F89</f>
        <v>-126.94925614861859</v>
      </c>
      <c r="G139" s="23">
        <f>Change!G89-Base!G89</f>
        <v>3.0958063771795423</v>
      </c>
      <c r="H139" s="23">
        <f>Change!H89-Base!H89</f>
        <v>191.16543742645445</v>
      </c>
      <c r="I139" s="23">
        <f>Change!I89-Base!I89</f>
        <v>19.554165587920579</v>
      </c>
      <c r="J139" s="23">
        <f>Change!J89-Base!J89</f>
        <v>-21.052485359530692</v>
      </c>
      <c r="K139" s="23">
        <f>Change!K89-Base!K89</f>
        <v>293.96787049088198</v>
      </c>
      <c r="L139" s="23">
        <f>Change!L89-Base!L89</f>
        <v>223.74955320563186</v>
      </c>
      <c r="M139" s="23">
        <f>Change!M89-Base!M89</f>
        <v>265.39389983240108</v>
      </c>
      <c r="N139" s="23">
        <f>Change!N89-Base!N89</f>
        <v>411.27382817101989</v>
      </c>
      <c r="O139" s="23">
        <f>Change!O89-Base!O89</f>
        <v>360.76697673960143</v>
      </c>
      <c r="P139" s="23">
        <f>Change!P89-Base!P89</f>
        <v>316.78111676376784</v>
      </c>
      <c r="Q139" s="23">
        <f>Change!Q89-Base!Q89</f>
        <v>203.05643287356907</v>
      </c>
      <c r="R139" s="23">
        <f>Change!R89-Base!R89</f>
        <v>232.8136456668708</v>
      </c>
      <c r="S139" s="23">
        <f>Change!S89-Base!S89</f>
        <v>597.87037670708924</v>
      </c>
      <c r="T139" s="23">
        <f>Change!T89-Base!T89</f>
        <v>511.82627047060123</v>
      </c>
      <c r="U139" s="23">
        <f>Change!U89-Base!U89</f>
        <v>832.25080511881879</v>
      </c>
      <c r="V139" s="23">
        <f>Change!V89-Base!V89</f>
        <v>84.65466420699795</v>
      </c>
      <c r="W139" s="23">
        <f>Change!W89-Base!W89</f>
        <v>21.830795937138646</v>
      </c>
      <c r="X139" s="23">
        <f>Change!X89-Base!X89</f>
        <v>45.18455464138242</v>
      </c>
    </row>
    <row r="140" spans="2:24" ht="15.75" x14ac:dyDescent="0.25">
      <c r="B140" s="38" t="s">
        <v>25</v>
      </c>
      <c r="C140" s="39">
        <f t="shared" si="152"/>
        <v>-1461.9560911112571</v>
      </c>
      <c r="D140" s="23">
        <f>Change!D90-Base!D90</f>
        <v>-6.1804442498214485E-3</v>
      </c>
      <c r="E140" s="23">
        <f>Change!E90-Base!E90</f>
        <v>-9.6143083601418766E-3</v>
      </c>
      <c r="F140" s="23">
        <f>Change!F90-Base!F90</f>
        <v>313.30372674318005</v>
      </c>
      <c r="G140" s="23">
        <f>Change!G90-Base!G90</f>
        <v>-169.49560909661068</v>
      </c>
      <c r="H140" s="23">
        <f>Change!H90-Base!H90</f>
        <v>-616.2571467475691</v>
      </c>
      <c r="I140" s="23">
        <f>Change!I90-Base!I90</f>
        <v>-134.85224163012754</v>
      </c>
      <c r="J140" s="23">
        <f>Change!J90-Base!J90</f>
        <v>163.60339187224417</v>
      </c>
      <c r="K140" s="23">
        <f>Change!K90-Base!K90</f>
        <v>-8.9901118045818293</v>
      </c>
      <c r="L140" s="23">
        <f>Change!L90-Base!L90</f>
        <v>-340.86413106151849</v>
      </c>
      <c r="M140" s="23">
        <f>Change!M90-Base!M90</f>
        <v>-287.53131579437468</v>
      </c>
      <c r="N140" s="23">
        <f>Change!N90-Base!N90</f>
        <v>-180.31454587974804</v>
      </c>
      <c r="O140" s="23">
        <f>Change!O90-Base!O90</f>
        <v>-143.83911094972973</v>
      </c>
      <c r="P140" s="23">
        <f>Change!P90-Base!P90</f>
        <v>-114.33826990842681</v>
      </c>
      <c r="Q140" s="23">
        <f>Change!Q90-Base!Q90</f>
        <v>0.57894339167614817</v>
      </c>
      <c r="R140" s="23">
        <f>Change!R90-Base!R90</f>
        <v>-108.0893298125302</v>
      </c>
      <c r="S140" s="23">
        <f>Change!S90-Base!S90</f>
        <v>-412.77654351417368</v>
      </c>
      <c r="T140" s="23">
        <f>Change!T90-Base!T90</f>
        <v>-307.02575480479936</v>
      </c>
      <c r="U140" s="23">
        <f>Change!U90-Base!U90</f>
        <v>-386.27407765890166</v>
      </c>
      <c r="V140" s="23">
        <f>Change!V90-Base!V90</f>
        <v>-192.84708864942149</v>
      </c>
      <c r="W140" s="23">
        <f>Change!W90-Base!W90</f>
        <v>-324.43774242872314</v>
      </c>
      <c r="X140" s="23">
        <f>Change!X90-Base!X90</f>
        <v>-531.3062980969662</v>
      </c>
    </row>
    <row r="141" spans="2:24" ht="15.75" x14ac:dyDescent="0.25">
      <c r="B141" s="38" t="s">
        <v>26</v>
      </c>
      <c r="C141" s="39">
        <f t="shared" si="152"/>
        <v>-3047.3304235215869</v>
      </c>
      <c r="D141" s="23">
        <f>Change!D91-Base!D91</f>
        <v>4.4953853575862013E-3</v>
      </c>
      <c r="E141" s="23">
        <f>Change!E91-Base!E91</f>
        <v>1.4725696493769647E-2</v>
      </c>
      <c r="F141" s="23">
        <f>Change!F91-Base!F91</f>
        <v>-9.2442311934119061</v>
      </c>
      <c r="G141" s="23">
        <f>Change!G91-Base!G91</f>
        <v>-28.552702049688378</v>
      </c>
      <c r="H141" s="23">
        <f>Change!H91-Base!H91</f>
        <v>-328.20279389218194</v>
      </c>
      <c r="I141" s="23">
        <f>Change!I91-Base!I91</f>
        <v>-727.79308435323037</v>
      </c>
      <c r="J141" s="23">
        <f>Change!J91-Base!J91</f>
        <v>-1105.8484013141278</v>
      </c>
      <c r="K141" s="23">
        <f>Change!K91-Base!K91</f>
        <v>63.444267035745725</v>
      </c>
      <c r="L141" s="23">
        <f>Change!L91-Base!L91</f>
        <v>134.28216820094895</v>
      </c>
      <c r="M141" s="23">
        <f>Change!M91-Base!M91</f>
        <v>-29.552857307950035</v>
      </c>
      <c r="N141" s="23">
        <f>Change!N91-Base!N91</f>
        <v>-240.02737122932376</v>
      </c>
      <c r="O141" s="23">
        <f>Change!O91-Base!O91</f>
        <v>-221.11148157487332</v>
      </c>
      <c r="P141" s="23">
        <f>Change!P91-Base!P91</f>
        <v>1.7031559350289172</v>
      </c>
      <c r="Q141" s="23">
        <f>Change!Q91-Base!Q91</f>
        <v>-141.52409349072695</v>
      </c>
      <c r="R141" s="23">
        <f>Change!R91-Base!R91</f>
        <v>-412.44010261836956</v>
      </c>
      <c r="S141" s="23">
        <f>Change!S91-Base!S91</f>
        <v>-748.50953868856595</v>
      </c>
      <c r="T141" s="23">
        <f>Change!T91-Base!T91</f>
        <v>-626.55884325450461</v>
      </c>
      <c r="U141" s="23">
        <f>Change!U91-Base!U91</f>
        <v>-831.68726783492457</v>
      </c>
      <c r="V141" s="23">
        <f>Change!V91-Base!V91</f>
        <v>-692.01157543388399</v>
      </c>
      <c r="W141" s="23">
        <f>Change!W91-Base!W91</f>
        <v>-771.61554421817345</v>
      </c>
      <c r="X141" s="23">
        <f>Change!X91-Base!X91</f>
        <v>-739.719897621173</v>
      </c>
    </row>
    <row r="142" spans="2:24" ht="15.75" x14ac:dyDescent="0.25">
      <c r="B142" s="38" t="s">
        <v>27</v>
      </c>
      <c r="C142" s="39">
        <f t="shared" si="152"/>
        <v>-16214.058809985394</v>
      </c>
      <c r="D142" s="23">
        <f>Change!D92-Base!D92</f>
        <v>0.122039160980421</v>
      </c>
      <c r="E142" s="23">
        <f>Change!E92-Base!E92</f>
        <v>0.18481547657938791</v>
      </c>
      <c r="F142" s="23">
        <f>Change!F92-Base!F92</f>
        <v>-5.9549620293601038</v>
      </c>
      <c r="G142" s="23">
        <f>Change!G92-Base!G92</f>
        <v>5.2965181004392434</v>
      </c>
      <c r="H142" s="23">
        <f>Change!H92-Base!H92</f>
        <v>6.9093178852126584</v>
      </c>
      <c r="I142" s="23">
        <f>Change!I92-Base!I92</f>
        <v>-56.414982739181141</v>
      </c>
      <c r="J142" s="23">
        <f>Change!J92-Base!J92</f>
        <v>-84.675447448339582</v>
      </c>
      <c r="K142" s="23">
        <f>Change!K92-Base!K92</f>
        <v>-2876.4218605975857</v>
      </c>
      <c r="L142" s="23">
        <f>Change!L92-Base!L92</f>
        <v>-2830.9221226019863</v>
      </c>
      <c r="M142" s="23">
        <f>Change!M92-Base!M92</f>
        <v>-2827.6640437974274</v>
      </c>
      <c r="N142" s="23">
        <f>Change!N92-Base!N92</f>
        <v>-2844.1869213293767</v>
      </c>
      <c r="O142" s="23">
        <f>Change!O92-Base!O92</f>
        <v>-2865.7755059453975</v>
      </c>
      <c r="P142" s="23">
        <f>Change!P92-Base!P92</f>
        <v>-2866.8416268747178</v>
      </c>
      <c r="Q142" s="23">
        <f>Change!Q92-Base!Q92</f>
        <v>-2873.9694839875765</v>
      </c>
      <c r="R142" s="23">
        <f>Change!R92-Base!R92</f>
        <v>-2841.2630393486361</v>
      </c>
      <c r="S142" s="23">
        <f>Change!S92-Base!S92</f>
        <v>-2850.3968478125771</v>
      </c>
      <c r="T142" s="23">
        <f>Change!T92-Base!T92</f>
        <v>-2952.5342475234274</v>
      </c>
      <c r="U142" s="23">
        <f>Change!U92-Base!U92</f>
        <v>-2997.8640157164382</v>
      </c>
      <c r="V142" s="23">
        <f>Change!V92-Base!V92</f>
        <v>-2895.0562497348592</v>
      </c>
      <c r="W142" s="23">
        <f>Change!W92-Base!W92</f>
        <v>-2874.9588600192983</v>
      </c>
      <c r="X142" s="23">
        <f>Change!X92-Base!X92</f>
        <v>-2815.2172905190891</v>
      </c>
    </row>
    <row r="143" spans="2:24" ht="15.75" x14ac:dyDescent="0.25">
      <c r="B143" s="38" t="s">
        <v>28</v>
      </c>
      <c r="C143" s="39">
        <f t="shared" si="152"/>
        <v>-12755.791688444013</v>
      </c>
      <c r="D143" s="23">
        <f>Change!D93-Base!D93</f>
        <v>-1.6411314623401267</v>
      </c>
      <c r="E143" s="23">
        <f>Change!E93-Base!E93</f>
        <v>-0.13411443684890401</v>
      </c>
      <c r="F143" s="23">
        <f>Change!F93-Base!F93</f>
        <v>95.529482739213563</v>
      </c>
      <c r="G143" s="23">
        <f>Change!G93-Base!G93</f>
        <v>-231.85605900033988</v>
      </c>
      <c r="H143" s="23">
        <f>Change!H93-Base!H93</f>
        <v>-462.87030006504938</v>
      </c>
      <c r="I143" s="23">
        <f>Change!I93-Base!I93</f>
        <v>-630.98086038239853</v>
      </c>
      <c r="J143" s="23">
        <f>Change!J93-Base!J93</f>
        <v>-775.53224355762359</v>
      </c>
      <c r="K143" s="23">
        <f>Change!K93-Base!K93</f>
        <v>-1461.1054015666887</v>
      </c>
      <c r="L143" s="23">
        <f>Change!L93-Base!L93</f>
        <v>-1683.2016305964498</v>
      </c>
      <c r="M143" s="23">
        <f>Change!M93-Base!M93</f>
        <v>-1814.5448967247939</v>
      </c>
      <c r="N143" s="23">
        <f>Change!N93-Base!N93</f>
        <v>-1843.9280796610692</v>
      </c>
      <c r="O143" s="23">
        <f>Change!O93-Base!O93</f>
        <v>-1873.1723084701225</v>
      </c>
      <c r="P143" s="23">
        <f>Change!P93-Base!P93</f>
        <v>-1885.7521326570713</v>
      </c>
      <c r="Q143" s="23">
        <f>Change!Q93-Base!Q93</f>
        <v>-2049.4275490477448</v>
      </c>
      <c r="R143" s="23">
        <f>Change!R93-Base!R93</f>
        <v>-2386.2060505544359</v>
      </c>
      <c r="S143" s="23">
        <f>Change!S93-Base!S93</f>
        <v>-2939.3418001002283</v>
      </c>
      <c r="T143" s="23">
        <f>Change!T93-Base!T93</f>
        <v>-2964.2186555151857</v>
      </c>
      <c r="U143" s="23">
        <f>Change!U93-Base!U93</f>
        <v>-2486.2986959714908</v>
      </c>
      <c r="V143" s="23">
        <f>Change!V93-Base!V93</f>
        <v>-1936.8034094683535</v>
      </c>
      <c r="W143" s="23">
        <f>Change!W93-Base!W93</f>
        <v>-1799.9363753704092</v>
      </c>
      <c r="X143" s="23">
        <f>Change!X93-Base!X93</f>
        <v>-1757.0286484530516</v>
      </c>
    </row>
    <row r="144" spans="2:24" ht="15.75" x14ac:dyDescent="0.25">
      <c r="B144" s="38" t="s">
        <v>29</v>
      </c>
      <c r="C144" s="39">
        <f t="shared" si="152"/>
        <v>0</v>
      </c>
      <c r="D144" s="23">
        <f>Change!D94-Base!D94</f>
        <v>0</v>
      </c>
      <c r="E144" s="23">
        <f>Change!E94-Base!E94</f>
        <v>0</v>
      </c>
      <c r="F144" s="23">
        <f>Change!F94-Base!F94</f>
        <v>0</v>
      </c>
      <c r="G144" s="23">
        <f>Change!G94-Base!G94</f>
        <v>0</v>
      </c>
      <c r="H144" s="23">
        <f>Change!H94-Base!H94</f>
        <v>0</v>
      </c>
      <c r="I144" s="23">
        <f>Change!I94-Base!I94</f>
        <v>0</v>
      </c>
      <c r="J144" s="23">
        <f>Change!J94-Base!J94</f>
        <v>0</v>
      </c>
      <c r="K144" s="23">
        <f>Change!K94-Base!K94</f>
        <v>0</v>
      </c>
      <c r="L144" s="23">
        <f>Change!L94-Base!L94</f>
        <v>0</v>
      </c>
      <c r="M144" s="23">
        <f>Change!M94-Base!M94</f>
        <v>0</v>
      </c>
      <c r="N144" s="23">
        <f>Change!N94-Base!N94</f>
        <v>0</v>
      </c>
      <c r="O144" s="23">
        <f>Change!O94-Base!O94</f>
        <v>0</v>
      </c>
      <c r="P144" s="23">
        <f>Change!P94-Base!P94</f>
        <v>0</v>
      </c>
      <c r="Q144" s="23">
        <f>Change!Q94-Base!Q94</f>
        <v>0</v>
      </c>
      <c r="R144" s="23">
        <f>Change!R94-Base!R94</f>
        <v>0</v>
      </c>
      <c r="S144" s="23">
        <f>Change!S94-Base!S94</f>
        <v>0</v>
      </c>
      <c r="T144" s="23">
        <f>Change!T94-Base!T94</f>
        <v>0</v>
      </c>
      <c r="U144" s="23">
        <f>Change!U94-Base!U94</f>
        <v>0</v>
      </c>
      <c r="V144" s="23">
        <f>Change!V94-Base!V94</f>
        <v>0</v>
      </c>
      <c r="W144" s="23">
        <f>Change!W94-Base!W94</f>
        <v>0</v>
      </c>
      <c r="X144" s="23">
        <f>Change!X94-Base!X94</f>
        <v>0</v>
      </c>
    </row>
    <row r="145" spans="2:24" ht="15.75" x14ac:dyDescent="0.25">
      <c r="B145" s="38" t="s">
        <v>30</v>
      </c>
      <c r="C145" s="39">
        <f t="shared" si="152"/>
        <v>0</v>
      </c>
      <c r="D145" s="23">
        <f>Change!D95-Base!D95</f>
        <v>0</v>
      </c>
      <c r="E145" s="23">
        <f>Change!E95-Base!E95</f>
        <v>0</v>
      </c>
      <c r="F145" s="23">
        <f>Change!F95-Base!F95</f>
        <v>0</v>
      </c>
      <c r="G145" s="23">
        <f>Change!G95-Base!G95</f>
        <v>0</v>
      </c>
      <c r="H145" s="23">
        <f>Change!H95-Base!H95</f>
        <v>0</v>
      </c>
      <c r="I145" s="23">
        <f>Change!I95-Base!I95</f>
        <v>0</v>
      </c>
      <c r="J145" s="23">
        <f>Change!J95-Base!J95</f>
        <v>0</v>
      </c>
      <c r="K145" s="23">
        <f>Change!K95-Base!K95</f>
        <v>0</v>
      </c>
      <c r="L145" s="23">
        <f>Change!L95-Base!L95</f>
        <v>0</v>
      </c>
      <c r="M145" s="23">
        <f>Change!M95-Base!M95</f>
        <v>0</v>
      </c>
      <c r="N145" s="23">
        <f>Change!N95-Base!N95</f>
        <v>0</v>
      </c>
      <c r="O145" s="23">
        <f>Change!O95-Base!O95</f>
        <v>0</v>
      </c>
      <c r="P145" s="23">
        <f>Change!P95-Base!P95</f>
        <v>0</v>
      </c>
      <c r="Q145" s="23">
        <f>Change!Q95-Base!Q95</f>
        <v>0</v>
      </c>
      <c r="R145" s="23">
        <f>Change!R95-Base!R95</f>
        <v>0</v>
      </c>
      <c r="S145" s="23">
        <f>Change!S95-Base!S95</f>
        <v>0</v>
      </c>
      <c r="T145" s="23">
        <f>Change!T95-Base!T95</f>
        <v>0</v>
      </c>
      <c r="U145" s="23">
        <f>Change!U95-Base!U95</f>
        <v>0</v>
      </c>
      <c r="V145" s="23">
        <f>Change!V95-Base!V95</f>
        <v>0</v>
      </c>
      <c r="W145" s="23">
        <f>Change!W95-Base!W95</f>
        <v>0</v>
      </c>
      <c r="X145" s="23">
        <f>Change!X95-Base!X95</f>
        <v>0</v>
      </c>
    </row>
    <row r="146" spans="2:24" ht="15.75" x14ac:dyDescent="0.25">
      <c r="B146" s="40" t="s">
        <v>1</v>
      </c>
      <c r="C146" s="39">
        <f t="shared" si="152"/>
        <v>0</v>
      </c>
      <c r="D146" s="23">
        <f>Change!D96-Base!D96</f>
        <v>0</v>
      </c>
      <c r="E146" s="23">
        <f>Change!E96-Base!E96</f>
        <v>0</v>
      </c>
      <c r="F146" s="23">
        <f>Change!F96-Base!F96</f>
        <v>0</v>
      </c>
      <c r="G146" s="23">
        <f>Change!G96-Base!G96</f>
        <v>0</v>
      </c>
      <c r="H146" s="23">
        <f>Change!H96-Base!H96</f>
        <v>0</v>
      </c>
      <c r="I146" s="23">
        <f>Change!I96-Base!I96</f>
        <v>0</v>
      </c>
      <c r="J146" s="23">
        <f>Change!J96-Base!J96</f>
        <v>0</v>
      </c>
      <c r="K146" s="23">
        <f>Change!K96-Base!K96</f>
        <v>0</v>
      </c>
      <c r="L146" s="23">
        <f>Change!L96-Base!L96</f>
        <v>0</v>
      </c>
      <c r="M146" s="23">
        <f>Change!M96-Base!M96</f>
        <v>0</v>
      </c>
      <c r="N146" s="23">
        <f>Change!N96-Base!N96</f>
        <v>0</v>
      </c>
      <c r="O146" s="23">
        <f>Change!O96-Base!O96</f>
        <v>0</v>
      </c>
      <c r="P146" s="23">
        <f>Change!P96-Base!P96</f>
        <v>0</v>
      </c>
      <c r="Q146" s="23">
        <f>Change!Q96-Base!Q96</f>
        <v>0</v>
      </c>
      <c r="R146" s="23">
        <f>Change!R96-Base!R96</f>
        <v>0</v>
      </c>
      <c r="S146" s="23">
        <f>Change!S96-Base!S96</f>
        <v>0</v>
      </c>
      <c r="T146" s="23">
        <f>Change!T96-Base!T96</f>
        <v>0</v>
      </c>
      <c r="U146" s="23">
        <f>Change!U96-Base!U96</f>
        <v>0</v>
      </c>
      <c r="V146" s="23">
        <f>Change!V96-Base!V96</f>
        <v>0</v>
      </c>
      <c r="W146" s="23">
        <f>Change!W96-Base!W96</f>
        <v>0</v>
      </c>
      <c r="X146" s="23">
        <f>Change!X96-Base!X96</f>
        <v>0</v>
      </c>
    </row>
    <row r="147" spans="2:24" x14ac:dyDescent="0.25">
      <c r="C147" s="2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92BFE-B186-4A7B-BD96-645C83645EC1}">
  <sheetPr codeName="Sheet2"/>
  <dimension ref="A1:X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4" ht="21" thickBot="1" x14ac:dyDescent="0.35">
      <c r="C1" s="14" t="str">
        <f>Base!C1</f>
        <v>Discount Rate</v>
      </c>
      <c r="D1" s="42" t="str">
        <f>ChangeStudyName&amp;" less "&amp;BaseStudyName</f>
        <v>ST Cost Summary -25I.LP.ST.r21.NFT.EP.2409MN.Integrated.163825 (LT. 163825 - 164583) v103.7 less ST Cost Summary -25I.LP.ST.r21.Base.EP.2409MN.Integrated.155264 (LT. 155264 - 157144) v102.4</v>
      </c>
    </row>
    <row r="2" spans="1:24" ht="15.75" thickBot="1" x14ac:dyDescent="0.3">
      <c r="C2" s="15">
        <f>Base!C2</f>
        <v>6.3799999999999996E-2</v>
      </c>
    </row>
    <row r="5" spans="1:24" x14ac:dyDescent="0.25">
      <c r="B5" s="1" t="s">
        <v>2</v>
      </c>
      <c r="C5" s="2" t="str">
        <f>Base!C5</f>
        <v>NPV</v>
      </c>
      <c r="D5" s="3">
        <f>Base!D5</f>
        <v>2025</v>
      </c>
      <c r="E5" s="3">
        <f>Base!E5</f>
        <v>2026</v>
      </c>
      <c r="F5" s="3">
        <f>Base!F5</f>
        <v>2027</v>
      </c>
      <c r="G5" s="3">
        <f>Base!G5</f>
        <v>2028</v>
      </c>
      <c r="H5" s="3">
        <f>Base!H5</f>
        <v>2029</v>
      </c>
      <c r="I5" s="3">
        <f>Base!I5</f>
        <v>2030</v>
      </c>
      <c r="J5" s="3">
        <f>Base!J5</f>
        <v>2031</v>
      </c>
      <c r="K5" s="3">
        <f>Base!K5</f>
        <v>2032</v>
      </c>
      <c r="L5" s="3">
        <f>Base!L5</f>
        <v>2033</v>
      </c>
      <c r="M5" s="3">
        <f>Base!M5</f>
        <v>2034</v>
      </c>
      <c r="N5" s="3">
        <f>Base!N5</f>
        <v>2035</v>
      </c>
      <c r="O5" s="3">
        <f>Base!O5</f>
        <v>2036</v>
      </c>
      <c r="P5" s="3">
        <f>Base!P5</f>
        <v>2037</v>
      </c>
      <c r="Q5" s="3">
        <f>Base!Q5</f>
        <v>2038</v>
      </c>
      <c r="R5" s="3">
        <f>Base!R5</f>
        <v>2039</v>
      </c>
      <c r="S5" s="3">
        <f>Base!S5</f>
        <v>2040</v>
      </c>
      <c r="T5" s="3">
        <f>Base!T5</f>
        <v>2041</v>
      </c>
      <c r="U5" s="3">
        <f>Base!U5</f>
        <v>2042</v>
      </c>
      <c r="V5" s="3">
        <f>Base!V5</f>
        <v>2043</v>
      </c>
      <c r="W5" s="3">
        <f>Base!W5</f>
        <v>2044</v>
      </c>
      <c r="X5" s="3">
        <f>Base!X5</f>
        <v>2045</v>
      </c>
    </row>
    <row r="7" spans="1:24" ht="15.75" x14ac:dyDescent="0.25">
      <c r="A7" s="41">
        <v>1</v>
      </c>
      <c r="B7" s="7" t="s">
        <v>76</v>
      </c>
      <c r="C7" s="8">
        <f>IFERROR(Change!C7-Base!C7,"")</f>
        <v>466.18515947132437</v>
      </c>
      <c r="D7" s="8">
        <f>IFERROR(Change!D7-Base!D7,"")</f>
        <v>-5.8236073237026176E-2</v>
      </c>
      <c r="E7" s="8">
        <f>IFERROR(Change!E7-Base!E7,"")</f>
        <v>-1.1170526616410825E-2</v>
      </c>
      <c r="F7" s="8">
        <f>IFERROR(Change!F7-Base!F7,"")</f>
        <v>-1.2904196779902577</v>
      </c>
      <c r="G7" s="8">
        <f>IFERROR(Change!G7-Base!G7,"")</f>
        <v>-1.1395612787946447</v>
      </c>
      <c r="H7" s="8">
        <f>IFERROR(Change!H7-Base!H7,"")</f>
        <v>4.7991003517099671</v>
      </c>
      <c r="I7" s="8">
        <f>IFERROR(Change!I7-Base!I7,"")</f>
        <v>8.718279805832708</v>
      </c>
      <c r="J7" s="8">
        <f>IFERROR(Change!J7-Base!J7,"")</f>
        <v>11.158683328814561</v>
      </c>
      <c r="K7" s="8">
        <f>IFERROR(Change!K7-Base!K7,"")</f>
        <v>29.895459570266723</v>
      </c>
      <c r="L7" s="8">
        <f>IFERROR(Change!L7-Base!L7,"")</f>
        <v>34.535401847522735</v>
      </c>
      <c r="M7" s="8">
        <f>IFERROR(Change!M7-Base!M7,"")</f>
        <v>32.15484174704693</v>
      </c>
      <c r="N7" s="8">
        <f>IFERROR(Change!N7-Base!N7,"")</f>
        <v>28.805085651909366</v>
      </c>
      <c r="O7" s="8">
        <f>IFERROR(Change!O7-Base!O7,"")</f>
        <v>29.234379061674844</v>
      </c>
      <c r="P7" s="8">
        <f>IFERROR(Change!P7-Base!P7,"")</f>
        <v>22.176450736184108</v>
      </c>
      <c r="Q7" s="8">
        <f>IFERROR(Change!Q7-Base!Q7,"")</f>
        <v>24.261334499973202</v>
      </c>
      <c r="R7" s="8">
        <f>IFERROR(Change!R7-Base!R7,"")</f>
        <v>21.778381756864064</v>
      </c>
      <c r="S7" s="8">
        <f>IFERROR(Change!S7-Base!S7,"")</f>
        <v>18.475397904845124</v>
      </c>
      <c r="T7" s="8">
        <f>IFERROR(Change!T7-Base!T7,"")</f>
        <v>16.985628607723527</v>
      </c>
      <c r="U7" s="8">
        <f>IFERROR(Change!U7-Base!U7,"")</f>
        <v>43.245129510057495</v>
      </c>
      <c r="V7" s="8">
        <f>IFERROR(Change!V7-Base!V7,"")</f>
        <v>338.93285805844675</v>
      </c>
      <c r="W7" s="8">
        <f>IFERROR(Change!W7-Base!W7,"")</f>
        <v>353.41231973924778</v>
      </c>
      <c r="X7" s="8">
        <f>IFERROR(Change!X7-Base!X7,"")</f>
        <v>383.30603881650757</v>
      </c>
    </row>
    <row r="8" spans="1:24" ht="15.75" outlineLevel="1" x14ac:dyDescent="0.25">
      <c r="B8" s="4" t="s">
        <v>77</v>
      </c>
      <c r="C8" s="6">
        <f>IFERROR(Change!C8-Base!C8,"")</f>
        <v>9.6458138021444029</v>
      </c>
      <c r="D8" s="43">
        <f>IFERROR(Change!D8-Base!D8,"")</f>
        <v>-5.2739315035239542E-3</v>
      </c>
      <c r="E8" s="43">
        <f>IFERROR(Change!E8-Base!E8,"")</f>
        <v>3.2766958797481038E-4</v>
      </c>
      <c r="F8" s="43">
        <f>IFERROR(Change!F8-Base!F8,"")</f>
        <v>-0.10072277823729792</v>
      </c>
      <c r="G8" s="43">
        <f>IFERROR(Change!G8-Base!G8,"")</f>
        <v>-2.5159553464391138E-3</v>
      </c>
      <c r="H8" s="43">
        <f>IFERROR(Change!H8-Base!H8,"")</f>
        <v>0.40219599075582124</v>
      </c>
      <c r="I8" s="43">
        <f>IFERROR(Change!I8-Base!I8,"")</f>
        <v>0.46971416955242518</v>
      </c>
      <c r="J8" s="43">
        <f>IFERROR(Change!J8-Base!J8,"")</f>
        <v>0.43863784803208006</v>
      </c>
      <c r="K8" s="43">
        <f>IFERROR(Change!K8-Base!K8,"")</f>
        <v>1.6576548296586111</v>
      </c>
      <c r="L8" s="43">
        <f>IFERROR(Change!L8-Base!L8,"")</f>
        <v>1.8755455295228103</v>
      </c>
      <c r="M8" s="43">
        <f>IFERROR(Change!M8-Base!M8,"")</f>
        <v>1.7969985978116476</v>
      </c>
      <c r="N8" s="43">
        <f>IFERROR(Change!N8-Base!N8,"")</f>
        <v>1.7313499530854948</v>
      </c>
      <c r="O8" s="43">
        <f>IFERROR(Change!O8-Base!O8,"")</f>
        <v>1.7487172701434179</v>
      </c>
      <c r="P8" s="43">
        <f>IFERROR(Change!P8-Base!P8,"")</f>
        <v>1.5409651500341042</v>
      </c>
      <c r="Q8" s="43">
        <f>IFERROR(Change!Q8-Base!Q8,"")</f>
        <v>1.6536364577997631</v>
      </c>
      <c r="R8" s="43">
        <f>IFERROR(Change!R8-Base!R8,"")</f>
        <v>1.4777575173757285</v>
      </c>
      <c r="S8" s="43">
        <f>IFERROR(Change!S8-Base!S8,"")</f>
        <v>1.3200477256724845</v>
      </c>
      <c r="T8" s="43">
        <f>IFERROR(Change!T8-Base!T8,"")</f>
        <v>1.241267541823369</v>
      </c>
      <c r="U8" s="43">
        <f>IFERROR(Change!U8-Base!U8,"")</f>
        <v>2.2605067611205207</v>
      </c>
      <c r="V8" s="43">
        <f>IFERROR(Change!V8-Base!V8,"")</f>
        <v>0.14644380105879407</v>
      </c>
      <c r="W8" s="43">
        <f>IFERROR(Change!W8-Base!W8,"")</f>
        <v>0.5108545822212065</v>
      </c>
      <c r="X8" s="43">
        <f>IFERROR(Change!X8-Base!X8,"")</f>
        <v>0.87561191116436277</v>
      </c>
    </row>
    <row r="9" spans="1:24" ht="15.75" outlineLevel="1" x14ac:dyDescent="0.25">
      <c r="B9" s="5" t="s">
        <v>78</v>
      </c>
      <c r="C9" s="44">
        <f>IFERROR(Change!C9-Base!C9,"")</f>
        <v>0</v>
      </c>
      <c r="D9" s="45">
        <f>IFERROR(Change!D9-Base!D9,"")</f>
        <v>0</v>
      </c>
      <c r="E9" s="45">
        <f>IFERROR(Change!E9-Base!E9,"")</f>
        <v>0</v>
      </c>
      <c r="F9" s="45">
        <f>IFERROR(Change!F9-Base!F9,"")</f>
        <v>0</v>
      </c>
      <c r="G9" s="45">
        <f>IFERROR(Change!G9-Base!G9,"")</f>
        <v>0</v>
      </c>
      <c r="H9" s="45">
        <f>IFERROR(Change!H9-Base!H9,"")</f>
        <v>0</v>
      </c>
      <c r="I9" s="45">
        <f>IFERROR(Change!I9-Base!I9,"")</f>
        <v>0</v>
      </c>
      <c r="J9" s="45">
        <f>IFERROR(Change!J9-Base!J9,"")</f>
        <v>0</v>
      </c>
      <c r="K9" s="45">
        <f>IFERROR(Change!K9-Base!K9,"")</f>
        <v>0</v>
      </c>
      <c r="L9" s="45">
        <f>IFERROR(Change!L9-Base!L9,"")</f>
        <v>0</v>
      </c>
      <c r="M9" s="45">
        <f>IFERROR(Change!M9-Base!M9,"")</f>
        <v>0</v>
      </c>
      <c r="N9" s="45">
        <f>IFERROR(Change!N9-Base!N9,"")</f>
        <v>0</v>
      </c>
      <c r="O9" s="45">
        <f>IFERROR(Change!O9-Base!O9,"")</f>
        <v>0</v>
      </c>
      <c r="P9" s="45">
        <f>IFERROR(Change!P9-Base!P9,"")</f>
        <v>0</v>
      </c>
      <c r="Q9" s="45">
        <f>IFERROR(Change!Q9-Base!Q9,"")</f>
        <v>0</v>
      </c>
      <c r="R9" s="45">
        <f>IFERROR(Change!R9-Base!R9,"")</f>
        <v>0</v>
      </c>
      <c r="S9" s="45">
        <f>IFERROR(Change!S9-Base!S9,"")</f>
        <v>0</v>
      </c>
      <c r="T9" s="45">
        <f>IFERROR(Change!T9-Base!T9,"")</f>
        <v>0</v>
      </c>
      <c r="U9" s="45">
        <f>IFERROR(Change!U9-Base!U9,"")</f>
        <v>0</v>
      </c>
      <c r="V9" s="45">
        <f>IFERROR(Change!V9-Base!V9,"")</f>
        <v>0</v>
      </c>
      <c r="W9" s="45">
        <f>IFERROR(Change!W9-Base!W9,"")</f>
        <v>0</v>
      </c>
      <c r="X9" s="45">
        <f>IFERROR(Change!X9-Base!X9,"")</f>
        <v>0</v>
      </c>
    </row>
    <row r="10" spans="1:24" ht="15.75" outlineLevel="1" x14ac:dyDescent="0.25">
      <c r="B10" s="5" t="s">
        <v>79</v>
      </c>
      <c r="C10" s="44">
        <f>IFERROR(Change!C10-Base!C10,"")</f>
        <v>211.10490622701013</v>
      </c>
      <c r="D10" s="45">
        <f>IFERROR(Change!D10-Base!D10,"")</f>
        <v>0</v>
      </c>
      <c r="E10" s="45">
        <f>IFERROR(Change!E10-Base!E10,"")</f>
        <v>0</v>
      </c>
      <c r="F10" s="45">
        <f>IFERROR(Change!F10-Base!F10,"")</f>
        <v>0</v>
      </c>
      <c r="G10" s="45">
        <f>IFERROR(Change!G10-Base!G10,"")</f>
        <v>0</v>
      </c>
      <c r="H10" s="45">
        <f>IFERROR(Change!H10-Base!H10,"")</f>
        <v>0</v>
      </c>
      <c r="I10" s="45">
        <f>IFERROR(Change!I10-Base!I10,"")</f>
        <v>0</v>
      </c>
      <c r="J10" s="45">
        <f>IFERROR(Change!J10-Base!J10,"")</f>
        <v>0</v>
      </c>
      <c r="K10" s="45">
        <f>IFERROR(Change!K10-Base!K10,"")</f>
        <v>0</v>
      </c>
      <c r="L10" s="45">
        <f>IFERROR(Change!L10-Base!L10,"")</f>
        <v>0</v>
      </c>
      <c r="M10" s="45">
        <f>IFERROR(Change!M10-Base!M10,"")</f>
        <v>0</v>
      </c>
      <c r="N10" s="45">
        <f>IFERROR(Change!N10-Base!N10,"")</f>
        <v>0</v>
      </c>
      <c r="O10" s="45">
        <f>IFERROR(Change!O10-Base!O10,"")</f>
        <v>0</v>
      </c>
      <c r="P10" s="45">
        <f>IFERROR(Change!P10-Base!P10,"")</f>
        <v>0</v>
      </c>
      <c r="Q10" s="45">
        <f>IFERROR(Change!Q10-Base!Q10,"")</f>
        <v>0</v>
      </c>
      <c r="R10" s="45">
        <f>IFERROR(Change!R10-Base!R10,"")</f>
        <v>0</v>
      </c>
      <c r="S10" s="45">
        <f>IFERROR(Change!S10-Base!S10,"")</f>
        <v>0</v>
      </c>
      <c r="T10" s="45">
        <f>IFERROR(Change!T10-Base!T10,"")</f>
        <v>0</v>
      </c>
      <c r="U10" s="45">
        <f>IFERROR(Change!U10-Base!U10,"")</f>
        <v>0</v>
      </c>
      <c r="V10" s="45">
        <f>IFERROR(Change!V10-Base!V10,"")</f>
        <v>242.23048036408665</v>
      </c>
      <c r="W10" s="45">
        <f>IFERROR(Change!W10-Base!W10,"")</f>
        <v>233.10617007296514</v>
      </c>
      <c r="X10" s="45">
        <f>IFERROR(Change!X10-Base!X10,"")</f>
        <v>251.57063570789748</v>
      </c>
    </row>
    <row r="11" spans="1:24" ht="15.75" outlineLevel="1" x14ac:dyDescent="0.25">
      <c r="B11" s="5" t="s">
        <v>80</v>
      </c>
      <c r="C11" s="44">
        <f>IFERROR(Change!C11-Base!C11,"")</f>
        <v>2.7743864381102981</v>
      </c>
      <c r="D11" s="45">
        <f>IFERROR(Change!D11-Base!D11,"")</f>
        <v>0</v>
      </c>
      <c r="E11" s="45">
        <f>IFERROR(Change!E11-Base!E11,"")</f>
        <v>0</v>
      </c>
      <c r="F11" s="45">
        <f>IFERROR(Change!F11-Base!F11,"")</f>
        <v>0</v>
      </c>
      <c r="G11" s="45">
        <f>IFERROR(Change!G11-Base!G11,"")</f>
        <v>0</v>
      </c>
      <c r="H11" s="45">
        <f>IFERROR(Change!H11-Base!H11,"")</f>
        <v>0</v>
      </c>
      <c r="I11" s="45">
        <f>IFERROR(Change!I11-Base!I11,"")</f>
        <v>0</v>
      </c>
      <c r="J11" s="45">
        <f>IFERROR(Change!J11-Base!J11,"")</f>
        <v>0</v>
      </c>
      <c r="K11" s="45">
        <f>IFERROR(Change!K11-Base!K11,"")</f>
        <v>1.8929493684538556E-5</v>
      </c>
      <c r="L11" s="45">
        <f>IFERROR(Change!L11-Base!L11,"")</f>
        <v>6.2063117520949618E-4</v>
      </c>
      <c r="M11" s="45">
        <f>IFERROR(Change!M11-Base!M11,"")</f>
        <v>-3.4111140656278849E-4</v>
      </c>
      <c r="N11" s="45">
        <f>IFERROR(Change!N11-Base!N11,"")</f>
        <v>-3.1848585266658347E-4</v>
      </c>
      <c r="O11" s="45">
        <f>IFERROR(Change!O11-Base!O11,"")</f>
        <v>1.9310091798985241E-4</v>
      </c>
      <c r="P11" s="45">
        <f>IFERROR(Change!P11-Base!P11,"")</f>
        <v>3.7147707504914251E-4</v>
      </c>
      <c r="Q11" s="45">
        <f>IFERROR(Change!Q11-Base!Q11,"")</f>
        <v>4.0661855210544218E-4</v>
      </c>
      <c r="R11" s="45">
        <f>IFERROR(Change!R11-Base!R11,"")</f>
        <v>1.2603977408929268E-3</v>
      </c>
      <c r="S11" s="45">
        <f>IFERROR(Change!S11-Base!S11,"")</f>
        <v>8.8094414390837983E-5</v>
      </c>
      <c r="T11" s="45">
        <f>IFERROR(Change!T11-Base!T11,"")</f>
        <v>9.4261031979847587E-5</v>
      </c>
      <c r="U11" s="45">
        <f>IFERROR(Change!U11-Base!U11,"")</f>
        <v>0.13562169389857148</v>
      </c>
      <c r="V11" s="45">
        <f>IFERROR(Change!V11-Base!V11,"")</f>
        <v>2.8622687943846499</v>
      </c>
      <c r="W11" s="45">
        <f>IFERROR(Change!W11-Base!W11,"")</f>
        <v>3.1650951425655913</v>
      </c>
      <c r="X11" s="45">
        <f>IFERROR(Change!X11-Base!X11,"")</f>
        <v>3.3946260974996445</v>
      </c>
    </row>
    <row r="12" spans="1:24" ht="15.75" outlineLevel="1" x14ac:dyDescent="0.25">
      <c r="B12" s="5" t="s">
        <v>109</v>
      </c>
      <c r="C12" s="44">
        <f>IFERROR(Change!C12-Base!C12,"")</f>
        <v>8.2507994047773536E-3</v>
      </c>
      <c r="D12" s="45">
        <f>IFERROR(Change!D12-Base!D12,"")</f>
        <v>0</v>
      </c>
      <c r="E12" s="45">
        <f>IFERROR(Change!E12-Base!E12,"")</f>
        <v>0</v>
      </c>
      <c r="F12" s="45">
        <f>IFERROR(Change!F12-Base!F12,"")</f>
        <v>0</v>
      </c>
      <c r="G12" s="45">
        <f>IFERROR(Change!G12-Base!G12,"")</f>
        <v>0</v>
      </c>
      <c r="H12" s="45">
        <f>IFERROR(Change!H12-Base!H12,"")</f>
        <v>0</v>
      </c>
      <c r="I12" s="45">
        <f>IFERROR(Change!I12-Base!I12,"")</f>
        <v>0</v>
      </c>
      <c r="J12" s="45">
        <f>IFERROR(Change!J12-Base!J12,"")</f>
        <v>0</v>
      </c>
      <c r="K12" s="45">
        <f>IFERROR(Change!K12-Base!K12,"")</f>
        <v>5.8679610904164292E-3</v>
      </c>
      <c r="L12" s="45">
        <f>IFERROR(Change!L12-Base!L12,"")</f>
        <v>-6.9801328436369658E-5</v>
      </c>
      <c r="M12" s="45">
        <f>IFERROR(Change!M12-Base!M12,"")</f>
        <v>8.0158562165024705E-3</v>
      </c>
      <c r="N12" s="45">
        <f>IFERROR(Change!N12-Base!N12,"")</f>
        <v>6.4597314145657947E-3</v>
      </c>
      <c r="O12" s="45">
        <f>IFERROR(Change!O12-Base!O12,"")</f>
        <v>1.7888674051391718E-5</v>
      </c>
      <c r="P12" s="45">
        <f>IFERROR(Change!P12-Base!P12,"")</f>
        <v>0</v>
      </c>
      <c r="Q12" s="45">
        <f>IFERROR(Change!Q12-Base!Q12,"")</f>
        <v>0</v>
      </c>
      <c r="R12" s="45">
        <f>IFERROR(Change!R12-Base!R12,"")</f>
        <v>-7.1787653705541743E-3</v>
      </c>
      <c r="S12" s="45">
        <f>IFERROR(Change!S12-Base!S12,"")</f>
        <v>-6.0216742781449284E-5</v>
      </c>
      <c r="T12" s="45">
        <f>IFERROR(Change!T12-Base!T12,"")</f>
        <v>0</v>
      </c>
      <c r="U12" s="45">
        <f>IFERROR(Change!U12-Base!U12,"")</f>
        <v>-9.8660896420077471E-5</v>
      </c>
      <c r="V12" s="45">
        <f>IFERROR(Change!V12-Base!V12,"")</f>
        <v>2.5990500379990955E-5</v>
      </c>
      <c r="W12" s="45">
        <f>IFERROR(Change!W12-Base!W12,"")</f>
        <v>0</v>
      </c>
      <c r="X12" s="45">
        <f>IFERROR(Change!X12-Base!X12,"")</f>
        <v>0</v>
      </c>
    </row>
    <row r="13" spans="1:24" ht="15.75" outlineLevel="1" x14ac:dyDescent="0.25">
      <c r="B13" s="5" t="s">
        <v>31</v>
      </c>
      <c r="C13" s="44">
        <f>IFERROR(Change!C13-Base!C13,"")</f>
        <v>226.65745637656528</v>
      </c>
      <c r="D13" s="45">
        <f>IFERROR(Change!D13-Base!D13,"")</f>
        <v>-5.8213988403622352E-2</v>
      </c>
      <c r="E13" s="45">
        <f>IFERROR(Change!E13-Base!E13,"")</f>
        <v>3.7435786855439801E-3</v>
      </c>
      <c r="F13" s="45">
        <f>IFERROR(Change!F13-Base!F13,"")</f>
        <v>-1.2359712666630003</v>
      </c>
      <c r="G13" s="45">
        <f>IFERROR(Change!G13-Base!G13,"")</f>
        <v>-0.88441824045821704</v>
      </c>
      <c r="H13" s="45">
        <f>IFERROR(Change!H13-Base!H13,"")</f>
        <v>4.8845827819440046</v>
      </c>
      <c r="I13" s="45">
        <f>IFERROR(Change!I13-Base!I13,"")</f>
        <v>7.5681695868602787</v>
      </c>
      <c r="J13" s="45">
        <f>IFERROR(Change!J13-Base!J13,"")</f>
        <v>8.8618218092925076</v>
      </c>
      <c r="K13" s="45">
        <f>IFERROR(Change!K13-Base!K13,"")</f>
        <v>26.290118794883938</v>
      </c>
      <c r="L13" s="45">
        <f>IFERROR(Change!L13-Base!L13,"")</f>
        <v>30.493427763213163</v>
      </c>
      <c r="M13" s="45">
        <f>IFERROR(Change!M13-Base!M13,"")</f>
        <v>28.199911855425285</v>
      </c>
      <c r="N13" s="45">
        <f>IFERROR(Change!N13-Base!N13,"")</f>
        <v>26.013040027501972</v>
      </c>
      <c r="O13" s="45">
        <f>IFERROR(Change!O13-Base!O13,"")</f>
        <v>26.067345033209449</v>
      </c>
      <c r="P13" s="45">
        <f>IFERROR(Change!P13-Base!P13,"")</f>
        <v>20.067794936975019</v>
      </c>
      <c r="Q13" s="45">
        <f>IFERROR(Change!Q13-Base!Q13,"")</f>
        <v>21.819030403991235</v>
      </c>
      <c r="R13" s="45">
        <f>IFERROR(Change!R13-Base!R13,"")</f>
        <v>19.72254139964798</v>
      </c>
      <c r="S13" s="45">
        <f>IFERROR(Change!S13-Base!S13,"")</f>
        <v>16.663109485531038</v>
      </c>
      <c r="T13" s="45">
        <f>IFERROR(Change!T13-Base!T13,"")</f>
        <v>14.636584699648154</v>
      </c>
      <c r="U13" s="45">
        <f>IFERROR(Change!U13-Base!U13,"")</f>
        <v>37.814108135094784</v>
      </c>
      <c r="V13" s="45">
        <f>IFERROR(Change!V13-Base!V13,"")</f>
        <v>87.281061525896291</v>
      </c>
      <c r="W13" s="45">
        <f>IFERROR(Change!W13-Base!W13,"")</f>
        <v>106.58459899971587</v>
      </c>
      <c r="X13" s="45">
        <f>IFERROR(Change!X13-Base!X13,"")</f>
        <v>117.30445159842611</v>
      </c>
    </row>
    <row r="14" spans="1:24" ht="15.75" outlineLevel="1" x14ac:dyDescent="0.25">
      <c r="B14" s="5" t="s">
        <v>60</v>
      </c>
      <c r="C14" s="44">
        <f>IFERROR(Change!C14-Base!C14,"")</f>
        <v>15.994345828088797</v>
      </c>
      <c r="D14" s="45">
        <f>IFERROR(Change!D14-Base!D14,"")</f>
        <v>5.2518466699975619E-3</v>
      </c>
      <c r="E14" s="45">
        <f>IFERROR(Change!E14-Base!E14,"")</f>
        <v>-1.524177489000067E-2</v>
      </c>
      <c r="F14" s="45">
        <f>IFERROR(Change!F14-Base!F14,"")</f>
        <v>4.6274366909994313E-2</v>
      </c>
      <c r="G14" s="45">
        <f>IFERROR(Change!G14-Base!G14,"")</f>
        <v>-0.2526270829900028</v>
      </c>
      <c r="H14" s="45">
        <f>IFERROR(Change!H14-Base!H14,"")</f>
        <v>-0.48767842099000447</v>
      </c>
      <c r="I14" s="45">
        <f>IFERROR(Change!I14-Base!I14,"")</f>
        <v>0.68039604941999698</v>
      </c>
      <c r="J14" s="45">
        <f>IFERROR(Change!J14-Base!J14,"")</f>
        <v>1.8582236714900002</v>
      </c>
      <c r="K14" s="45">
        <f>IFERROR(Change!K14-Base!K14,"")</f>
        <v>1.9417990551399988</v>
      </c>
      <c r="L14" s="45">
        <f>IFERROR(Change!L14-Base!L14,"")</f>
        <v>2.1658777249399961</v>
      </c>
      <c r="M14" s="45">
        <f>IFERROR(Change!M14-Base!M14,"")</f>
        <v>2.1502565489999981</v>
      </c>
      <c r="N14" s="45">
        <f>IFERROR(Change!N14-Base!N14,"")</f>
        <v>1.0545544257600028</v>
      </c>
      <c r="O14" s="45">
        <f>IFERROR(Change!O14-Base!O14,"")</f>
        <v>1.4181057687299976</v>
      </c>
      <c r="P14" s="45">
        <f>IFERROR(Change!P14-Base!P14,"")</f>
        <v>0.56731917209999594</v>
      </c>
      <c r="Q14" s="45">
        <f>IFERROR(Change!Q14-Base!Q14,"")</f>
        <v>0.78826101962999928</v>
      </c>
      <c r="R14" s="45">
        <f>IFERROR(Change!R14-Base!R14,"")</f>
        <v>0.58400120747000273</v>
      </c>
      <c r="S14" s="45">
        <f>IFERROR(Change!S14-Base!S14,"")</f>
        <v>0.49221281596999944</v>
      </c>
      <c r="T14" s="45">
        <f>IFERROR(Change!T14-Base!T14,"")</f>
        <v>1.1076821052200003</v>
      </c>
      <c r="U14" s="45">
        <f>IFERROR(Change!U14-Base!U14,"")</f>
        <v>3.0349915808399963</v>
      </c>
      <c r="V14" s="45">
        <f>IFERROR(Change!V14-Base!V14,"")</f>
        <v>6.4125775825200009</v>
      </c>
      <c r="W14" s="45">
        <f>IFERROR(Change!W14-Base!W14,"")</f>
        <v>10.045600941780002</v>
      </c>
      <c r="X14" s="45">
        <f>IFERROR(Change!X14-Base!X14,"")</f>
        <v>10.160713501519997</v>
      </c>
    </row>
    <row r="16" spans="1:24" ht="15.75" x14ac:dyDescent="0.25">
      <c r="A16" s="41">
        <v>2</v>
      </c>
      <c r="B16" s="7" t="s">
        <v>110</v>
      </c>
      <c r="C16" s="8">
        <f>IFERROR(Change!C16-Base!C16,"")</f>
        <v>259.98371714091081</v>
      </c>
      <c r="D16" s="8">
        <f>IFERROR(Change!D16-Base!D16,"")</f>
        <v>2.6205748270456297E-2</v>
      </c>
      <c r="E16" s="8">
        <f>IFERROR(Change!E16-Base!E16,"")</f>
        <v>-1.535541373380056E-2</v>
      </c>
      <c r="F16" s="8">
        <f>IFERROR(Change!F16-Base!F16,"")</f>
        <v>-3.9527656752911753</v>
      </c>
      <c r="G16" s="8">
        <f>IFERROR(Change!G16-Base!G16,"")</f>
        <v>-2.1347576218588529</v>
      </c>
      <c r="H16" s="8">
        <f>IFERROR(Change!H16-Base!H16,"")</f>
        <v>10.660391317090046</v>
      </c>
      <c r="I16" s="8">
        <f>IFERROR(Change!I16-Base!I16,"")</f>
        <v>8.980989051148299</v>
      </c>
      <c r="J16" s="8">
        <f>IFERROR(Change!J16-Base!J16,"")</f>
        <v>8.2007859644177188</v>
      </c>
      <c r="K16" s="8">
        <f>IFERROR(Change!K16-Base!K16,"")</f>
        <v>39.865304552533189</v>
      </c>
      <c r="L16" s="8">
        <f>IFERROR(Change!L16-Base!L16,"")</f>
        <v>37.46741930579941</v>
      </c>
      <c r="M16" s="8">
        <f>IFERROR(Change!M16-Base!M16,"")</f>
        <v>37.708145338353177</v>
      </c>
      <c r="N16" s="8">
        <f>IFERROR(Change!N16-Base!N16,"")</f>
        <v>44.231394999790723</v>
      </c>
      <c r="O16" s="8">
        <f>IFERROR(Change!O16-Base!O16,"")</f>
        <v>40.830876608266976</v>
      </c>
      <c r="P16" s="8">
        <f>IFERROR(Change!P16-Base!P16,"")</f>
        <v>31.583141492287666</v>
      </c>
      <c r="Q16" s="8">
        <f>IFERROR(Change!Q16-Base!Q16,"")</f>
        <v>29.852076957046052</v>
      </c>
      <c r="R16" s="8">
        <f>IFERROR(Change!R16-Base!R16,"")</f>
        <v>37.216591189835128</v>
      </c>
      <c r="S16" s="8">
        <f>IFERROR(Change!S16-Base!S16,"")</f>
        <v>46.712419425002167</v>
      </c>
      <c r="T16" s="8">
        <f>IFERROR(Change!T16-Base!T16,"")</f>
        <v>43.53148440770633</v>
      </c>
      <c r="U16" s="8">
        <f>IFERROR(Change!U16-Base!U16,"")</f>
        <v>79.488408589984488</v>
      </c>
      <c r="V16" s="8">
        <f>IFERROR(Change!V16-Base!V16,"")</f>
        <v>42.878938257849995</v>
      </c>
      <c r="W16" s="8">
        <f>IFERROR(Change!W16-Base!W16,"")</f>
        <v>42.396451370059481</v>
      </c>
      <c r="X16" s="8">
        <f>IFERROR(Change!X16-Base!X16,"")</f>
        <v>43.983278593680893</v>
      </c>
    </row>
    <row r="17" spans="1:24" ht="15.75" outlineLevel="1" x14ac:dyDescent="0.25">
      <c r="B17" s="4" t="s">
        <v>81</v>
      </c>
      <c r="C17" s="6">
        <f>IFERROR(Change!C17-Base!C17,"")</f>
        <v>1.9024515038956764</v>
      </c>
      <c r="D17" s="43">
        <f>IFERROR(Change!D17-Base!D17,"")</f>
        <v>2.3409893014925132E-4</v>
      </c>
      <c r="E17" s="43">
        <f>IFERROR(Change!E17-Base!E17,"")</f>
        <v>2.3031455591482342E-4</v>
      </c>
      <c r="F17" s="43">
        <f>IFERROR(Change!F17-Base!F17,"")</f>
        <v>-5.8827717361709553E-2</v>
      </c>
      <c r="G17" s="43">
        <f>IFERROR(Change!G17-Base!G17,"")</f>
        <v>7.9640918395869065E-3</v>
      </c>
      <c r="H17" s="43">
        <f>IFERROR(Change!H17-Base!H17,"")</f>
        <v>0.13201889552024149</v>
      </c>
      <c r="I17" s="43">
        <f>IFERROR(Change!I17-Base!I17,"")</f>
        <v>0.12642663847348867</v>
      </c>
      <c r="J17" s="43">
        <f>IFERROR(Change!J17-Base!J17,"")</f>
        <v>7.1851789096908814E-2</v>
      </c>
      <c r="K17" s="43">
        <f>IFERROR(Change!K17-Base!K17,"")</f>
        <v>0.27969410401932215</v>
      </c>
      <c r="L17" s="43">
        <f>IFERROR(Change!L17-Base!L17,"")</f>
        <v>0.25326084921741954</v>
      </c>
      <c r="M17" s="43">
        <f>IFERROR(Change!M17-Base!M17,"")</f>
        <v>0.28980296982004816</v>
      </c>
      <c r="N17" s="43">
        <f>IFERROR(Change!N17-Base!N17,"")</f>
        <v>0.34270674366131981</v>
      </c>
      <c r="O17" s="43">
        <f>IFERROR(Change!O17-Base!O17,"")</f>
        <v>0.36938887256842889</v>
      </c>
      <c r="P17" s="43">
        <f>IFERROR(Change!P17-Base!P17,"")</f>
        <v>0.28634370796857045</v>
      </c>
      <c r="Q17" s="43">
        <f>IFERROR(Change!Q17-Base!Q17,"")</f>
        <v>0.25107190959229087</v>
      </c>
      <c r="R17" s="43">
        <f>IFERROR(Change!R17-Base!R17,"")</f>
        <v>0.28712191996319758</v>
      </c>
      <c r="S17" s="43">
        <f>IFERROR(Change!S17-Base!S17,"")</f>
        <v>0.50000010424002017</v>
      </c>
      <c r="T17" s="43">
        <f>IFERROR(Change!T17-Base!T17,"")</f>
        <v>0.4958632975464603</v>
      </c>
      <c r="U17" s="43">
        <f>IFERROR(Change!U17-Base!U17,"")</f>
        <v>0.61170280522619702</v>
      </c>
      <c r="V17" s="43">
        <f>IFERROR(Change!V17-Base!V17,"")</f>
        <v>8.5926653237230255E-2</v>
      </c>
      <c r="W17" s="43">
        <f>IFERROR(Change!W17-Base!W17,"")</f>
        <v>1.7982598833609309E-2</v>
      </c>
      <c r="X17" s="43">
        <f>IFERROR(Change!X17-Base!X17,"")</f>
        <v>-0.17027528068988218</v>
      </c>
    </row>
    <row r="18" spans="1:24" ht="15.75" outlineLevel="1" x14ac:dyDescent="0.25">
      <c r="B18" s="5" t="s">
        <v>82</v>
      </c>
      <c r="C18" s="44">
        <f>IFERROR(Change!C18-Base!C18,"")</f>
        <v>0</v>
      </c>
      <c r="D18" s="45">
        <f>IFERROR(Change!D18-Base!D18,"")</f>
        <v>0</v>
      </c>
      <c r="E18" s="45">
        <f>IFERROR(Change!E18-Base!E18,"")</f>
        <v>0</v>
      </c>
      <c r="F18" s="45">
        <f>IFERROR(Change!F18-Base!F18,"")</f>
        <v>0</v>
      </c>
      <c r="G18" s="45">
        <f>IFERROR(Change!G18-Base!G18,"")</f>
        <v>0</v>
      </c>
      <c r="H18" s="45">
        <f>IFERROR(Change!H18-Base!H18,"")</f>
        <v>0</v>
      </c>
      <c r="I18" s="45">
        <f>IFERROR(Change!I18-Base!I18,"")</f>
        <v>0</v>
      </c>
      <c r="J18" s="45">
        <f>IFERROR(Change!J18-Base!J18,"")</f>
        <v>0</v>
      </c>
      <c r="K18" s="45">
        <f>IFERROR(Change!K18-Base!K18,"")</f>
        <v>0</v>
      </c>
      <c r="L18" s="45">
        <f>IFERROR(Change!L18-Base!L18,"")</f>
        <v>0</v>
      </c>
      <c r="M18" s="45">
        <f>IFERROR(Change!M18-Base!M18,"")</f>
        <v>0</v>
      </c>
      <c r="N18" s="45">
        <f>IFERROR(Change!N18-Base!N18,"")</f>
        <v>0</v>
      </c>
      <c r="O18" s="45">
        <f>IFERROR(Change!O18-Base!O18,"")</f>
        <v>0</v>
      </c>
      <c r="P18" s="45">
        <f>IFERROR(Change!P18-Base!P18,"")</f>
        <v>0</v>
      </c>
      <c r="Q18" s="45">
        <f>IFERROR(Change!Q18-Base!Q18,"")</f>
        <v>0</v>
      </c>
      <c r="R18" s="45">
        <f>IFERROR(Change!R18-Base!R18,"")</f>
        <v>0</v>
      </c>
      <c r="S18" s="45">
        <f>IFERROR(Change!S18-Base!S18,"")</f>
        <v>0</v>
      </c>
      <c r="T18" s="45">
        <f>IFERROR(Change!T18-Base!T18,"")</f>
        <v>0</v>
      </c>
      <c r="U18" s="45">
        <f>IFERROR(Change!U18-Base!U18,"")</f>
        <v>0</v>
      </c>
      <c r="V18" s="45">
        <f>IFERROR(Change!V18-Base!V18,"")</f>
        <v>0</v>
      </c>
      <c r="W18" s="45">
        <f>IFERROR(Change!W18-Base!W18,"")</f>
        <v>0</v>
      </c>
      <c r="X18" s="45">
        <f>IFERROR(Change!X18-Base!X18,"")</f>
        <v>0</v>
      </c>
    </row>
    <row r="19" spans="1:24" ht="15.75" outlineLevel="1" x14ac:dyDescent="0.25">
      <c r="B19" s="5" t="s">
        <v>83</v>
      </c>
      <c r="C19" s="44">
        <f>IFERROR(Change!C19-Base!C19,"")</f>
        <v>1.5782120866216278</v>
      </c>
      <c r="D19" s="45">
        <f>IFERROR(Change!D19-Base!D19,"")</f>
        <v>2.9101316919954989E-4</v>
      </c>
      <c r="E19" s="45">
        <f>IFERROR(Change!E19-Base!E19,"")</f>
        <v>-2.3713625273957817E-4</v>
      </c>
      <c r="F19" s="45">
        <f>IFERROR(Change!F19-Base!F19,"")</f>
        <v>-1.0001315739879835E-2</v>
      </c>
      <c r="G19" s="45">
        <f>IFERROR(Change!G19-Base!G19,"")</f>
        <v>-2.0235854672649878E-2</v>
      </c>
      <c r="H19" s="45">
        <f>IFERROR(Change!H19-Base!H19,"")</f>
        <v>4.2521660496969815E-2</v>
      </c>
      <c r="I19" s="45">
        <f>IFERROR(Change!I19-Base!I19,"")</f>
        <v>9.9732741222890109E-2</v>
      </c>
      <c r="J19" s="45">
        <f>IFERROR(Change!J19-Base!J19,"")</f>
        <v>0.13003172677574015</v>
      </c>
      <c r="K19" s="45">
        <f>IFERROR(Change!K19-Base!K19,"")</f>
        <v>0.33215654925245031</v>
      </c>
      <c r="L19" s="45">
        <f>IFERROR(Change!L19-Base!L19,"")</f>
        <v>0.31454928705053009</v>
      </c>
      <c r="M19" s="45">
        <f>IFERROR(Change!M19-Base!M19,"")</f>
        <v>0.30170046954969015</v>
      </c>
      <c r="N19" s="45">
        <f>IFERROR(Change!N19-Base!N19,"")</f>
        <v>0.28586661959188997</v>
      </c>
      <c r="O19" s="45">
        <f>IFERROR(Change!O19-Base!O19,"")</f>
        <v>0.28094931780715005</v>
      </c>
      <c r="P19" s="45">
        <f>IFERROR(Change!P19-Base!P19,"")</f>
        <v>0.19511624439709996</v>
      </c>
      <c r="Q19" s="45">
        <f>IFERROR(Change!Q19-Base!Q19,"")</f>
        <v>0.22447364980361983</v>
      </c>
      <c r="R19" s="45">
        <f>IFERROR(Change!R19-Base!R19,"")</f>
        <v>0.27811763571528991</v>
      </c>
      <c r="S19" s="45">
        <f>IFERROR(Change!S19-Base!S19,"")</f>
        <v>9.8401909157279976E-2</v>
      </c>
      <c r="T19" s="45">
        <f>IFERROR(Change!T19-Base!T19,"")</f>
        <v>0.10688946729957005</v>
      </c>
      <c r="U19" s="45">
        <f>IFERROR(Change!U19-Base!U19,"")</f>
        <v>0.24094089790236006</v>
      </c>
      <c r="V19" s="45">
        <f>IFERROR(Change!V19-Base!V19,"")</f>
        <v>0.13483907409034002</v>
      </c>
      <c r="W19" s="45">
        <f>IFERROR(Change!W19-Base!W19,"")</f>
        <v>0.21583582448674998</v>
      </c>
      <c r="X19" s="45">
        <f>IFERROR(Change!X19-Base!X19,"")</f>
        <v>0.16459876045162014</v>
      </c>
    </row>
    <row r="20" spans="1:24" ht="15.75" outlineLevel="1" x14ac:dyDescent="0.25">
      <c r="B20" s="5" t="s">
        <v>84</v>
      </c>
      <c r="C20" s="44">
        <f>IFERROR(Change!C20-Base!C20,"")</f>
        <v>15.499230338508028</v>
      </c>
      <c r="D20" s="45">
        <f>IFERROR(Change!D20-Base!D20,"")</f>
        <v>0</v>
      </c>
      <c r="E20" s="45">
        <f>IFERROR(Change!E20-Base!E20,"")</f>
        <v>0</v>
      </c>
      <c r="F20" s="45">
        <f>IFERROR(Change!F20-Base!F20,"")</f>
        <v>0</v>
      </c>
      <c r="G20" s="45">
        <f>IFERROR(Change!G20-Base!G20,"")</f>
        <v>0</v>
      </c>
      <c r="H20" s="45">
        <f>IFERROR(Change!H20-Base!H20,"")</f>
        <v>0</v>
      </c>
      <c r="I20" s="45">
        <f>IFERROR(Change!I20-Base!I20,"")</f>
        <v>0</v>
      </c>
      <c r="J20" s="45">
        <f>IFERROR(Change!J20-Base!J20,"")</f>
        <v>0</v>
      </c>
      <c r="K20" s="45">
        <f>IFERROR(Change!K20-Base!K20,"")</f>
        <v>0</v>
      </c>
      <c r="L20" s="45">
        <f>IFERROR(Change!L20-Base!L20,"")</f>
        <v>0</v>
      </c>
      <c r="M20" s="45">
        <f>IFERROR(Change!M20-Base!M20,"")</f>
        <v>0</v>
      </c>
      <c r="N20" s="45">
        <f>IFERROR(Change!N20-Base!N20,"")</f>
        <v>0</v>
      </c>
      <c r="O20" s="45">
        <f>IFERROR(Change!O20-Base!O20,"")</f>
        <v>0</v>
      </c>
      <c r="P20" s="45">
        <f>IFERROR(Change!P20-Base!P20,"")</f>
        <v>0</v>
      </c>
      <c r="Q20" s="45">
        <f>IFERROR(Change!Q20-Base!Q20,"")</f>
        <v>0</v>
      </c>
      <c r="R20" s="45">
        <f>IFERROR(Change!R20-Base!R20,"")</f>
        <v>0</v>
      </c>
      <c r="S20" s="45">
        <f>IFERROR(Change!S20-Base!S20,"")</f>
        <v>0</v>
      </c>
      <c r="T20" s="45">
        <f>IFERROR(Change!T20-Base!T20,"")</f>
        <v>0</v>
      </c>
      <c r="U20" s="45">
        <f>IFERROR(Change!U20-Base!U20,"")</f>
        <v>0</v>
      </c>
      <c r="V20" s="45">
        <f>IFERROR(Change!V20-Base!V20,"")</f>
        <v>25.206162729271</v>
      </c>
      <c r="W20" s="45">
        <f>IFERROR(Change!W20-Base!W20,"")</f>
        <v>13.705970146686852</v>
      </c>
      <c r="X20" s="45">
        <f>IFERROR(Change!X20-Base!X20,"")</f>
        <v>13.697331999048913</v>
      </c>
    </row>
    <row r="21" spans="1:24" ht="15.75" outlineLevel="1" x14ac:dyDescent="0.25">
      <c r="B21" s="5" t="s">
        <v>85</v>
      </c>
      <c r="C21" s="44">
        <f>IFERROR(Change!C21-Base!C21,"")</f>
        <v>0</v>
      </c>
      <c r="D21" s="45">
        <f>IFERROR(Change!D21-Base!D21,"")</f>
        <v>0</v>
      </c>
      <c r="E21" s="45">
        <f>IFERROR(Change!E21-Base!E21,"")</f>
        <v>0</v>
      </c>
      <c r="F21" s="45">
        <f>IFERROR(Change!F21-Base!F21,"")</f>
        <v>0</v>
      </c>
      <c r="G21" s="45">
        <f>IFERROR(Change!G21-Base!G21,"")</f>
        <v>0</v>
      </c>
      <c r="H21" s="45">
        <f>IFERROR(Change!H21-Base!H21,"")</f>
        <v>0</v>
      </c>
      <c r="I21" s="45">
        <f>IFERROR(Change!I21-Base!I21,"")</f>
        <v>0</v>
      </c>
      <c r="J21" s="45">
        <f>IFERROR(Change!J21-Base!J21,"")</f>
        <v>0</v>
      </c>
      <c r="K21" s="45">
        <f>IFERROR(Change!K21-Base!K21,"")</f>
        <v>0</v>
      </c>
      <c r="L21" s="45">
        <f>IFERROR(Change!L21-Base!L21,"")</f>
        <v>0</v>
      </c>
      <c r="M21" s="45">
        <f>IFERROR(Change!M21-Base!M21,"")</f>
        <v>0</v>
      </c>
      <c r="N21" s="45">
        <f>IFERROR(Change!N21-Base!N21,"")</f>
        <v>0</v>
      </c>
      <c r="O21" s="45">
        <f>IFERROR(Change!O21-Base!O21,"")</f>
        <v>0</v>
      </c>
      <c r="P21" s="45">
        <f>IFERROR(Change!P21-Base!P21,"")</f>
        <v>0</v>
      </c>
      <c r="Q21" s="45">
        <f>IFERROR(Change!Q21-Base!Q21,"")</f>
        <v>0</v>
      </c>
      <c r="R21" s="45">
        <f>IFERROR(Change!R21-Base!R21,"")</f>
        <v>0</v>
      </c>
      <c r="S21" s="45">
        <f>IFERROR(Change!S21-Base!S21,"")</f>
        <v>0</v>
      </c>
      <c r="T21" s="45">
        <f>IFERROR(Change!T21-Base!T21,"")</f>
        <v>0</v>
      </c>
      <c r="U21" s="45">
        <f>IFERROR(Change!U21-Base!U21,"")</f>
        <v>0</v>
      </c>
      <c r="V21" s="45">
        <f>IFERROR(Change!V21-Base!V21,"")</f>
        <v>0</v>
      </c>
      <c r="W21" s="45">
        <f>IFERROR(Change!W21-Base!W21,"")</f>
        <v>0</v>
      </c>
      <c r="X21" s="45">
        <f>IFERROR(Change!X21-Base!X21,"")</f>
        <v>0</v>
      </c>
    </row>
    <row r="22" spans="1:24" ht="15.75" outlineLevel="1" x14ac:dyDescent="0.25">
      <c r="B22" s="5" t="s">
        <v>86</v>
      </c>
      <c r="C22" s="44">
        <f>IFERROR(Change!C22-Base!C22,"")</f>
        <v>0</v>
      </c>
      <c r="D22" s="45">
        <f>IFERROR(Change!D22-Base!D22,"")</f>
        <v>0</v>
      </c>
      <c r="E22" s="45">
        <f>IFERROR(Change!E22-Base!E22,"")</f>
        <v>0</v>
      </c>
      <c r="F22" s="45">
        <f>IFERROR(Change!F22-Base!F22,"")</f>
        <v>0</v>
      </c>
      <c r="G22" s="45">
        <f>IFERROR(Change!G22-Base!G22,"")</f>
        <v>0</v>
      </c>
      <c r="H22" s="45">
        <f>IFERROR(Change!H22-Base!H22,"")</f>
        <v>0</v>
      </c>
      <c r="I22" s="45">
        <f>IFERROR(Change!I22-Base!I22,"")</f>
        <v>0</v>
      </c>
      <c r="J22" s="45">
        <f>IFERROR(Change!J22-Base!J22,"")</f>
        <v>0</v>
      </c>
      <c r="K22" s="45">
        <f>IFERROR(Change!K22-Base!K22,"")</f>
        <v>0</v>
      </c>
      <c r="L22" s="45">
        <f>IFERROR(Change!L22-Base!L22,"")</f>
        <v>0</v>
      </c>
      <c r="M22" s="45">
        <f>IFERROR(Change!M22-Base!M22,"")</f>
        <v>0</v>
      </c>
      <c r="N22" s="45">
        <f>IFERROR(Change!N22-Base!N22,"")</f>
        <v>0</v>
      </c>
      <c r="O22" s="45">
        <f>IFERROR(Change!O22-Base!O22,"")</f>
        <v>0</v>
      </c>
      <c r="P22" s="45">
        <f>IFERROR(Change!P22-Base!P22,"")</f>
        <v>0</v>
      </c>
      <c r="Q22" s="45">
        <f>IFERROR(Change!Q22-Base!Q22,"")</f>
        <v>0</v>
      </c>
      <c r="R22" s="45">
        <f>IFERROR(Change!R22-Base!R22,"")</f>
        <v>0</v>
      </c>
      <c r="S22" s="45">
        <f>IFERROR(Change!S22-Base!S22,"")</f>
        <v>0</v>
      </c>
      <c r="T22" s="45">
        <f>IFERROR(Change!T22-Base!T22,"")</f>
        <v>0</v>
      </c>
      <c r="U22" s="45">
        <f>IFERROR(Change!U22-Base!U22,"")</f>
        <v>0</v>
      </c>
      <c r="V22" s="45">
        <f>IFERROR(Change!V22-Base!V22,"")</f>
        <v>0</v>
      </c>
      <c r="W22" s="45">
        <f>IFERROR(Change!W22-Base!W22,"")</f>
        <v>0</v>
      </c>
      <c r="X22" s="45">
        <f>IFERROR(Change!X22-Base!X22,"")</f>
        <v>0</v>
      </c>
    </row>
    <row r="23" spans="1:24" ht="15.75" outlineLevel="1" x14ac:dyDescent="0.25">
      <c r="B23" s="5" t="s">
        <v>8</v>
      </c>
      <c r="C23" s="44">
        <f>IFERROR(Change!C23-Base!C23,"")</f>
        <v>233.50407121184071</v>
      </c>
      <c r="D23" s="45">
        <f>IFERROR(Change!D23-Base!D23,"")</f>
        <v>2.6485180521149232E-2</v>
      </c>
      <c r="E23" s="45">
        <f>IFERROR(Change!E23-Base!E23,"")</f>
        <v>-2.0151360956958797E-2</v>
      </c>
      <c r="F23" s="45">
        <f>IFERROR(Change!F23-Base!F23,"")</f>
        <v>-3.987806286599664</v>
      </c>
      <c r="G23" s="45">
        <f>IFERROR(Change!G23-Base!G23,"")</f>
        <v>-1.8300504144657452</v>
      </c>
      <c r="H23" s="45">
        <f>IFERROR(Change!H23-Base!H23,"")</f>
        <v>10.498612090632832</v>
      </c>
      <c r="I23" s="45">
        <f>IFERROR(Change!I23-Base!I23,"")</f>
        <v>8.2607692154319352</v>
      </c>
      <c r="J23" s="45">
        <f>IFERROR(Change!J23-Base!J23,"")</f>
        <v>7.274623248955038</v>
      </c>
      <c r="K23" s="45">
        <f>IFERROR(Change!K23-Base!K23,"")</f>
        <v>38.022913649111416</v>
      </c>
      <c r="L23" s="45">
        <f>IFERROR(Change!L23-Base!L23,"")</f>
        <v>35.653061617811488</v>
      </c>
      <c r="M23" s="45">
        <f>IFERROR(Change!M23-Base!M23,"")</f>
        <v>35.925369217833492</v>
      </c>
      <c r="N23" s="45">
        <f>IFERROR(Change!N23-Base!N23,"")</f>
        <v>42.325355136347468</v>
      </c>
      <c r="O23" s="45">
        <f>IFERROR(Change!O23-Base!O23,"")</f>
        <v>39.075180111561366</v>
      </c>
      <c r="P23" s="45">
        <f>IFERROR(Change!P23-Base!P23,"")</f>
        <v>30.524345978482017</v>
      </c>
      <c r="Q23" s="45">
        <f>IFERROR(Change!Q23-Base!Q23,"")</f>
        <v>28.984901962880173</v>
      </c>
      <c r="R23" s="45">
        <f>IFERROR(Change!R23-Base!R23,"")</f>
        <v>36.278474616866674</v>
      </c>
      <c r="S23" s="45">
        <f>IFERROR(Change!S23-Base!S23,"")</f>
        <v>45.903161070974818</v>
      </c>
      <c r="T23" s="45">
        <f>IFERROR(Change!T23-Base!T23,"")</f>
        <v>42.733860330320226</v>
      </c>
      <c r="U23" s="45">
        <f>IFERROR(Change!U23-Base!U23,"")</f>
        <v>76.591547358216019</v>
      </c>
      <c r="V23" s="45">
        <f>IFERROR(Change!V23-Base!V23,"")</f>
        <v>16.050245209701416</v>
      </c>
      <c r="W23" s="45">
        <f>IFERROR(Change!W23-Base!W23,"")</f>
        <v>25.514184694592245</v>
      </c>
      <c r="X23" s="45">
        <f>IFERROR(Change!X23-Base!X23,"")</f>
        <v>27.060086466980238</v>
      </c>
    </row>
    <row r="24" spans="1:24" ht="15.75" outlineLevel="1" x14ac:dyDescent="0.25">
      <c r="B24" s="5" t="s">
        <v>9</v>
      </c>
      <c r="C24" s="44">
        <f>IFERROR(Change!C24-Base!C24,"")</f>
        <v>7.4997520000432587</v>
      </c>
      <c r="D24" s="45">
        <f>IFERROR(Change!D24-Base!D24,"")</f>
        <v>-8.0454435000198998E-4</v>
      </c>
      <c r="E24" s="45">
        <f>IFERROR(Change!E24-Base!E24,"")</f>
        <v>4.8027689199976464E-3</v>
      </c>
      <c r="F24" s="45">
        <f>IFERROR(Change!F24-Base!F24,"")</f>
        <v>0.10386964440999513</v>
      </c>
      <c r="G24" s="45">
        <f>IFERROR(Change!G24-Base!G24,"")</f>
        <v>-0.29243544455999881</v>
      </c>
      <c r="H24" s="45">
        <f>IFERROR(Change!H24-Base!H24,"")</f>
        <v>-1.2761329559998202E-2</v>
      </c>
      <c r="I24" s="45">
        <f>IFERROR(Change!I24-Base!I24,"")</f>
        <v>0.49406045601999971</v>
      </c>
      <c r="J24" s="45">
        <f>IFERROR(Change!J24-Base!J24,"")</f>
        <v>0.72427919959000064</v>
      </c>
      <c r="K24" s="45">
        <f>IFERROR(Change!K24-Base!K24,"")</f>
        <v>1.2305402501500007</v>
      </c>
      <c r="L24" s="45">
        <f>IFERROR(Change!L24-Base!L24,"")</f>
        <v>1.2465475517199964</v>
      </c>
      <c r="M24" s="45">
        <f>IFERROR(Change!M24-Base!M24,"")</f>
        <v>1.1912726811499974</v>
      </c>
      <c r="N24" s="45">
        <f>IFERROR(Change!N24-Base!N24,"")</f>
        <v>1.2774665001900001</v>
      </c>
      <c r="O24" s="45">
        <f>IFERROR(Change!O24-Base!O24,"")</f>
        <v>1.105358306330003</v>
      </c>
      <c r="P24" s="45">
        <f>IFERROR(Change!P24-Base!P24,"")</f>
        <v>0.57733556143999909</v>
      </c>
      <c r="Q24" s="45">
        <f>IFERROR(Change!Q24-Base!Q24,"")</f>
        <v>0.39162943476999956</v>
      </c>
      <c r="R24" s="45">
        <f>IFERROR(Change!R24-Base!R24,"")</f>
        <v>0.37287701728999778</v>
      </c>
      <c r="S24" s="45">
        <f>IFERROR(Change!S24-Base!S24,"")</f>
        <v>0.21085634063000391</v>
      </c>
      <c r="T24" s="45">
        <f>IFERROR(Change!T24-Base!T24,"")</f>
        <v>0.19487131254000012</v>
      </c>
      <c r="U24" s="45">
        <f>IFERROR(Change!U24-Base!U24,"")</f>
        <v>2.0442175286399991</v>
      </c>
      <c r="V24" s="45">
        <f>IFERROR(Change!V24-Base!V24,"")</f>
        <v>1.4017645915500054</v>
      </c>
      <c r="W24" s="45">
        <f>IFERROR(Change!W24-Base!W24,"")</f>
        <v>2.9424781054599922</v>
      </c>
      <c r="X24" s="45">
        <f>IFERROR(Change!X24-Base!X24,"")</f>
        <v>3.2315366478900032</v>
      </c>
    </row>
    <row r="26" spans="1:24" ht="15.75" x14ac:dyDescent="0.25">
      <c r="A26" s="41">
        <v>3</v>
      </c>
      <c r="B26" s="7" t="s">
        <v>6</v>
      </c>
      <c r="C26" s="8">
        <f>IFERROR(Change!C26-Base!C26,"")</f>
        <v>-5.2819867695731659</v>
      </c>
      <c r="D26" s="8">
        <f>IFERROR(Change!D26-Base!D26,"")</f>
        <v>0</v>
      </c>
      <c r="E26" s="8">
        <f>IFERROR(Change!E26-Base!E26,"")</f>
        <v>0</v>
      </c>
      <c r="F26" s="8">
        <f>IFERROR(Change!F26-Base!F26,"")</f>
        <v>0</v>
      </c>
      <c r="G26" s="8">
        <f>IFERROR(Change!G26-Base!G26,"")</f>
        <v>0</v>
      </c>
      <c r="H26" s="8">
        <f>IFERROR(Change!H26-Base!H26,"")</f>
        <v>0</v>
      </c>
      <c r="I26" s="8">
        <f>IFERROR(Change!I26-Base!I26,"")</f>
        <v>0</v>
      </c>
      <c r="J26" s="8">
        <f>IFERROR(Change!J26-Base!J26,"")</f>
        <v>0</v>
      </c>
      <c r="K26" s="8">
        <f>IFERROR(Change!K26-Base!K26,"")</f>
        <v>0</v>
      </c>
      <c r="L26" s="8">
        <f>IFERROR(Change!L26-Base!L26,"")</f>
        <v>0</v>
      </c>
      <c r="M26" s="8">
        <f>IFERROR(Change!M26-Base!M26,"")</f>
        <v>0</v>
      </c>
      <c r="N26" s="8">
        <f>IFERROR(Change!N26-Base!N26,"")</f>
        <v>0</v>
      </c>
      <c r="O26" s="8">
        <f>IFERROR(Change!O26-Base!O26,"")</f>
        <v>0</v>
      </c>
      <c r="P26" s="8">
        <f>IFERROR(Change!P26-Base!P26,"")</f>
        <v>0</v>
      </c>
      <c r="Q26" s="8">
        <f>IFERROR(Change!Q26-Base!Q26,"")</f>
        <v>0</v>
      </c>
      <c r="R26" s="8">
        <f>IFERROR(Change!R26-Base!R26,"")</f>
        <v>0</v>
      </c>
      <c r="S26" s="8">
        <f>IFERROR(Change!S26-Base!S26,"")</f>
        <v>0</v>
      </c>
      <c r="T26" s="8">
        <f>IFERROR(Change!T26-Base!T26,"")</f>
        <v>0</v>
      </c>
      <c r="U26" s="8">
        <f>IFERROR(Change!U26-Base!U26,"")</f>
        <v>0</v>
      </c>
      <c r="V26" s="8">
        <f>IFERROR(Change!V26-Base!V26,"")</f>
        <v>-17.105550000000001</v>
      </c>
      <c r="W26" s="8">
        <f>IFERROR(Change!W26-Base!W26,"")</f>
        <v>0</v>
      </c>
      <c r="X26" s="8">
        <f>IFERROR(Change!X26-Base!X26,"")</f>
        <v>0</v>
      </c>
    </row>
    <row r="27" spans="1:24" ht="15.75" outlineLevel="1" x14ac:dyDescent="0.25">
      <c r="B27" s="4" t="s">
        <v>5</v>
      </c>
      <c r="C27" s="6">
        <f>IFERROR(Change!C27-Base!C27,"")</f>
        <v>0</v>
      </c>
      <c r="D27" s="43">
        <f>IFERROR(Change!D27-Base!D27,"")</f>
        <v>0</v>
      </c>
      <c r="E27" s="43">
        <f>IFERROR(Change!E27-Base!E27,"")</f>
        <v>0</v>
      </c>
      <c r="F27" s="43">
        <f>IFERROR(Change!F27-Base!F27,"")</f>
        <v>0</v>
      </c>
      <c r="G27" s="43">
        <f>IFERROR(Change!G27-Base!G27,"")</f>
        <v>0</v>
      </c>
      <c r="H27" s="43">
        <f>IFERROR(Change!H27-Base!H27,"")</f>
        <v>0</v>
      </c>
      <c r="I27" s="43">
        <f>IFERROR(Change!I27-Base!I27,"")</f>
        <v>0</v>
      </c>
      <c r="J27" s="43">
        <f>IFERROR(Change!J27-Base!J27,"")</f>
        <v>0</v>
      </c>
      <c r="K27" s="43">
        <f>IFERROR(Change!K27-Base!K27,"")</f>
        <v>0</v>
      </c>
      <c r="L27" s="43">
        <f>IFERROR(Change!L27-Base!L27,"")</f>
        <v>0</v>
      </c>
      <c r="M27" s="43">
        <f>IFERROR(Change!M27-Base!M27,"")</f>
        <v>0</v>
      </c>
      <c r="N27" s="43">
        <f>IFERROR(Change!N27-Base!N27,"")</f>
        <v>0</v>
      </c>
      <c r="O27" s="43">
        <f>IFERROR(Change!O27-Base!O27,"")</f>
        <v>0</v>
      </c>
      <c r="P27" s="43">
        <f>IFERROR(Change!P27-Base!P27,"")</f>
        <v>0</v>
      </c>
      <c r="Q27" s="43">
        <f>IFERROR(Change!Q27-Base!Q27,"")</f>
        <v>0</v>
      </c>
      <c r="R27" s="43">
        <f>IFERROR(Change!R27-Base!R27,"")</f>
        <v>0</v>
      </c>
      <c r="S27" s="43">
        <f>IFERROR(Change!S27-Base!S27,"")</f>
        <v>0</v>
      </c>
      <c r="T27" s="43">
        <f>IFERROR(Change!T27-Base!T27,"")</f>
        <v>0</v>
      </c>
      <c r="U27" s="43">
        <f>IFERROR(Change!U27-Base!U27,"")</f>
        <v>0</v>
      </c>
      <c r="V27" s="43">
        <f>IFERROR(Change!V27-Base!V27,"")</f>
        <v>0</v>
      </c>
      <c r="W27" s="43">
        <f>IFERROR(Change!W27-Base!W27,"")</f>
        <v>0</v>
      </c>
      <c r="X27" s="43">
        <f>IFERROR(Change!X27-Base!X27,"")</f>
        <v>0</v>
      </c>
    </row>
    <row r="28" spans="1:24" ht="15.75" outlineLevel="1" x14ac:dyDescent="0.25">
      <c r="B28" s="46" t="s">
        <v>6</v>
      </c>
      <c r="C28" s="44">
        <f>IFERROR(Change!C28-Base!C28,"")</f>
        <v>-5.281986769573173</v>
      </c>
      <c r="D28" s="45">
        <f>IFERROR(Change!D28-Base!D28,"")</f>
        <v>0</v>
      </c>
      <c r="E28" s="45">
        <f>IFERROR(Change!E28-Base!E28,"")</f>
        <v>0</v>
      </c>
      <c r="F28" s="45">
        <f>IFERROR(Change!F28-Base!F28,"")</f>
        <v>0</v>
      </c>
      <c r="G28" s="45">
        <f>IFERROR(Change!G28-Base!G28,"")</f>
        <v>0</v>
      </c>
      <c r="H28" s="45">
        <f>IFERROR(Change!H28-Base!H28,"")</f>
        <v>0</v>
      </c>
      <c r="I28" s="45">
        <f>IFERROR(Change!I28-Base!I28,"")</f>
        <v>0</v>
      </c>
      <c r="J28" s="45">
        <f>IFERROR(Change!J28-Base!J28,"")</f>
        <v>0</v>
      </c>
      <c r="K28" s="45">
        <f>IFERROR(Change!K28-Base!K28,"")</f>
        <v>0</v>
      </c>
      <c r="L28" s="45">
        <f>IFERROR(Change!L28-Base!L28,"")</f>
        <v>0</v>
      </c>
      <c r="M28" s="45">
        <f>IFERROR(Change!M28-Base!M28,"")</f>
        <v>0</v>
      </c>
      <c r="N28" s="45">
        <f>IFERROR(Change!N28-Base!N28,"")</f>
        <v>0</v>
      </c>
      <c r="O28" s="45">
        <f>IFERROR(Change!O28-Base!O28,"")</f>
        <v>0</v>
      </c>
      <c r="P28" s="45">
        <f>IFERROR(Change!P28-Base!P28,"")</f>
        <v>0</v>
      </c>
      <c r="Q28" s="45">
        <f>IFERROR(Change!Q28-Base!Q28,"")</f>
        <v>0</v>
      </c>
      <c r="R28" s="45">
        <f>IFERROR(Change!R28-Base!R28,"")</f>
        <v>0</v>
      </c>
      <c r="S28" s="45">
        <f>IFERROR(Change!S28-Base!S28,"")</f>
        <v>0</v>
      </c>
      <c r="T28" s="45">
        <f>IFERROR(Change!T28-Base!T28,"")</f>
        <v>0</v>
      </c>
      <c r="U28" s="45">
        <f>IFERROR(Change!U28-Base!U28,"")</f>
        <v>0</v>
      </c>
      <c r="V28" s="45">
        <f>IFERROR(Change!V28-Base!V28,"")</f>
        <v>-17.105550000000001</v>
      </c>
      <c r="W28" s="45">
        <f>IFERROR(Change!W28-Base!W28,"")</f>
        <v>0</v>
      </c>
      <c r="X28" s="45">
        <f>IFERROR(Change!X28-Base!X28,"")</f>
        <v>0</v>
      </c>
    </row>
    <row r="30" spans="1:24" ht="15.75" x14ac:dyDescent="0.25">
      <c r="A30" s="41">
        <v>4</v>
      </c>
      <c r="B30" s="7" t="s">
        <v>61</v>
      </c>
      <c r="C30" s="8">
        <f>IFERROR(Change!C30-Base!C30,"")</f>
        <v>-8.1548817474462965E-2</v>
      </c>
      <c r="D30" s="8">
        <f>IFERROR(Change!D30-Base!D30,"")</f>
        <v>2.1779421370382579E-5</v>
      </c>
      <c r="E30" s="8">
        <f>IFERROR(Change!E30-Base!E30,"")</f>
        <v>2.7450981399113061E-5</v>
      </c>
      <c r="F30" s="8">
        <f>IFERROR(Change!F30-Base!F30,"")</f>
        <v>-1.6598540423180275</v>
      </c>
      <c r="G30" s="8">
        <f>IFERROR(Change!G30-Base!G30,"")</f>
        <v>-6.0406760911450141E-2</v>
      </c>
      <c r="H30" s="8">
        <f>IFERROR(Change!H30-Base!H30,"")</f>
        <v>0.20025076251591006</v>
      </c>
      <c r="I30" s="8">
        <f>IFERROR(Change!I30-Base!I30,"")</f>
        <v>8.5660762211130004E-2</v>
      </c>
      <c r="J30" s="8">
        <f>IFERROR(Change!J30-Base!J30,"")</f>
        <v>0</v>
      </c>
      <c r="K30" s="8">
        <f>IFERROR(Change!K30-Base!K30,"")</f>
        <v>0.23286943286692</v>
      </c>
      <c r="L30" s="8">
        <f>IFERROR(Change!L30-Base!L30,"")</f>
        <v>0.24925669466059</v>
      </c>
      <c r="M30" s="8">
        <f>IFERROR(Change!M30-Base!M30,"")</f>
        <v>0.31819509939093998</v>
      </c>
      <c r="N30" s="8">
        <f>IFERROR(Change!N30-Base!N30,"")</f>
        <v>0.47215460280602006</v>
      </c>
      <c r="O30" s="8">
        <f>IFERROR(Change!O30-Base!O30,"")</f>
        <v>0</v>
      </c>
      <c r="P30" s="8">
        <f>IFERROR(Change!P30-Base!P30,"")</f>
        <v>0.2664616318106699</v>
      </c>
      <c r="Q30" s="8">
        <f>IFERROR(Change!Q30-Base!Q30,"")</f>
        <v>0.25520971116982005</v>
      </c>
      <c r="R30" s="8">
        <f>IFERROR(Change!R30-Base!R30,"")</f>
        <v>0.54680296137955997</v>
      </c>
      <c r="S30" s="8">
        <f>IFERROR(Change!S30-Base!S30,"")</f>
        <v>0</v>
      </c>
      <c r="T30" s="8">
        <f>IFERROR(Change!T30-Base!T30,"")</f>
        <v>0</v>
      </c>
      <c r="U30" s="8">
        <f>IFERROR(Change!U30-Base!U30,"")</f>
        <v>0</v>
      </c>
      <c r="V30" s="8">
        <f>IFERROR(Change!V30-Base!V30,"")</f>
        <v>0</v>
      </c>
      <c r="W30" s="8">
        <f>IFERROR(Change!W30-Base!W30,"")</f>
        <v>0</v>
      </c>
      <c r="X30" s="8">
        <f>IFERROR(Change!X30-Base!X30,"")</f>
        <v>0</v>
      </c>
    </row>
    <row r="31" spans="1:24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ht="15.75" outlineLevel="1" x14ac:dyDescent="0.25">
      <c r="B32" s="5" t="s">
        <v>68</v>
      </c>
      <c r="C32" s="44">
        <f>IFERROR(Change!C32-Base!C32,"")</f>
        <v>-8.1548817474462965E-2</v>
      </c>
      <c r="D32" s="44">
        <f>IFERROR(Change!D32-Base!D32,"")</f>
        <v>2.1779421370382579E-5</v>
      </c>
      <c r="E32" s="44">
        <f>IFERROR(Change!E32-Base!E32,"")</f>
        <v>2.7450981399113061E-5</v>
      </c>
      <c r="F32" s="44">
        <f>IFERROR(Change!F32-Base!F32,"")</f>
        <v>-1.6598540423180275</v>
      </c>
      <c r="G32" s="44">
        <f>IFERROR(Change!G32-Base!G32,"")</f>
        <v>-6.0406760911450141E-2</v>
      </c>
      <c r="H32" s="44">
        <f>IFERROR(Change!H32-Base!H32,"")</f>
        <v>0.20025076251591006</v>
      </c>
      <c r="I32" s="44">
        <f>IFERROR(Change!I32-Base!I32,"")</f>
        <v>8.5660762211130004E-2</v>
      </c>
      <c r="J32" s="44">
        <f>IFERROR(Change!J32-Base!J32,"")</f>
        <v>0</v>
      </c>
      <c r="K32" s="44">
        <f>IFERROR(Change!K32-Base!K32,"")</f>
        <v>0.23286943286692</v>
      </c>
      <c r="L32" s="44">
        <f>IFERROR(Change!L32-Base!L32,"")</f>
        <v>0.24925669466059</v>
      </c>
      <c r="M32" s="44">
        <f>IFERROR(Change!M32-Base!M32,"")</f>
        <v>0.31819509939093998</v>
      </c>
      <c r="N32" s="44">
        <f>IFERROR(Change!N32-Base!N32,"")</f>
        <v>0.47215460280602006</v>
      </c>
      <c r="O32" s="44">
        <f>IFERROR(Change!O32-Base!O32,"")</f>
        <v>0</v>
      </c>
      <c r="P32" s="44">
        <f>IFERROR(Change!P32-Base!P32,"")</f>
        <v>0.2664616318106699</v>
      </c>
      <c r="Q32" s="44">
        <f>IFERROR(Change!Q32-Base!Q32,"")</f>
        <v>0.25520971116982005</v>
      </c>
      <c r="R32" s="44">
        <f>IFERROR(Change!R32-Base!R32,"")</f>
        <v>0.54680296137955997</v>
      </c>
      <c r="S32" s="44">
        <f>IFERROR(Change!S32-Base!S32,"")</f>
        <v>0</v>
      </c>
      <c r="T32" s="44">
        <f>IFERROR(Change!T32-Base!T32,"")</f>
        <v>0</v>
      </c>
      <c r="U32" s="44">
        <f>IFERROR(Change!U32-Base!U32,"")</f>
        <v>0</v>
      </c>
      <c r="V32" s="44">
        <f>IFERROR(Change!V32-Base!V32,"")</f>
        <v>0</v>
      </c>
      <c r="W32" s="44">
        <f>IFERROR(Change!W32-Base!W32,"")</f>
        <v>0</v>
      </c>
      <c r="X32" s="44">
        <f>IFERROR(Change!X32-Base!X32,"")</f>
        <v>0</v>
      </c>
    </row>
    <row r="33" spans="1:24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</row>
    <row r="34" spans="1:24" ht="15.75" x14ac:dyDescent="0.25">
      <c r="A34" s="41">
        <v>5</v>
      </c>
      <c r="B34" s="7" t="s">
        <v>62</v>
      </c>
      <c r="C34" s="8">
        <f>IFERROR(Change!C34-Base!C34,"")</f>
        <v>609.10741899627101</v>
      </c>
      <c r="D34" s="8">
        <f>IFERROR(Change!D34-Base!D34,"")</f>
        <v>-7.6917194368775199E-4</v>
      </c>
      <c r="E34" s="8">
        <f>IFERROR(Change!E34-Base!E34,"")</f>
        <v>2.7399868423572116E-4</v>
      </c>
      <c r="F34" s="8">
        <f>IFERROR(Change!F34-Base!F34,"")</f>
        <v>-12.795650546622994</v>
      </c>
      <c r="G34" s="8">
        <f>IFERROR(Change!G34-Base!G34,"")</f>
        <v>9.2294995747872122</v>
      </c>
      <c r="H34" s="8">
        <f>IFERROR(Change!H34-Base!H34,"")</f>
        <v>44.015290003557425</v>
      </c>
      <c r="I34" s="8">
        <f>IFERROR(Change!I34-Base!I34,"")</f>
        <v>33.320719854347885</v>
      </c>
      <c r="J34" s="8">
        <f>IFERROR(Change!J34-Base!J34,"")</f>
        <v>21.958937877391918</v>
      </c>
      <c r="K34" s="8">
        <f>IFERROR(Change!K34-Base!K34,"")</f>
        <v>118.2073562464833</v>
      </c>
      <c r="L34" s="8">
        <f>IFERROR(Change!L34-Base!L34,"")</f>
        <v>129.85161216380129</v>
      </c>
      <c r="M34" s="8">
        <f>IFERROR(Change!M34-Base!M34,"")</f>
        <v>129.61256486960951</v>
      </c>
      <c r="N34" s="8">
        <f>IFERROR(Change!N34-Base!N34,"")</f>
        <v>127.17080815219049</v>
      </c>
      <c r="O34" s="8">
        <f>IFERROR(Change!O34-Base!O34,"")</f>
        <v>125.58329862385665</v>
      </c>
      <c r="P34" s="8">
        <f>IFERROR(Change!P34-Base!P34,"")</f>
        <v>139.93398459635137</v>
      </c>
      <c r="Q34" s="8">
        <f>IFERROR(Change!Q34-Base!Q34,"")</f>
        <v>116.86434144603982</v>
      </c>
      <c r="R34" s="8">
        <f>IFERROR(Change!R34-Base!R34,"")</f>
        <v>92.430277167286931</v>
      </c>
      <c r="S34" s="8">
        <f>IFERROR(Change!S34-Base!S34,"")</f>
        <v>89.268196848155014</v>
      </c>
      <c r="T34" s="8">
        <f>IFERROR(Change!T34-Base!T34,"")</f>
        <v>72.937315453571756</v>
      </c>
      <c r="U34" s="8">
        <f>IFERROR(Change!U34-Base!U34,"")</f>
        <v>-6.5764393226747231</v>
      </c>
      <c r="V34" s="8">
        <f>IFERROR(Change!V34-Base!V34,"")</f>
        <v>-7.750872537534697</v>
      </c>
      <c r="W34" s="8">
        <f>IFERROR(Change!W34-Base!W34,"")</f>
        <v>-0.6599333453208942</v>
      </c>
      <c r="X34" s="8">
        <f>IFERROR(Change!X34-Base!X34,"")</f>
        <v>0.74131725724149078</v>
      </c>
    </row>
    <row r="35" spans="1:24" ht="15.75" outlineLevel="1" x14ac:dyDescent="0.25">
      <c r="B35" s="4" t="s">
        <v>87</v>
      </c>
      <c r="C35" s="6">
        <f>IFERROR(Change!C35-Base!C35,"")</f>
        <v>-57.366116599737779</v>
      </c>
      <c r="D35" s="43">
        <f>IFERROR(Change!D35-Base!D35,"")</f>
        <v>2.156010643739048E-5</v>
      </c>
      <c r="E35" s="43">
        <f>IFERROR(Change!E35-Base!E35,"")</f>
        <v>8.3246548120996522E-4</v>
      </c>
      <c r="F35" s="43">
        <f>IFERROR(Change!F35-Base!F35,"")</f>
        <v>-13.077358274769153</v>
      </c>
      <c r="G35" s="43">
        <f>IFERROR(Change!G35-Base!G35,"")</f>
        <v>7.5565012048838298</v>
      </c>
      <c r="H35" s="43">
        <f>IFERROR(Change!H35-Base!H35,"")</f>
        <v>26.667571589941559</v>
      </c>
      <c r="I35" s="43">
        <f>IFERROR(Change!I35-Base!I35,"")</f>
        <v>1.9124627698156473</v>
      </c>
      <c r="J35" s="43">
        <f>IFERROR(Change!J35-Base!J35,"")</f>
        <v>-14.993206333052683</v>
      </c>
      <c r="K35" s="43">
        <f>IFERROR(Change!K35-Base!K35,"")</f>
        <v>-8.8916679507806293</v>
      </c>
      <c r="L35" s="43">
        <f>IFERROR(Change!L35-Base!L35,"")</f>
        <v>4.1027813252783289</v>
      </c>
      <c r="M35" s="43">
        <f>IFERROR(Change!M35-Base!M35,"")</f>
        <v>0.57150826647227859</v>
      </c>
      <c r="N35" s="43">
        <f>IFERROR(Change!N35-Base!N35,"")</f>
        <v>-12.15260334411164</v>
      </c>
      <c r="O35" s="43">
        <f>IFERROR(Change!O35-Base!O35,"")</f>
        <v>-13.556294671710702</v>
      </c>
      <c r="P35" s="43">
        <f>IFERROR(Change!P35-Base!P35,"")</f>
        <v>-2.3187775599383258</v>
      </c>
      <c r="Q35" s="43">
        <f>IFERROR(Change!Q35-Base!Q35,"")</f>
        <v>-23.451980666887607</v>
      </c>
      <c r="R35" s="43">
        <f>IFERROR(Change!R35-Base!R35,"")</f>
        <v>-38.767325445667097</v>
      </c>
      <c r="S35" s="43">
        <f>IFERROR(Change!S35-Base!S35,"")</f>
        <v>-30.8884866423208</v>
      </c>
      <c r="T35" s="43">
        <f>IFERROR(Change!T35-Base!T35,"")</f>
        <v>-10.804536628994526</v>
      </c>
      <c r="U35" s="43">
        <f>IFERROR(Change!U35-Base!U35,"")</f>
        <v>-8.4561899859181437</v>
      </c>
      <c r="V35" s="43">
        <f>IFERROR(Change!V35-Base!V35,"")</f>
        <v>-10.696140319589603</v>
      </c>
      <c r="W35" s="43">
        <f>IFERROR(Change!W35-Base!W35,"")</f>
        <v>-2.1697231169973108</v>
      </c>
      <c r="X35" s="43">
        <f>IFERROR(Change!X35-Base!X35,"")</f>
        <v>0</v>
      </c>
    </row>
    <row r="36" spans="1:24" ht="15.75" outlineLevel="1" x14ac:dyDescent="0.25">
      <c r="B36" s="5" t="s">
        <v>88</v>
      </c>
      <c r="C36" s="44">
        <f>IFERROR(Change!C36-Base!C36,"")</f>
        <v>-31.818815015825749</v>
      </c>
      <c r="D36" s="45">
        <f>IFERROR(Change!D36-Base!D36,"")</f>
        <v>-7.9078908282781413E-4</v>
      </c>
      <c r="E36" s="45">
        <f>IFERROR(Change!E36-Base!E36,"")</f>
        <v>-5.590524150420606E-4</v>
      </c>
      <c r="F36" s="45">
        <f>IFERROR(Change!F36-Base!F36,"")</f>
        <v>0.28191792304926366</v>
      </c>
      <c r="G36" s="45">
        <f>IFERROR(Change!G36-Base!G36,"")</f>
        <v>1.6719471856899872</v>
      </c>
      <c r="H36" s="45">
        <f>IFERROR(Change!H36-Base!H36,"")</f>
        <v>17.339003637950327</v>
      </c>
      <c r="I36" s="45">
        <f>IFERROR(Change!I36-Base!I36,"")</f>
        <v>31.436311877756566</v>
      </c>
      <c r="J36" s="45">
        <f>IFERROR(Change!J36-Base!J36,"")</f>
        <v>36.989431085400611</v>
      </c>
      <c r="K36" s="45">
        <f>IFERROR(Change!K36-Base!K36,"")</f>
        <v>-14.160126454302713</v>
      </c>
      <c r="L36" s="45">
        <f>IFERROR(Change!L36-Base!L36,"")</f>
        <v>-15.640038643086427</v>
      </c>
      <c r="M36" s="45">
        <f>IFERROR(Change!M36-Base!M36,"")</f>
        <v>-15.859481528463334</v>
      </c>
      <c r="N36" s="45">
        <f>IFERROR(Change!N36-Base!N36,"")</f>
        <v>-9.365878886200278</v>
      </c>
      <c r="O36" s="45">
        <f>IFERROR(Change!O36-Base!O36,"")</f>
        <v>-13.298374588633237</v>
      </c>
      <c r="P36" s="45">
        <f>IFERROR(Change!P36-Base!P36,"")</f>
        <v>-13.881672207547922</v>
      </c>
      <c r="Q36" s="45">
        <f>IFERROR(Change!Q36-Base!Q36,"")</f>
        <v>-15.850834535596675</v>
      </c>
      <c r="R36" s="45">
        <f>IFERROR(Change!R36-Base!R36,"")</f>
        <v>-28.471594582099783</v>
      </c>
      <c r="S36" s="45">
        <f>IFERROR(Change!S36-Base!S36,"")</f>
        <v>-43.439502675796319</v>
      </c>
      <c r="T36" s="45">
        <f>IFERROR(Change!T36-Base!T36,"")</f>
        <v>-47.014808945118233</v>
      </c>
      <c r="U36" s="45">
        <f>IFERROR(Change!U36-Base!U36,"")</f>
        <v>1.8793495596216729</v>
      </c>
      <c r="V36" s="45">
        <f>IFERROR(Change!V36-Base!V36,"")</f>
        <v>2.9444353426032279</v>
      </c>
      <c r="W36" s="45">
        <f>IFERROR(Change!W36-Base!W36,"")</f>
        <v>1.5089686630278081</v>
      </c>
      <c r="X36" s="45">
        <f>IFERROR(Change!X36-Base!X36,"")</f>
        <v>0.74377190029431262</v>
      </c>
    </row>
    <row r="37" spans="1:24" ht="15.75" outlineLevel="1" x14ac:dyDescent="0.25">
      <c r="B37" s="5" t="s">
        <v>89</v>
      </c>
      <c r="C37" s="44">
        <f>IFERROR(Change!C37-Base!C37,"")</f>
        <v>3.9281144737483842E-3</v>
      </c>
      <c r="D37" s="45">
        <f>IFERROR(Change!D37-Base!D37,"")</f>
        <v>0</v>
      </c>
      <c r="E37" s="45">
        <f>IFERROR(Change!E37-Base!E37,"")</f>
        <v>0</v>
      </c>
      <c r="F37" s="45">
        <f>IFERROR(Change!F37-Base!F37,"")</f>
        <v>0</v>
      </c>
      <c r="G37" s="45">
        <f>IFERROR(Change!G37-Base!G37,"")</f>
        <v>0</v>
      </c>
      <c r="H37" s="45">
        <f>IFERROR(Change!H37-Base!H37,"")</f>
        <v>0</v>
      </c>
      <c r="I37" s="45">
        <f>IFERROR(Change!I37-Base!I37,"")</f>
        <v>4.5097072047999953E-4</v>
      </c>
      <c r="J37" s="45">
        <f>IFERROR(Change!J37-Base!J37,"")</f>
        <v>4.3827335913000122E-4</v>
      </c>
      <c r="K37" s="45">
        <f>IFERROR(Change!K37-Base!K37,"")</f>
        <v>8.712546193000003E-4</v>
      </c>
      <c r="L37" s="45">
        <f>IFERROR(Change!L37-Base!L37,"")</f>
        <v>9.1703644912000072E-4</v>
      </c>
      <c r="M37" s="45">
        <f>IFERROR(Change!M37-Base!M37,"")</f>
        <v>8.8171300325000325E-4</v>
      </c>
      <c r="N37" s="45">
        <f>IFERROR(Change!N37-Base!N37,"")</f>
        <v>6.0820915282999916E-4</v>
      </c>
      <c r="O37" s="45">
        <f>IFERROR(Change!O37-Base!O37,"")</f>
        <v>2.2574249682000042E-4</v>
      </c>
      <c r="P37" s="45">
        <f>IFERROR(Change!P37-Base!P37,"")</f>
        <v>4.4073612801000055E-4</v>
      </c>
      <c r="Q37" s="45">
        <f>IFERROR(Change!Q37-Base!Q37,"")</f>
        <v>3.5802143777000149E-4</v>
      </c>
      <c r="R37" s="45">
        <f>IFERROR(Change!R37-Base!R37,"")</f>
        <v>2.8031832270000072E-4</v>
      </c>
      <c r="S37" s="45">
        <f>IFERROR(Change!S37-Base!S37,"")</f>
        <v>2.3066817517999991E-4</v>
      </c>
      <c r="T37" s="45">
        <f>IFERROR(Change!T37-Base!T37,"")</f>
        <v>1.3705956749000012E-4</v>
      </c>
      <c r="U37" s="45">
        <f>IFERROR(Change!U37-Base!U37,"")</f>
        <v>3.4412197846000027E-4</v>
      </c>
      <c r="V37" s="45">
        <f>IFERROR(Change!V37-Base!V37,"")</f>
        <v>8.0776012532000018E-4</v>
      </c>
      <c r="W37" s="45">
        <f>IFERROR(Change!W37-Base!W37,"")</f>
        <v>8.1608239528999983E-4</v>
      </c>
      <c r="X37" s="45">
        <f>IFERROR(Change!X37-Base!X37,"")</f>
        <v>7.0967954445999982E-4</v>
      </c>
    </row>
    <row r="38" spans="1:24" ht="15.75" outlineLevel="1" x14ac:dyDescent="0.25">
      <c r="B38" s="5" t="s">
        <v>90</v>
      </c>
      <c r="C38" s="44">
        <f>IFERROR(Change!C38-Base!C38,"")</f>
        <v>0</v>
      </c>
      <c r="D38" s="45">
        <f>IFERROR(Change!D38-Base!D38,"")</f>
        <v>0</v>
      </c>
      <c r="E38" s="45">
        <f>IFERROR(Change!E38-Base!E38,"")</f>
        <v>0</v>
      </c>
      <c r="F38" s="45">
        <f>IFERROR(Change!F38-Base!F38,"")</f>
        <v>0</v>
      </c>
      <c r="G38" s="45">
        <f>IFERROR(Change!G38-Base!G38,"")</f>
        <v>0</v>
      </c>
      <c r="H38" s="45">
        <f>IFERROR(Change!H38-Base!H38,"")</f>
        <v>0</v>
      </c>
      <c r="I38" s="45">
        <f>IFERROR(Change!I38-Base!I38,"")</f>
        <v>0</v>
      </c>
      <c r="J38" s="45">
        <f>IFERROR(Change!J38-Base!J38,"")</f>
        <v>0</v>
      </c>
      <c r="K38" s="45">
        <f>IFERROR(Change!K38-Base!K38,"")</f>
        <v>0</v>
      </c>
      <c r="L38" s="45">
        <f>IFERROR(Change!L38-Base!L38,"")</f>
        <v>0</v>
      </c>
      <c r="M38" s="45">
        <f>IFERROR(Change!M38-Base!M38,"")</f>
        <v>0</v>
      </c>
      <c r="N38" s="45">
        <f>IFERROR(Change!N38-Base!N38,"")</f>
        <v>0</v>
      </c>
      <c r="O38" s="45">
        <f>IFERROR(Change!O38-Base!O38,"")</f>
        <v>0</v>
      </c>
      <c r="P38" s="45">
        <f>IFERROR(Change!P38-Base!P38,"")</f>
        <v>0</v>
      </c>
      <c r="Q38" s="45">
        <f>IFERROR(Change!Q38-Base!Q38,"")</f>
        <v>0</v>
      </c>
      <c r="R38" s="45">
        <f>IFERROR(Change!R38-Base!R38,"")</f>
        <v>0</v>
      </c>
      <c r="S38" s="45">
        <f>IFERROR(Change!S38-Base!S38,"")</f>
        <v>0</v>
      </c>
      <c r="T38" s="45">
        <f>IFERROR(Change!T38-Base!T38,"")</f>
        <v>0</v>
      </c>
      <c r="U38" s="45">
        <f>IFERROR(Change!U38-Base!U38,"")</f>
        <v>0</v>
      </c>
      <c r="V38" s="45">
        <f>IFERROR(Change!V38-Base!V38,"")</f>
        <v>0</v>
      </c>
      <c r="W38" s="45">
        <f>IFERROR(Change!W38-Base!W38,"")</f>
        <v>0</v>
      </c>
      <c r="X38" s="45">
        <f>IFERROR(Change!X38-Base!X38,"")</f>
        <v>0</v>
      </c>
    </row>
    <row r="39" spans="1:24" ht="15.75" outlineLevel="1" x14ac:dyDescent="0.25">
      <c r="B39" s="5" t="s">
        <v>91</v>
      </c>
      <c r="C39" s="44">
        <f>IFERROR(Change!C39-Base!C39,"")</f>
        <v>0</v>
      </c>
      <c r="D39" s="45">
        <f>IFERROR(Change!D39-Base!D39,"")</f>
        <v>0</v>
      </c>
      <c r="E39" s="45">
        <f>IFERROR(Change!E39-Base!E39,"")</f>
        <v>0</v>
      </c>
      <c r="F39" s="45">
        <f>IFERROR(Change!F39-Base!F39,"")</f>
        <v>0</v>
      </c>
      <c r="G39" s="45">
        <f>IFERROR(Change!G39-Base!G39,"")</f>
        <v>0</v>
      </c>
      <c r="H39" s="45">
        <f>IFERROR(Change!H39-Base!H39,"")</f>
        <v>0</v>
      </c>
      <c r="I39" s="45">
        <f>IFERROR(Change!I39-Base!I39,"")</f>
        <v>0</v>
      </c>
      <c r="J39" s="45">
        <f>IFERROR(Change!J39-Base!J39,"")</f>
        <v>0</v>
      </c>
      <c r="K39" s="45">
        <f>IFERROR(Change!K39-Base!K39,"")</f>
        <v>0</v>
      </c>
      <c r="L39" s="45">
        <f>IFERROR(Change!L39-Base!L39,"")</f>
        <v>0</v>
      </c>
      <c r="M39" s="45">
        <f>IFERROR(Change!M39-Base!M39,"")</f>
        <v>0</v>
      </c>
      <c r="N39" s="45">
        <f>IFERROR(Change!N39-Base!N39,"")</f>
        <v>0</v>
      </c>
      <c r="O39" s="45">
        <f>IFERROR(Change!O39-Base!O39,"")</f>
        <v>0</v>
      </c>
      <c r="P39" s="45">
        <f>IFERROR(Change!P39-Base!P39,"")</f>
        <v>0</v>
      </c>
      <c r="Q39" s="45">
        <f>IFERROR(Change!Q39-Base!Q39,"")</f>
        <v>0</v>
      </c>
      <c r="R39" s="45">
        <f>IFERROR(Change!R39-Base!R39,"")</f>
        <v>0</v>
      </c>
      <c r="S39" s="45">
        <f>IFERROR(Change!S39-Base!S39,"")</f>
        <v>0</v>
      </c>
      <c r="T39" s="45">
        <f>IFERROR(Change!T39-Base!T39,"")</f>
        <v>0</v>
      </c>
      <c r="U39" s="45">
        <f>IFERROR(Change!U39-Base!U39,"")</f>
        <v>0</v>
      </c>
      <c r="V39" s="45">
        <f>IFERROR(Change!V39-Base!V39,"")</f>
        <v>0</v>
      </c>
      <c r="W39" s="45">
        <f>IFERROR(Change!W39-Base!W39,"")</f>
        <v>0</v>
      </c>
      <c r="X39" s="45">
        <f>IFERROR(Change!X39-Base!X39,"")</f>
        <v>0</v>
      </c>
    </row>
    <row r="40" spans="1:24" ht="15.75" outlineLevel="1" x14ac:dyDescent="0.25">
      <c r="B40" s="5" t="s">
        <v>92</v>
      </c>
      <c r="C40" s="44">
        <f>IFERROR(Change!C40-Base!C40,"")</f>
        <v>698.31916601052626</v>
      </c>
      <c r="D40" s="45">
        <f>IFERROR(Change!D40-Base!D40,"")</f>
        <v>5.7032679023905075E-8</v>
      </c>
      <c r="E40" s="45">
        <f>IFERROR(Change!E40-Base!E40,"")</f>
        <v>5.1285573121617745E-7</v>
      </c>
      <c r="F40" s="45">
        <f>IFERROR(Change!F40-Base!F40,"")</f>
        <v>-1.3765986510705375E-4</v>
      </c>
      <c r="G40" s="45">
        <f>IFERROR(Change!G40-Base!G40,"")</f>
        <v>1.1877142417482389E-3</v>
      </c>
      <c r="H40" s="45">
        <f>IFERROR(Change!H40-Base!H40,"")</f>
        <v>8.7386910450923949E-3</v>
      </c>
      <c r="I40" s="45">
        <f>IFERROR(Change!I40-Base!I40,"")</f>
        <v>-2.8497618366081667E-2</v>
      </c>
      <c r="J40" s="45">
        <f>IFERROR(Change!J40-Base!J40,"")</f>
        <v>-3.7679370981221538E-2</v>
      </c>
      <c r="K40" s="45">
        <f>IFERROR(Change!K40-Base!K40,"")</f>
        <v>141.25720203546723</v>
      </c>
      <c r="L40" s="45">
        <f>IFERROR(Change!L40-Base!L40,"")</f>
        <v>141.2415117387572</v>
      </c>
      <c r="M40" s="45">
        <f>IFERROR(Change!M40-Base!M40,"")</f>
        <v>144.8991047522596</v>
      </c>
      <c r="N40" s="45">
        <f>IFERROR(Change!N40-Base!N40,"")</f>
        <v>148.68847803061229</v>
      </c>
      <c r="O40" s="45">
        <f>IFERROR(Change!O40-Base!O40,"")</f>
        <v>152.43741302822315</v>
      </c>
      <c r="P40" s="45">
        <f>IFERROR(Change!P40-Base!P40,"")</f>
        <v>156.1343157065113</v>
      </c>
      <c r="Q40" s="45">
        <f>IFERROR(Change!Q40-Base!Q40,"")</f>
        <v>156.16747586136341</v>
      </c>
      <c r="R40" s="45">
        <f>IFERROR(Change!R40-Base!R40,"")</f>
        <v>159.88121634541574</v>
      </c>
      <c r="S40" s="45">
        <f>IFERROR(Change!S40-Base!S40,"")</f>
        <v>163.5965416482569</v>
      </c>
      <c r="T40" s="45">
        <f>IFERROR(Change!T40-Base!T40,"")</f>
        <v>130.8454955049063</v>
      </c>
      <c r="U40" s="45">
        <f>IFERROR(Change!U40-Base!U40,"")</f>
        <v>-1.6878597859815159E-5</v>
      </c>
      <c r="V40" s="45">
        <f>IFERROR(Change!V40-Base!V40,"")</f>
        <v>2.4679326330101503E-5</v>
      </c>
      <c r="W40" s="45">
        <f>IFERROR(Change!W40-Base!W40,"")</f>
        <v>5.0262532997891185E-6</v>
      </c>
      <c r="X40" s="45">
        <f>IFERROR(Change!X40-Base!X40,"")</f>
        <v>-3.1643225972999567E-3</v>
      </c>
    </row>
    <row r="41" spans="1:24" ht="15.75" outlineLevel="1" x14ac:dyDescent="0.25">
      <c r="B41" s="5" t="s">
        <v>8</v>
      </c>
      <c r="C41" s="44">
        <f>IFERROR(Change!C41-Base!C41,"")</f>
        <v>3.9269386356197145E-4</v>
      </c>
      <c r="D41" s="45">
        <f>IFERROR(Change!D41-Base!D41,"")</f>
        <v>0</v>
      </c>
      <c r="E41" s="45">
        <f>IFERROR(Change!E41-Base!E41,"")</f>
        <v>7.2762200000429933E-8</v>
      </c>
      <c r="F41" s="45">
        <f>IFERROR(Change!F41-Base!F41,"")</f>
        <v>-7.2535037979999878E-5</v>
      </c>
      <c r="G41" s="45">
        <f>IFERROR(Change!G41-Base!G41,"")</f>
        <v>-1.3653002837000006E-4</v>
      </c>
      <c r="H41" s="45">
        <f>IFERROR(Change!H41-Base!H41,"")</f>
        <v>-2.39153796E-5</v>
      </c>
      <c r="I41" s="45">
        <f>IFERROR(Change!I41-Base!I41,"")</f>
        <v>-8.1455783800000054E-6</v>
      </c>
      <c r="J41" s="45">
        <f>IFERROR(Change!J41-Base!J41,"")</f>
        <v>-4.5777333920000041E-5</v>
      </c>
      <c r="K41" s="45">
        <f>IFERROR(Change!K41-Base!K41,"")</f>
        <v>1.077361479939999E-3</v>
      </c>
      <c r="L41" s="45">
        <f>IFERROR(Change!L41-Base!L41,"")</f>
        <v>8.7768968222999501E-4</v>
      </c>
      <c r="M41" s="45">
        <f>IFERROR(Change!M41-Base!M41,"")</f>
        <v>5.5166633798000436E-4</v>
      </c>
      <c r="N41" s="45">
        <f>IFERROR(Change!N41-Base!N41,"")</f>
        <v>2.0414273711000046E-4</v>
      </c>
      <c r="O41" s="45">
        <f>IFERROR(Change!O41-Base!O41,"")</f>
        <v>3.2911348044000139E-4</v>
      </c>
      <c r="P41" s="45">
        <f>IFERROR(Change!P41-Base!P41,"")</f>
        <v>-3.220788018400019E-4</v>
      </c>
      <c r="Q41" s="45">
        <f>IFERROR(Change!Q41-Base!Q41,"")</f>
        <v>-6.7723427700000104E-4</v>
      </c>
      <c r="R41" s="45">
        <f>IFERROR(Change!R41-Base!R41,"")</f>
        <v>-6.6265855271999965E-4</v>
      </c>
      <c r="S41" s="45">
        <f>IFERROR(Change!S41-Base!S41,"")</f>
        <v>-5.8615015992000076E-4</v>
      </c>
      <c r="T41" s="45">
        <f>IFERROR(Change!T41-Base!T41,"")</f>
        <v>-6.2990730744000127E-4</v>
      </c>
      <c r="U41" s="45">
        <f>IFERROR(Change!U41-Base!U41,"")</f>
        <v>7.3860241140000005E-5</v>
      </c>
      <c r="V41" s="45">
        <f>IFERROR(Change!V41-Base!V41,"")</f>
        <v>0</v>
      </c>
      <c r="W41" s="45">
        <f>IFERROR(Change!W41-Base!W41,"")</f>
        <v>0</v>
      </c>
      <c r="X41" s="45">
        <f>IFERROR(Change!X41-Base!X41,"")</f>
        <v>0</v>
      </c>
    </row>
    <row r="42" spans="1:24" ht="15.75" outlineLevel="1" x14ac:dyDescent="0.25">
      <c r="B42" s="5" t="s">
        <v>9</v>
      </c>
      <c r="C42" s="44">
        <f>IFERROR(Change!C42-Base!C42,"")</f>
        <v>0</v>
      </c>
      <c r="D42" s="45">
        <f>IFERROR(Change!D42-Base!D42,"")</f>
        <v>0</v>
      </c>
      <c r="E42" s="45">
        <f>IFERROR(Change!E42-Base!E42,"")</f>
        <v>0</v>
      </c>
      <c r="F42" s="45">
        <f>IFERROR(Change!F42-Base!F42,"")</f>
        <v>0</v>
      </c>
      <c r="G42" s="45">
        <f>IFERROR(Change!G42-Base!G42,"")</f>
        <v>0</v>
      </c>
      <c r="H42" s="45">
        <f>IFERROR(Change!H42-Base!H42,"")</f>
        <v>0</v>
      </c>
      <c r="I42" s="45">
        <f>IFERROR(Change!I42-Base!I42,"")</f>
        <v>0</v>
      </c>
      <c r="J42" s="45">
        <f>IFERROR(Change!J42-Base!J42,"")</f>
        <v>0</v>
      </c>
      <c r="K42" s="45">
        <f>IFERROR(Change!K42-Base!K42,"")</f>
        <v>0</v>
      </c>
      <c r="L42" s="45">
        <f>IFERROR(Change!L42-Base!L42,"")</f>
        <v>0</v>
      </c>
      <c r="M42" s="45">
        <f>IFERROR(Change!M42-Base!M42,"")</f>
        <v>0</v>
      </c>
      <c r="N42" s="45">
        <f>IFERROR(Change!N42-Base!N42,"")</f>
        <v>0</v>
      </c>
      <c r="O42" s="45">
        <f>IFERROR(Change!O42-Base!O42,"")</f>
        <v>0</v>
      </c>
      <c r="P42" s="45">
        <f>IFERROR(Change!P42-Base!P42,"")</f>
        <v>0</v>
      </c>
      <c r="Q42" s="45">
        <f>IFERROR(Change!Q42-Base!Q42,"")</f>
        <v>0</v>
      </c>
      <c r="R42" s="45">
        <f>IFERROR(Change!R42-Base!R42,"")</f>
        <v>0</v>
      </c>
      <c r="S42" s="45">
        <f>IFERROR(Change!S42-Base!S42,"")</f>
        <v>0</v>
      </c>
      <c r="T42" s="45">
        <f>IFERROR(Change!T42-Base!T42,"")</f>
        <v>0</v>
      </c>
      <c r="U42" s="45">
        <f>IFERROR(Change!U42-Base!U42,"")</f>
        <v>0</v>
      </c>
      <c r="V42" s="45">
        <f>IFERROR(Change!V42-Base!V42,"")</f>
        <v>0</v>
      </c>
      <c r="W42" s="45">
        <f>IFERROR(Change!W42-Base!W42,"")</f>
        <v>0</v>
      </c>
      <c r="X42" s="45">
        <f>IFERROR(Change!X42-Base!X42,"")</f>
        <v>0</v>
      </c>
    </row>
    <row r="43" spans="1:24" ht="15.75" outlineLevel="1" x14ac:dyDescent="0.25">
      <c r="B43" s="5" t="s">
        <v>10</v>
      </c>
      <c r="C43" s="44">
        <f>IFERROR(Change!C43-Base!C43,"")</f>
        <v>0</v>
      </c>
      <c r="D43" s="44">
        <f>IFERROR(Change!D43-Base!D43,"")</f>
        <v>0</v>
      </c>
      <c r="E43" s="44">
        <f>IFERROR(Change!E43-Base!E43,"")</f>
        <v>0</v>
      </c>
      <c r="F43" s="44">
        <f>IFERROR(Change!F43-Base!F43,"")</f>
        <v>0</v>
      </c>
      <c r="G43" s="44">
        <f>IFERROR(Change!G43-Base!G43,"")</f>
        <v>0</v>
      </c>
      <c r="H43" s="44">
        <f>IFERROR(Change!H43-Base!H43,"")</f>
        <v>0</v>
      </c>
      <c r="I43" s="44">
        <f>IFERROR(Change!I43-Base!I43,"")</f>
        <v>0</v>
      </c>
      <c r="J43" s="44">
        <f>IFERROR(Change!J43-Base!J43,"")</f>
        <v>0</v>
      </c>
      <c r="K43" s="44">
        <f>IFERROR(Change!K43-Base!K43,"")</f>
        <v>0</v>
      </c>
      <c r="L43" s="44">
        <f>IFERROR(Change!L43-Base!L43,"")</f>
        <v>0</v>
      </c>
      <c r="M43" s="44">
        <f>IFERROR(Change!M43-Base!M43,"")</f>
        <v>0</v>
      </c>
      <c r="N43" s="44">
        <f>IFERROR(Change!N43-Base!N43,"")</f>
        <v>0</v>
      </c>
      <c r="O43" s="44">
        <f>IFERROR(Change!O43-Base!O43,"")</f>
        <v>0</v>
      </c>
      <c r="P43" s="44">
        <f>IFERROR(Change!P43-Base!P43,"")</f>
        <v>0</v>
      </c>
      <c r="Q43" s="44">
        <f>IFERROR(Change!Q43-Base!Q43,"")</f>
        <v>0</v>
      </c>
      <c r="R43" s="44">
        <f>IFERROR(Change!R43-Base!R43,"")</f>
        <v>0</v>
      </c>
      <c r="S43" s="44">
        <f>IFERROR(Change!S43-Base!S43,"")</f>
        <v>0</v>
      </c>
      <c r="T43" s="44">
        <f>IFERROR(Change!T43-Base!T43,"")</f>
        <v>0</v>
      </c>
      <c r="U43" s="44">
        <f>IFERROR(Change!U43-Base!U43,"")</f>
        <v>0</v>
      </c>
      <c r="V43" s="44">
        <f>IFERROR(Change!V43-Base!V43,"")</f>
        <v>0</v>
      </c>
      <c r="W43" s="44">
        <f>IFERROR(Change!W43-Base!W43,"")</f>
        <v>0</v>
      </c>
      <c r="X43" s="44">
        <f>IFERROR(Change!X43-Base!X43,"")</f>
        <v>0</v>
      </c>
    </row>
    <row r="44" spans="1:24" ht="15.75" outlineLevel="1" x14ac:dyDescent="0.25">
      <c r="B44" s="5" t="s">
        <v>11</v>
      </c>
      <c r="C44" s="44">
        <f>IFERROR(Change!C44-Base!C44,"")</f>
        <v>0</v>
      </c>
      <c r="D44" s="45">
        <f>IFERROR(Change!D44-Base!D44,"")</f>
        <v>0</v>
      </c>
      <c r="E44" s="45">
        <f>IFERROR(Change!E44-Base!E44,"")</f>
        <v>0</v>
      </c>
      <c r="F44" s="45">
        <f>IFERROR(Change!F44-Base!F44,"")</f>
        <v>0</v>
      </c>
      <c r="G44" s="45">
        <f>IFERROR(Change!G44-Base!G44,"")</f>
        <v>0</v>
      </c>
      <c r="H44" s="45">
        <f>IFERROR(Change!H44-Base!H44,"")</f>
        <v>0</v>
      </c>
      <c r="I44" s="45">
        <f>IFERROR(Change!I44-Base!I44,"")</f>
        <v>0</v>
      </c>
      <c r="J44" s="45">
        <f>IFERROR(Change!J44-Base!J44,"")</f>
        <v>0</v>
      </c>
      <c r="K44" s="45">
        <f>IFERROR(Change!K44-Base!K44,"")</f>
        <v>0</v>
      </c>
      <c r="L44" s="45">
        <f>IFERROR(Change!L44-Base!L44,"")</f>
        <v>0</v>
      </c>
      <c r="M44" s="45">
        <f>IFERROR(Change!M44-Base!M44,"")</f>
        <v>0</v>
      </c>
      <c r="N44" s="45">
        <f>IFERROR(Change!N44-Base!N44,"")</f>
        <v>0</v>
      </c>
      <c r="O44" s="45">
        <f>IFERROR(Change!O44-Base!O44,"")</f>
        <v>0</v>
      </c>
      <c r="P44" s="45">
        <f>IFERROR(Change!P44-Base!P44,"")</f>
        <v>0</v>
      </c>
      <c r="Q44" s="45">
        <f>IFERROR(Change!Q44-Base!Q44,"")</f>
        <v>0</v>
      </c>
      <c r="R44" s="45">
        <f>IFERROR(Change!R44-Base!R44,"")</f>
        <v>0</v>
      </c>
      <c r="S44" s="45">
        <f>IFERROR(Change!S44-Base!S44,"")</f>
        <v>0</v>
      </c>
      <c r="T44" s="45">
        <f>IFERROR(Change!T44-Base!T44,"")</f>
        <v>0</v>
      </c>
      <c r="U44" s="45">
        <f>IFERROR(Change!U44-Base!U44,"")</f>
        <v>0</v>
      </c>
      <c r="V44" s="45">
        <f>IFERROR(Change!V44-Base!V44,"")</f>
        <v>0</v>
      </c>
      <c r="W44" s="45">
        <f>IFERROR(Change!W44-Base!W44,"")</f>
        <v>0</v>
      </c>
      <c r="X44" s="45">
        <f>IFERROR(Change!X44-Base!X44,"")</f>
        <v>0</v>
      </c>
    </row>
    <row r="45" spans="1:24" ht="15.75" outlineLevel="1" x14ac:dyDescent="0.25">
      <c r="B45" s="5" t="s">
        <v>12</v>
      </c>
      <c r="C45" s="44">
        <f>IFERROR(Change!C45-Base!C45,"")</f>
        <v>-3.1136207029677426E-2</v>
      </c>
      <c r="D45" s="45">
        <f>IFERROR(Change!D45-Base!D45,"")</f>
        <v>0</v>
      </c>
      <c r="E45" s="45">
        <f>IFERROR(Change!E45-Base!E45,"")</f>
        <v>0</v>
      </c>
      <c r="F45" s="45">
        <f>IFERROR(Change!F45-Base!F45,"")</f>
        <v>0</v>
      </c>
      <c r="G45" s="45">
        <f>IFERROR(Change!G45-Base!G45,"")</f>
        <v>0</v>
      </c>
      <c r="H45" s="45">
        <f>IFERROR(Change!H45-Base!H45,"")</f>
        <v>0</v>
      </c>
      <c r="I45" s="45">
        <f>IFERROR(Change!I45-Base!I45,"")</f>
        <v>0</v>
      </c>
      <c r="J45" s="45">
        <f>IFERROR(Change!J45-Base!J45,"")</f>
        <v>0</v>
      </c>
      <c r="K45" s="45">
        <f>IFERROR(Change!K45-Base!K45,"")</f>
        <v>0</v>
      </c>
      <c r="L45" s="45">
        <f>IFERROR(Change!L45-Base!L45,"")</f>
        <v>0.14556301672064001</v>
      </c>
      <c r="M45" s="45">
        <f>IFERROR(Change!M45-Base!M45,"")</f>
        <v>0</v>
      </c>
      <c r="N45" s="45">
        <f>IFERROR(Change!N45-Base!N45,"")</f>
        <v>0</v>
      </c>
      <c r="O45" s="45">
        <f>IFERROR(Change!O45-Base!O45,"")</f>
        <v>0</v>
      </c>
      <c r="P45" s="45">
        <f>IFERROR(Change!P45-Base!P45,"")</f>
        <v>0</v>
      </c>
      <c r="Q45" s="45">
        <f>IFERROR(Change!Q45-Base!Q45,"")</f>
        <v>0</v>
      </c>
      <c r="R45" s="45">
        <f>IFERROR(Change!R45-Base!R45,"")</f>
        <v>-0.21163681013204994</v>
      </c>
      <c r="S45" s="45">
        <f>IFERROR(Change!S45-Base!S45,"")</f>
        <v>0</v>
      </c>
      <c r="T45" s="45">
        <f>IFERROR(Change!T45-Base!T45,"")</f>
        <v>-8.8341629481779996E-2</v>
      </c>
      <c r="U45" s="45">
        <f>IFERROR(Change!U45-Base!U45,"")</f>
        <v>0</v>
      </c>
      <c r="V45" s="45">
        <f>IFERROR(Change!V45-Base!V45,"")</f>
        <v>0</v>
      </c>
      <c r="W45" s="45">
        <f>IFERROR(Change!W45-Base!W45,"")</f>
        <v>0</v>
      </c>
      <c r="X45" s="45">
        <f>IFERROR(Change!X45-Base!X45,"")</f>
        <v>0</v>
      </c>
    </row>
    <row r="47" spans="1:24" ht="15.75" x14ac:dyDescent="0.25">
      <c r="A47" s="41">
        <v>6</v>
      </c>
      <c r="B47" s="7" t="s">
        <v>63</v>
      </c>
      <c r="C47" s="8">
        <f>IFERROR(Change!C47-Base!C47,"")</f>
        <v>-117.71244488921366</v>
      </c>
      <c r="D47" s="8">
        <f>IFERROR(Change!D47-Base!D47,"")</f>
        <v>0</v>
      </c>
      <c r="E47" s="8">
        <f>IFERROR(Change!E47-Base!E47,"")</f>
        <v>3.7767931805335024</v>
      </c>
      <c r="F47" s="8">
        <f>IFERROR(Change!F47-Base!F47,"")</f>
        <v>14.688729203818639</v>
      </c>
      <c r="G47" s="8">
        <f>IFERROR(Change!G47-Base!G47,"")</f>
        <v>18.32983106436734</v>
      </c>
      <c r="H47" s="8">
        <f>IFERROR(Change!H47-Base!H47,"")</f>
        <v>-15.348013734028314</v>
      </c>
      <c r="I47" s="8">
        <f>IFERROR(Change!I47-Base!I47,"")</f>
        <v>-68.954904209851065</v>
      </c>
      <c r="J47" s="8">
        <f>IFERROR(Change!J47-Base!J47,"")</f>
        <v>-78.304927224759922</v>
      </c>
      <c r="K47" s="8">
        <f>IFERROR(Change!K47-Base!K47,"")</f>
        <v>-23.084030664911779</v>
      </c>
      <c r="L47" s="8">
        <f>IFERROR(Change!L47-Base!L47,"")</f>
        <v>-32.090462840895725</v>
      </c>
      <c r="M47" s="8">
        <f>IFERROR(Change!M47-Base!M47,"")</f>
        <v>-13.234685416827006</v>
      </c>
      <c r="N47" s="8">
        <f>IFERROR(Change!N47-Base!N47,"")</f>
        <v>-18.374003039097943</v>
      </c>
      <c r="O47" s="8">
        <f>IFERROR(Change!O47-Base!O47,"")</f>
        <v>-11.625364409763051</v>
      </c>
      <c r="P47" s="8">
        <f>IFERROR(Change!P47-Base!P47,"")</f>
        <v>32.585510233092691</v>
      </c>
      <c r="Q47" s="8">
        <f>IFERROR(Change!Q47-Base!Q47,"")</f>
        <v>20.557586533291669</v>
      </c>
      <c r="R47" s="8">
        <f>IFERROR(Change!R47-Base!R47,"")</f>
        <v>25.176047315568212</v>
      </c>
      <c r="S47" s="8">
        <f>IFERROR(Change!S47-Base!S47,"")</f>
        <v>61.458979682860445</v>
      </c>
      <c r="T47" s="8">
        <f>IFERROR(Change!T47-Base!T47,"")</f>
        <v>86.438184409791575</v>
      </c>
      <c r="U47" s="8">
        <f>IFERROR(Change!U47-Base!U47,"")</f>
        <v>-22.702862500193987</v>
      </c>
      <c r="V47" s="8">
        <f>IFERROR(Change!V47-Base!V47,"")</f>
        <v>-8.949820579743573</v>
      </c>
      <c r="W47" s="8">
        <f>IFERROR(Change!W47-Base!W47,"")</f>
        <v>-73.340192760691934</v>
      </c>
      <c r="X47" s="8">
        <f>IFERROR(Change!X47-Base!X47,"")</f>
        <v>-140.0861319159103</v>
      </c>
    </row>
    <row r="48" spans="1:24" ht="15.75" outlineLevel="1" x14ac:dyDescent="0.25">
      <c r="B48" s="4" t="s">
        <v>93</v>
      </c>
      <c r="C48" s="6">
        <f>IFERROR(Change!C48-Base!C48,"")</f>
        <v>120.76769688113382</v>
      </c>
      <c r="D48" s="6">
        <f>IFERROR(Change!D48-Base!D48,"")</f>
        <v>0</v>
      </c>
      <c r="E48" s="6">
        <f>IFERROR(Change!E48-Base!E48,"")</f>
        <v>3.7767890019426353</v>
      </c>
      <c r="F48" s="6">
        <f>IFERROR(Change!F48-Base!F48,"")</f>
        <v>12.10048633786734</v>
      </c>
      <c r="G48" s="6">
        <f>IFERROR(Change!G48-Base!G48,"")</f>
        <v>-10.735082218698761</v>
      </c>
      <c r="H48" s="6">
        <f>IFERROR(Change!H48-Base!H48,"")</f>
        <v>-28.052854061493065</v>
      </c>
      <c r="I48" s="6">
        <f>IFERROR(Change!I48-Base!I48,"")</f>
        <v>-10.661940727015462</v>
      </c>
      <c r="J48" s="6">
        <f>IFERROR(Change!J48-Base!J48,"")</f>
        <v>-7.682258645583488</v>
      </c>
      <c r="K48" s="6">
        <f>IFERROR(Change!K48-Base!K48,"")</f>
        <v>28.017994490494289</v>
      </c>
      <c r="L48" s="6">
        <f>IFERROR(Change!L48-Base!L48,"")</f>
        <v>20.913032547290868</v>
      </c>
      <c r="M48" s="6">
        <f>IFERROR(Change!M48-Base!M48,"")</f>
        <v>27.572245959583142</v>
      </c>
      <c r="N48" s="6">
        <f>IFERROR(Change!N48-Base!N48,"")</f>
        <v>22.185196876685268</v>
      </c>
      <c r="O48" s="6">
        <f>IFERROR(Change!O48-Base!O48,"")</f>
        <v>22.898106142478809</v>
      </c>
      <c r="P48" s="6">
        <f>IFERROR(Change!P48-Base!P48,"")</f>
        <v>23.023392653654014</v>
      </c>
      <c r="Q48" s="6">
        <f>IFERROR(Change!Q48-Base!Q48,"")</f>
        <v>22.670076174477572</v>
      </c>
      <c r="R48" s="6">
        <f>IFERROR(Change!R48-Base!R48,"")</f>
        <v>24.725735787106487</v>
      </c>
      <c r="S48" s="6">
        <f>IFERROR(Change!S48-Base!S48,"")</f>
        <v>21.570105471102352</v>
      </c>
      <c r="T48" s="6">
        <f>IFERROR(Change!T48-Base!T48,"")</f>
        <v>26.877699101125017</v>
      </c>
      <c r="U48" s="6">
        <f>IFERROR(Change!U48-Base!U48,"")</f>
        <v>26.886273017224312</v>
      </c>
      <c r="V48" s="6">
        <f>IFERROR(Change!V48-Base!V48,"")</f>
        <v>33.023802208302641</v>
      </c>
      <c r="W48" s="6">
        <f>IFERROR(Change!W48-Base!W48,"")</f>
        <v>26.520586273069512</v>
      </c>
      <c r="X48" s="6">
        <f>IFERROR(Change!X48-Base!X48,"")</f>
        <v>32.522392535088557</v>
      </c>
    </row>
    <row r="49" spans="1:24" ht="15.75" outlineLevel="1" x14ac:dyDescent="0.25">
      <c r="B49" s="5" t="s">
        <v>94</v>
      </c>
      <c r="C49" s="44">
        <f>IFERROR(Change!C49-Base!C49,"")</f>
        <v>-599.37169033962527</v>
      </c>
      <c r="D49" s="44">
        <f>IFERROR(Change!D49-Base!D49,"")</f>
        <v>0</v>
      </c>
      <c r="E49" s="44">
        <f>IFERROR(Change!E49-Base!E49,"")</f>
        <v>0</v>
      </c>
      <c r="F49" s="44">
        <f>IFERROR(Change!F49-Base!F49,"")</f>
        <v>0</v>
      </c>
      <c r="G49" s="44">
        <f>IFERROR(Change!G49-Base!G49,"")</f>
        <v>23.242647214171896</v>
      </c>
      <c r="H49" s="44">
        <f>IFERROR(Change!H49-Base!H49,"")</f>
        <v>17.102743421492903</v>
      </c>
      <c r="I49" s="44">
        <f>IFERROR(Change!I49-Base!I49,"")</f>
        <v>-62.239505461497998</v>
      </c>
      <c r="J49" s="44">
        <f>IFERROR(Change!J49-Base!J49,"")</f>
        <v>-76.039618074895827</v>
      </c>
      <c r="K49" s="44">
        <f>IFERROR(Change!K49-Base!K49,"")</f>
        <v>-70.304264796351788</v>
      </c>
      <c r="L49" s="44">
        <f>IFERROR(Change!L49-Base!L49,"")</f>
        <v>-70.741727525920936</v>
      </c>
      <c r="M49" s="44">
        <f>IFERROR(Change!M49-Base!M49,"")</f>
        <v>-64.228503579476239</v>
      </c>
      <c r="N49" s="44">
        <f>IFERROR(Change!N49-Base!N49,"")</f>
        <v>-63.75294252499549</v>
      </c>
      <c r="O49" s="44">
        <f>IFERROR(Change!O49-Base!O49,"")</f>
        <v>-60.562025166349429</v>
      </c>
      <c r="P49" s="44">
        <f>IFERROR(Change!P49-Base!P49,"")</f>
        <v>-34.191275238389608</v>
      </c>
      <c r="Q49" s="44">
        <f>IFERROR(Change!Q49-Base!Q49,"")</f>
        <v>-47.392599089125781</v>
      </c>
      <c r="R49" s="44">
        <f>IFERROR(Change!R49-Base!R49,"")</f>
        <v>-48.759178744054509</v>
      </c>
      <c r="S49" s="44">
        <f>IFERROR(Change!S49-Base!S49,"")</f>
        <v>-75.471116282212108</v>
      </c>
      <c r="T49" s="44">
        <f>IFERROR(Change!T49-Base!T49,"")</f>
        <v>-71.354832412013309</v>
      </c>
      <c r="U49" s="44">
        <f>IFERROR(Change!U49-Base!U49,"")</f>
        <v>-155.76842934815102</v>
      </c>
      <c r="V49" s="44">
        <f>IFERROR(Change!V49-Base!V49,"")</f>
        <v>-175.98069435812317</v>
      </c>
      <c r="W49" s="44">
        <f>IFERROR(Change!W49-Base!W49,"")</f>
        <v>-224.61237190411691</v>
      </c>
      <c r="X49" s="44">
        <f>IFERROR(Change!X49-Base!X49,"")</f>
        <v>-294.866183525937</v>
      </c>
    </row>
    <row r="50" spans="1:24" ht="15.75" outlineLevel="1" x14ac:dyDescent="0.25">
      <c r="B50" s="5" t="s">
        <v>95</v>
      </c>
      <c r="C50" s="44">
        <f>IFERROR(Change!C50-Base!C50,"")</f>
        <v>21.847292491768258</v>
      </c>
      <c r="D50" s="45">
        <f>IFERROR(Change!D50-Base!D50,"")</f>
        <v>0</v>
      </c>
      <c r="E50" s="45">
        <f>IFERROR(Change!E50-Base!E50,"")</f>
        <v>0</v>
      </c>
      <c r="F50" s="45">
        <f>IFERROR(Change!F50-Base!F50,"")</f>
        <v>2.5882741272424283</v>
      </c>
      <c r="G50" s="45">
        <f>IFERROR(Change!G50-Base!G50,"")</f>
        <v>-2.0201581225716865</v>
      </c>
      <c r="H50" s="45">
        <f>IFERROR(Change!H50-Base!H50,"")</f>
        <v>-6.1652862156995099</v>
      </c>
      <c r="I50" s="45">
        <f>IFERROR(Change!I50-Base!I50,"")</f>
        <v>0.17634616051043395</v>
      </c>
      <c r="J50" s="45">
        <f>IFERROR(Change!J50-Base!J50,"")</f>
        <v>2.8593961690912693</v>
      </c>
      <c r="K50" s="45">
        <f>IFERROR(Change!K50-Base!K50,"")</f>
        <v>2.4445574167195332</v>
      </c>
      <c r="L50" s="45">
        <f>IFERROR(Change!L50-Base!L50,"")</f>
        <v>0.59193260598502206</v>
      </c>
      <c r="M50" s="45">
        <f>IFERROR(Change!M50-Base!M50,"")</f>
        <v>2.9023006121416586</v>
      </c>
      <c r="N50" s="45">
        <f>IFERROR(Change!N50-Base!N50,"")</f>
        <v>3.8856730772457695</v>
      </c>
      <c r="O50" s="45">
        <f>IFERROR(Change!O50-Base!O50,"")</f>
        <v>3.8607472199517474</v>
      </c>
      <c r="P50" s="45">
        <f>IFERROR(Change!P50-Base!P50,"")</f>
        <v>3.9422029965241165</v>
      </c>
      <c r="Q50" s="45">
        <f>IFERROR(Change!Q50-Base!Q50,"")</f>
        <v>3.9889587167683658</v>
      </c>
      <c r="R50" s="45">
        <f>IFERROR(Change!R50-Base!R50,"")</f>
        <v>4.7105460966596411</v>
      </c>
      <c r="S50" s="45">
        <f>IFERROR(Change!S50-Base!S50,"")</f>
        <v>4.2478337810636333</v>
      </c>
      <c r="T50" s="45">
        <f>IFERROR(Change!T50-Base!T50,"")</f>
        <v>5.1855605629064598</v>
      </c>
      <c r="U50" s="45">
        <f>IFERROR(Change!U50-Base!U50,"")</f>
        <v>5.2986054316899924</v>
      </c>
      <c r="V50" s="45">
        <f>IFERROR(Change!V50-Base!V50,"")</f>
        <v>6.3708543839553045</v>
      </c>
      <c r="W50" s="45">
        <f>IFERROR(Change!W50-Base!W50,"")</f>
        <v>6.8573987775486103</v>
      </c>
      <c r="X50" s="45">
        <f>IFERROR(Change!X50-Base!X50,"")</f>
        <v>8.1722650681084588</v>
      </c>
    </row>
    <row r="51" spans="1:24" ht="15.75" outlineLevel="1" x14ac:dyDescent="0.25">
      <c r="B51" s="5" t="s">
        <v>96</v>
      </c>
      <c r="C51" s="44">
        <f>IFERROR(Change!C51-Base!C51,"")</f>
        <v>25.996697027789196</v>
      </c>
      <c r="D51" s="45">
        <f>IFERROR(Change!D51-Base!D51,"")</f>
        <v>0</v>
      </c>
      <c r="E51" s="45">
        <f>IFERROR(Change!E51-Base!E51,"")</f>
        <v>0</v>
      </c>
      <c r="F51" s="45">
        <f>IFERROR(Change!F51-Base!F51,"")</f>
        <v>0</v>
      </c>
      <c r="G51" s="45">
        <f>IFERROR(Change!G51-Base!G51,"")</f>
        <v>-0.71947629037646266</v>
      </c>
      <c r="H51" s="45">
        <f>IFERROR(Change!H51-Base!H51,"")</f>
        <v>-4.2508602281271806</v>
      </c>
      <c r="I51" s="45">
        <f>IFERROR(Change!I51-Base!I51,"")</f>
        <v>-3.2579952343409673</v>
      </c>
      <c r="J51" s="45">
        <f>IFERROR(Change!J51-Base!J51,"")</f>
        <v>-4.8996851368373768</v>
      </c>
      <c r="K51" s="45">
        <f>IFERROR(Change!K51-Base!K51,"")</f>
        <v>6.2492770246673786</v>
      </c>
      <c r="L51" s="45">
        <f>IFERROR(Change!L51-Base!L51,"")</f>
        <v>6.3855113049253873</v>
      </c>
      <c r="M51" s="45">
        <f>IFERROR(Change!M51-Base!M51,"")</f>
        <v>6.2576076769823885</v>
      </c>
      <c r="N51" s="45">
        <f>IFERROR(Change!N51-Base!N51,"")</f>
        <v>4.2790619940614079</v>
      </c>
      <c r="O51" s="45">
        <f>IFERROR(Change!O51-Base!O51,"")</f>
        <v>4.9378133280729912</v>
      </c>
      <c r="P51" s="45">
        <f>IFERROR(Change!P51-Base!P51,"")</f>
        <v>5.0835802390496383</v>
      </c>
      <c r="Q51" s="45">
        <f>IFERROR(Change!Q51-Base!Q51,"")</f>
        <v>5.2222723936039301</v>
      </c>
      <c r="R51" s="45">
        <f>IFERROR(Change!R51-Base!R51,"")</f>
        <v>5.3361181460931562</v>
      </c>
      <c r="S51" s="45">
        <f>IFERROR(Change!S51-Base!S51,"")</f>
        <v>5.0524242979283258</v>
      </c>
      <c r="T51" s="45">
        <f>IFERROR(Change!T51-Base!T51,"")</f>
        <v>7.0484706957792014</v>
      </c>
      <c r="U51" s="45">
        <f>IFERROR(Change!U51-Base!U51,"")</f>
        <v>7.2021268791946795</v>
      </c>
      <c r="V51" s="45">
        <f>IFERROR(Change!V51-Base!V51,"")</f>
        <v>6.4646912650652553</v>
      </c>
      <c r="W51" s="45">
        <f>IFERROR(Change!W51-Base!W51,"")</f>
        <v>6.6056218856886062</v>
      </c>
      <c r="X51" s="45">
        <f>IFERROR(Change!X51-Base!X51,"")</f>
        <v>9.3174012051016462</v>
      </c>
    </row>
    <row r="52" spans="1:24" ht="15.75" outlineLevel="1" x14ac:dyDescent="0.25">
      <c r="B52" s="5" t="s">
        <v>97</v>
      </c>
      <c r="C52" s="44">
        <f>IFERROR(Change!C52-Base!C52,"")</f>
        <v>315.43883164818703</v>
      </c>
      <c r="D52" s="45">
        <f>IFERROR(Change!D52-Base!D52,"")</f>
        <v>0</v>
      </c>
      <c r="E52" s="45">
        <f>IFERROR(Change!E52-Base!E52,"")</f>
        <v>0</v>
      </c>
      <c r="F52" s="45">
        <f>IFERROR(Change!F52-Base!F52,"")</f>
        <v>0</v>
      </c>
      <c r="G52" s="45">
        <f>IFERROR(Change!G52-Base!G52,"")</f>
        <v>8.5600367243665971</v>
      </c>
      <c r="H52" s="45">
        <f>IFERROR(Change!H52-Base!H52,"")</f>
        <v>6.0202155055549156</v>
      </c>
      <c r="I52" s="45">
        <f>IFERROR(Change!I52-Base!I52,"")</f>
        <v>6.9967263183378918</v>
      </c>
      <c r="J52" s="45">
        <f>IFERROR(Change!J52-Base!J52,"")</f>
        <v>7.4138074518362487</v>
      </c>
      <c r="K52" s="45">
        <f>IFERROR(Change!K52-Base!K52,"")</f>
        <v>10.45242982123321</v>
      </c>
      <c r="L52" s="45">
        <f>IFERROR(Change!L52-Base!L52,"")</f>
        <v>10.745865539383601</v>
      </c>
      <c r="M52" s="45">
        <f>IFERROR(Change!M52-Base!M52,"")</f>
        <v>14.300460659434123</v>
      </c>
      <c r="N52" s="45">
        <f>IFERROR(Change!N52-Base!N52,"")</f>
        <v>15.118834203090785</v>
      </c>
      <c r="O52" s="45">
        <f>IFERROR(Change!O52-Base!O52,"")</f>
        <v>17.282289047077143</v>
      </c>
      <c r="P52" s="45">
        <f>IFERROR(Change!P52-Base!P52,"")</f>
        <v>34.677968747414667</v>
      </c>
      <c r="Q52" s="45">
        <f>IFERROR(Change!Q52-Base!Q52,"")</f>
        <v>36.033096908033627</v>
      </c>
      <c r="R52" s="45">
        <f>IFERROR(Change!R52-Base!R52,"")</f>
        <v>39.221530489333645</v>
      </c>
      <c r="S52" s="45">
        <f>IFERROR(Change!S52-Base!S52,"")</f>
        <v>106.06463151127139</v>
      </c>
      <c r="T52" s="45">
        <f>IFERROR(Change!T52-Base!T52,"")</f>
        <v>119.7982465931016</v>
      </c>
      <c r="U52" s="45">
        <f>IFERROR(Change!U52-Base!U52,"")</f>
        <v>94.907421338682866</v>
      </c>
      <c r="V52" s="45">
        <f>IFERROR(Change!V52-Base!V52,"")</f>
        <v>122.54000466031761</v>
      </c>
      <c r="W52" s="45">
        <f>IFERROR(Change!W52-Base!W52,"")</f>
        <v>112.82970373831756</v>
      </c>
      <c r="X52" s="45">
        <f>IFERROR(Change!X52-Base!X52,"")</f>
        <v>107.50061565568842</v>
      </c>
    </row>
    <row r="53" spans="1:24" ht="15.75" outlineLevel="1" x14ac:dyDescent="0.25">
      <c r="B53" s="5" t="s">
        <v>98</v>
      </c>
      <c r="C53" s="44">
        <f>IFERROR(Change!C53-Base!C53,"")</f>
        <v>-2.4095977664821828</v>
      </c>
      <c r="D53" s="45">
        <f>IFERROR(Change!D53-Base!D53,"")</f>
        <v>0</v>
      </c>
      <c r="E53" s="45">
        <f>IFERROR(Change!E53-Base!E53,"")</f>
        <v>0</v>
      </c>
      <c r="F53" s="45">
        <f>IFERROR(Change!F53-Base!F53,"")</f>
        <v>0</v>
      </c>
      <c r="G53" s="45">
        <f>IFERROR(Change!G53-Base!G53,"")</f>
        <v>0</v>
      </c>
      <c r="H53" s="45">
        <f>IFERROR(Change!H53-Base!H53,"")</f>
        <v>0</v>
      </c>
      <c r="I53" s="45">
        <f>IFERROR(Change!I53-Base!I53,"")</f>
        <v>0</v>
      </c>
      <c r="J53" s="45">
        <f>IFERROR(Change!J53-Base!J53,"")</f>
        <v>0</v>
      </c>
      <c r="K53" s="45">
        <f>IFERROR(Change!K53-Base!K53,"")</f>
        <v>0</v>
      </c>
      <c r="L53" s="45">
        <f>IFERROR(Change!L53-Base!L53,"")</f>
        <v>0</v>
      </c>
      <c r="M53" s="45">
        <f>IFERROR(Change!M53-Base!M53,"")</f>
        <v>0</v>
      </c>
      <c r="N53" s="45">
        <f>IFERROR(Change!N53-Base!N53,"")</f>
        <v>0</v>
      </c>
      <c r="O53" s="45">
        <f>IFERROR(Change!O53-Base!O53,"")</f>
        <v>0</v>
      </c>
      <c r="P53" s="45">
        <f>IFERROR(Change!P53-Base!P53,"")</f>
        <v>0</v>
      </c>
      <c r="Q53" s="45">
        <f>IFERROR(Change!Q53-Base!Q53,"")</f>
        <v>0</v>
      </c>
      <c r="R53" s="45">
        <f>IFERROR(Change!R53-Base!R53,"")</f>
        <v>0</v>
      </c>
      <c r="S53" s="45">
        <f>IFERROR(Change!S53-Base!S53,"")</f>
        <v>0</v>
      </c>
      <c r="T53" s="45">
        <f>IFERROR(Change!T53-Base!T53,"")</f>
        <v>-1.1655624199273558</v>
      </c>
      <c r="U53" s="45">
        <f>IFERROR(Change!U53-Base!U53,"")</f>
        <v>-1.1909716016780441</v>
      </c>
      <c r="V53" s="45">
        <f>IFERROR(Change!V53-Base!V53,"")</f>
        <v>-1.4476111040445694</v>
      </c>
      <c r="W53" s="45">
        <f>IFERROR(Change!W53-Base!W53,"")</f>
        <v>-1.4791691047187641</v>
      </c>
      <c r="X53" s="45">
        <f>IFERROR(Change!X53-Base!X53,"")</f>
        <v>-2.6926404684160863</v>
      </c>
    </row>
    <row r="54" spans="1:24" ht="15.75" outlineLevel="1" x14ac:dyDescent="0.25">
      <c r="B54" s="5" t="s">
        <v>13</v>
      </c>
      <c r="C54" s="44">
        <f>IFERROR(Change!C54-Base!C54,"")</f>
        <v>1.8325168015161708E-2</v>
      </c>
      <c r="D54" s="45">
        <f>IFERROR(Change!D54-Base!D54,"")</f>
        <v>0</v>
      </c>
      <c r="E54" s="45">
        <f>IFERROR(Change!E54-Base!E54,"")</f>
        <v>4.1785908599990297E-6</v>
      </c>
      <c r="F54" s="45">
        <f>IFERROR(Change!F54-Base!F54,"")</f>
        <v>-3.1261291160000933E-5</v>
      </c>
      <c r="G54" s="45">
        <f>IFERROR(Change!G54-Base!G54,"")</f>
        <v>1.863757475780041E-3</v>
      </c>
      <c r="H54" s="45">
        <f>IFERROR(Change!H54-Base!H54,"")</f>
        <v>-1.972155756250038E-3</v>
      </c>
      <c r="I54" s="45">
        <f>IFERROR(Change!I54-Base!I54,"")</f>
        <v>3.146473415487E-2</v>
      </c>
      <c r="J54" s="45">
        <f>IFERROR(Change!J54-Base!J54,"")</f>
        <v>4.3431011629569527E-2</v>
      </c>
      <c r="K54" s="45">
        <f>IFERROR(Change!K54-Base!K54,"")</f>
        <v>5.5975378325449798E-2</v>
      </c>
      <c r="L54" s="45">
        <f>IFERROR(Change!L54-Base!L54,"")</f>
        <v>1.4922687440039939E-2</v>
      </c>
      <c r="M54" s="45">
        <f>IFERROR(Change!M54-Base!M54,"")</f>
        <v>-3.8796745492060303E-2</v>
      </c>
      <c r="N54" s="45">
        <f>IFERROR(Change!N54-Base!N54,"")</f>
        <v>-8.9826665185590682E-2</v>
      </c>
      <c r="O54" s="45">
        <f>IFERROR(Change!O54-Base!O54,"")</f>
        <v>-4.2294980994329767E-2</v>
      </c>
      <c r="P54" s="45">
        <f>IFERROR(Change!P54-Base!P54,"")</f>
        <v>4.9640834839939751E-2</v>
      </c>
      <c r="Q54" s="45">
        <f>IFERROR(Change!Q54-Base!Q54,"")</f>
        <v>3.5781429534030407E-2</v>
      </c>
      <c r="R54" s="45">
        <f>IFERROR(Change!R54-Base!R54,"")</f>
        <v>-5.8704459569999146E-2</v>
      </c>
      <c r="S54" s="45">
        <f>IFERROR(Change!S54-Base!S54,"")</f>
        <v>-4.8990962935494542E-3</v>
      </c>
      <c r="T54" s="45">
        <f>IFERROR(Change!T54-Base!T54,"")</f>
        <v>4.860228882025075E-2</v>
      </c>
      <c r="U54" s="45">
        <f>IFERROR(Change!U54-Base!U54,"")</f>
        <v>-3.7888217156960668E-2</v>
      </c>
      <c r="V54" s="45">
        <f>IFERROR(Change!V54-Base!V54,"")</f>
        <v>7.9132364783701337E-2</v>
      </c>
      <c r="W54" s="45">
        <f>IFERROR(Change!W54-Base!W54,"")</f>
        <v>-6.196242648098238E-2</v>
      </c>
      <c r="X54" s="45">
        <f>IFERROR(Change!X54-Base!X54,"")</f>
        <v>-3.9982385543670951E-2</v>
      </c>
    </row>
    <row r="55" spans="1:24" outlineLevel="1" x14ac:dyDescent="0.25"/>
    <row r="56" spans="1:24" ht="15.75" x14ac:dyDescent="0.25">
      <c r="A56" s="41">
        <v>7</v>
      </c>
      <c r="B56" s="7" t="s">
        <v>64</v>
      </c>
      <c r="C56" s="8">
        <f>IFERROR(Change!C56-Base!C56,"")</f>
        <v>15.667873467042227</v>
      </c>
      <c r="D56" s="8">
        <f>IFERROR(Change!D56-Base!D56,"")</f>
        <v>-2.4381198777945201E-4</v>
      </c>
      <c r="E56" s="8">
        <f>IFERROR(Change!E56-Base!E56,"")</f>
        <v>-2.43812067303395E-4</v>
      </c>
      <c r="F56" s="8">
        <f>IFERROR(Change!F56-Base!F56,"")</f>
        <v>0.23054954988462839</v>
      </c>
      <c r="G56" s="8">
        <f>IFERROR(Change!G56-Base!G56,"")</f>
        <v>0.34168707173429169</v>
      </c>
      <c r="H56" s="8">
        <f>IFERROR(Change!H56-Base!H56,"")</f>
        <v>0.28686047579358842</v>
      </c>
      <c r="I56" s="8">
        <f>IFERROR(Change!I56-Base!I56,"")</f>
        <v>-0.10560456024175835</v>
      </c>
      <c r="J56" s="8">
        <f>IFERROR(Change!J56-Base!J56,"")</f>
        <v>-2.7917974831421901</v>
      </c>
      <c r="K56" s="8">
        <f>IFERROR(Change!K56-Base!K56,"")</f>
        <v>1.5919206982049445</v>
      </c>
      <c r="L56" s="8">
        <f>IFERROR(Change!L56-Base!L56,"")</f>
        <v>5.9951898179882619</v>
      </c>
      <c r="M56" s="8">
        <f>IFERROR(Change!M56-Base!M56,"")</f>
        <v>11.578887971411234</v>
      </c>
      <c r="N56" s="8">
        <f>IFERROR(Change!N56-Base!N56,"")</f>
        <v>13.821918306053988</v>
      </c>
      <c r="O56" s="8">
        <f>IFERROR(Change!O56-Base!O56,"")</f>
        <v>13.33903896490159</v>
      </c>
      <c r="P56" s="8">
        <f>IFERROR(Change!P56-Base!P56,"")</f>
        <v>7.8223695635879835</v>
      </c>
      <c r="Q56" s="8">
        <f>IFERROR(Change!Q56-Base!Q56,"")</f>
        <v>-0.44704663123053479</v>
      </c>
      <c r="R56" s="8">
        <f>IFERROR(Change!R56-Base!R56,"")</f>
        <v>5.3548646089990939</v>
      </c>
      <c r="S56" s="8">
        <f>IFERROR(Change!S56-Base!S56,"")</f>
        <v>-5.2538729839092184</v>
      </c>
      <c r="T56" s="8">
        <f>IFERROR(Change!T56-Base!T56,"")</f>
        <v>-12.565506753851707</v>
      </c>
      <c r="U56" s="8">
        <f>IFERROR(Change!U56-Base!U56,"")</f>
        <v>-17.555947362003451</v>
      </c>
      <c r="V56" s="8">
        <f>IFERROR(Change!V56-Base!V56,"")</f>
        <v>-10.328142081550595</v>
      </c>
      <c r="W56" s="8">
        <f>IFERROR(Change!W56-Base!W56,"")</f>
        <v>0.2039657241855366</v>
      </c>
      <c r="X56" s="8">
        <f>IFERROR(Change!X56-Base!X56,"")</f>
        <v>9.8884580939832176</v>
      </c>
    </row>
    <row r="57" spans="1:24" ht="15.75" outlineLevel="1" x14ac:dyDescent="0.25">
      <c r="B57" s="4" t="s">
        <v>99</v>
      </c>
      <c r="C57" s="6">
        <f>IFERROR(Change!C57-Base!C57,"")</f>
        <v>0</v>
      </c>
      <c r="D57" s="43">
        <f>IFERROR(Change!D57-Base!D57,"")</f>
        <v>0</v>
      </c>
      <c r="E57" s="43">
        <f>IFERROR(Change!E57-Base!E57,"")</f>
        <v>0</v>
      </c>
      <c r="F57" s="43">
        <f>IFERROR(Change!F57-Base!F57,"")</f>
        <v>0</v>
      </c>
      <c r="G57" s="43">
        <f>IFERROR(Change!G57-Base!G57,"")</f>
        <v>0</v>
      </c>
      <c r="H57" s="43">
        <f>IFERROR(Change!H57-Base!H57,"")</f>
        <v>0</v>
      </c>
      <c r="I57" s="43">
        <f>IFERROR(Change!I57-Base!I57,"")</f>
        <v>0</v>
      </c>
      <c r="J57" s="43">
        <f>IFERROR(Change!J57-Base!J57,"")</f>
        <v>0</v>
      </c>
      <c r="K57" s="43">
        <f>IFERROR(Change!K57-Base!K57,"")</f>
        <v>0</v>
      </c>
      <c r="L57" s="43">
        <f>IFERROR(Change!L57-Base!L57,"")</f>
        <v>0</v>
      </c>
      <c r="M57" s="43">
        <f>IFERROR(Change!M57-Base!M57,"")</f>
        <v>0</v>
      </c>
      <c r="N57" s="43">
        <f>IFERROR(Change!N57-Base!N57,"")</f>
        <v>0</v>
      </c>
      <c r="O57" s="43">
        <f>IFERROR(Change!O57-Base!O57,"")</f>
        <v>0</v>
      </c>
      <c r="P57" s="43">
        <f>IFERROR(Change!P57-Base!P57,"")</f>
        <v>0</v>
      </c>
      <c r="Q57" s="43">
        <f>IFERROR(Change!Q57-Base!Q57,"")</f>
        <v>0</v>
      </c>
      <c r="R57" s="43">
        <f>IFERROR(Change!R57-Base!R57,"")</f>
        <v>0</v>
      </c>
      <c r="S57" s="43">
        <f>IFERROR(Change!S57-Base!S57,"")</f>
        <v>0</v>
      </c>
      <c r="T57" s="43">
        <f>IFERROR(Change!T57-Base!T57,"")</f>
        <v>0</v>
      </c>
      <c r="U57" s="43">
        <f>IFERROR(Change!U57-Base!U57,"")</f>
        <v>0</v>
      </c>
      <c r="V57" s="43">
        <f>IFERROR(Change!V57-Base!V57,"")</f>
        <v>0</v>
      </c>
      <c r="W57" s="43">
        <f>IFERROR(Change!W57-Base!W57,"")</f>
        <v>0</v>
      </c>
      <c r="X57" s="43">
        <f>IFERROR(Change!X57-Base!X57,"")</f>
        <v>0</v>
      </c>
    </row>
    <row r="58" spans="1:24" ht="15.75" outlineLevel="1" x14ac:dyDescent="0.25">
      <c r="B58" s="5" t="s">
        <v>100</v>
      </c>
      <c r="C58" s="44">
        <f>IFERROR(Change!C58-Base!C58,"")</f>
        <v>7.3127741938539828</v>
      </c>
      <c r="D58" s="45">
        <f>IFERROR(Change!D58-Base!D58,"")</f>
        <v>0</v>
      </c>
      <c r="E58" s="45">
        <f>IFERROR(Change!E58-Base!E58,"")</f>
        <v>0</v>
      </c>
      <c r="F58" s="45">
        <f>IFERROR(Change!F58-Base!F58,"")</f>
        <v>0</v>
      </c>
      <c r="G58" s="45">
        <f>IFERROR(Change!G58-Base!G58,"")</f>
        <v>0</v>
      </c>
      <c r="H58" s="45">
        <f>IFERROR(Change!H58-Base!H58,"")</f>
        <v>5.1309041096041064E-2</v>
      </c>
      <c r="I58" s="45">
        <f>IFERROR(Change!I58-Base!I58,"")</f>
        <v>0.48739815363875838</v>
      </c>
      <c r="J58" s="45">
        <f>IFERROR(Change!J58-Base!J58,"")</f>
        <v>-3.4074654915028191</v>
      </c>
      <c r="K58" s="45">
        <f>IFERROR(Change!K58-Base!K58,"")</f>
        <v>-3.1349142586289069</v>
      </c>
      <c r="L58" s="45">
        <f>IFERROR(Change!L58-Base!L58,"")</f>
        <v>-2.3791206147945729</v>
      </c>
      <c r="M58" s="45">
        <f>IFERROR(Change!M58-Base!M58,"")</f>
        <v>0.68547108834932224</v>
      </c>
      <c r="N58" s="45">
        <f>IFERROR(Change!N58-Base!N58,"")</f>
        <v>1.8901992746291416</v>
      </c>
      <c r="O58" s="45">
        <f>IFERROR(Change!O58-Base!O58,"")</f>
        <v>1.1639045897024225</v>
      </c>
      <c r="P58" s="45">
        <f>IFERROR(Change!P58-Base!P58,"")</f>
        <v>0.20409582907533519</v>
      </c>
      <c r="Q58" s="45">
        <f>IFERROR(Change!Q58-Base!Q58,"")</f>
        <v>-0.1973712394180609</v>
      </c>
      <c r="R58" s="45">
        <f>IFERROR(Change!R58-Base!R58,"")</f>
        <v>6.9442574192300732</v>
      </c>
      <c r="S58" s="45">
        <f>IFERROR(Change!S58-Base!S58,"")</f>
        <v>6.9657184603261122</v>
      </c>
      <c r="T58" s="45">
        <f>IFERROR(Change!T58-Base!T58,"")</f>
        <v>6.4121744117412831</v>
      </c>
      <c r="U58" s="45">
        <f>IFERROR(Change!U58-Base!U58,"")</f>
        <v>0.67763957991175872</v>
      </c>
      <c r="V58" s="45">
        <f>IFERROR(Change!V58-Base!V58,"")</f>
        <v>0.31804747031511482</v>
      </c>
      <c r="W58" s="45">
        <f>IFERROR(Change!W58-Base!W58,"")</f>
        <v>3.3323352327756268</v>
      </c>
      <c r="X58" s="45">
        <f>IFERROR(Change!X58-Base!X58,"")</f>
        <v>6.1219514519581608</v>
      </c>
    </row>
    <row r="59" spans="1:24" ht="15.75" outlineLevel="1" x14ac:dyDescent="0.25">
      <c r="B59" s="5" t="s">
        <v>101</v>
      </c>
      <c r="C59" s="44">
        <f>IFERROR(Change!C59-Base!C59,"")</f>
        <v>8.3550992731884435</v>
      </c>
      <c r="D59" s="45">
        <f>IFERROR(Change!D59-Base!D59,"")</f>
        <v>-2.4381198777945201E-4</v>
      </c>
      <c r="E59" s="45">
        <f>IFERROR(Change!E59-Base!E59,"")</f>
        <v>-2.43812067303395E-4</v>
      </c>
      <c r="F59" s="45">
        <f>IFERROR(Change!F59-Base!F59,"")</f>
        <v>0.23054954988462839</v>
      </c>
      <c r="G59" s="45">
        <f>IFERROR(Change!G59-Base!G59,"")</f>
        <v>0.34168707173429169</v>
      </c>
      <c r="H59" s="45">
        <f>IFERROR(Change!H59-Base!H59,"")</f>
        <v>0.23555143469754114</v>
      </c>
      <c r="I59" s="45">
        <f>IFERROR(Change!I59-Base!I59,"")</f>
        <v>-0.59300271388052295</v>
      </c>
      <c r="J59" s="45">
        <f>IFERROR(Change!J59-Base!J59,"")</f>
        <v>0.61566800836062896</v>
      </c>
      <c r="K59" s="45">
        <f>IFERROR(Change!K59-Base!K59,"")</f>
        <v>4.7268349568338408</v>
      </c>
      <c r="L59" s="45">
        <f>IFERROR(Change!L59-Base!L59,"")</f>
        <v>8.3743104327828348</v>
      </c>
      <c r="M59" s="45">
        <f>IFERROR(Change!M59-Base!M59,"")</f>
        <v>10.893416883061917</v>
      </c>
      <c r="N59" s="45">
        <f>IFERROR(Change!N59-Base!N59,"")</f>
        <v>11.931719031424819</v>
      </c>
      <c r="O59" s="45">
        <f>IFERROR(Change!O59-Base!O59,"")</f>
        <v>12.175134375199207</v>
      </c>
      <c r="P59" s="45">
        <f>IFERROR(Change!P59-Base!P59,"")</f>
        <v>7.618273734512627</v>
      </c>
      <c r="Q59" s="45">
        <f>IFERROR(Change!Q59-Base!Q59,"")</f>
        <v>-0.24967539181244547</v>
      </c>
      <c r="R59" s="45">
        <f>IFERROR(Change!R59-Base!R59,"")</f>
        <v>-1.5893928102309474</v>
      </c>
      <c r="S59" s="45">
        <f>IFERROR(Change!S59-Base!S59,"")</f>
        <v>-12.219591444235334</v>
      </c>
      <c r="T59" s="45">
        <f>IFERROR(Change!T59-Base!T59,"")</f>
        <v>-18.977681165592969</v>
      </c>
      <c r="U59" s="45">
        <f>IFERROR(Change!U59-Base!U59,"")</f>
        <v>-18.233586941915235</v>
      </c>
      <c r="V59" s="45">
        <f>IFERROR(Change!V59-Base!V59,"")</f>
        <v>-10.646189551865689</v>
      </c>
      <c r="W59" s="45">
        <f>IFERROR(Change!W59-Base!W59,"")</f>
        <v>-3.1283695085900831</v>
      </c>
      <c r="X59" s="45">
        <f>IFERROR(Change!X59-Base!X59,"")</f>
        <v>3.7665066420249786</v>
      </c>
    </row>
    <row r="60" spans="1:24" ht="15.75" outlineLevel="1" x14ac:dyDescent="0.25">
      <c r="B60" s="5" t="s">
        <v>102</v>
      </c>
      <c r="C60" s="44">
        <f>IFERROR(Change!C60-Base!C60,"")</f>
        <v>0</v>
      </c>
      <c r="D60" s="45">
        <f>IFERROR(Change!D60-Base!D60,"")</f>
        <v>0</v>
      </c>
      <c r="E60" s="45">
        <f>IFERROR(Change!E60-Base!E60,"")</f>
        <v>0</v>
      </c>
      <c r="F60" s="45">
        <f>IFERROR(Change!F60-Base!F60,"")</f>
        <v>0</v>
      </c>
      <c r="G60" s="45">
        <f>IFERROR(Change!G60-Base!G60,"")</f>
        <v>0</v>
      </c>
      <c r="H60" s="45">
        <f>IFERROR(Change!H60-Base!H60,"")</f>
        <v>0</v>
      </c>
      <c r="I60" s="45">
        <f>IFERROR(Change!I60-Base!I60,"")</f>
        <v>0</v>
      </c>
      <c r="J60" s="45">
        <f>IFERROR(Change!J60-Base!J60,"")</f>
        <v>0</v>
      </c>
      <c r="K60" s="45">
        <f>IFERROR(Change!K60-Base!K60,"")</f>
        <v>0</v>
      </c>
      <c r="L60" s="45">
        <f>IFERROR(Change!L60-Base!L60,"")</f>
        <v>0</v>
      </c>
      <c r="M60" s="45">
        <f>IFERROR(Change!M60-Base!M60,"")</f>
        <v>0</v>
      </c>
      <c r="N60" s="45">
        <f>IFERROR(Change!N60-Base!N60,"")</f>
        <v>0</v>
      </c>
      <c r="O60" s="45">
        <f>IFERROR(Change!O60-Base!O60,"")</f>
        <v>0</v>
      </c>
      <c r="P60" s="45">
        <f>IFERROR(Change!P60-Base!P60,"")</f>
        <v>0</v>
      </c>
      <c r="Q60" s="45">
        <f>IFERROR(Change!Q60-Base!Q60,"")</f>
        <v>0</v>
      </c>
      <c r="R60" s="45">
        <f>IFERROR(Change!R60-Base!R60,"")</f>
        <v>0</v>
      </c>
      <c r="S60" s="45">
        <f>IFERROR(Change!S60-Base!S60,"")</f>
        <v>0</v>
      </c>
      <c r="T60" s="45">
        <f>IFERROR(Change!T60-Base!T60,"")</f>
        <v>0</v>
      </c>
      <c r="U60" s="45">
        <f>IFERROR(Change!U60-Base!U60,"")</f>
        <v>0</v>
      </c>
      <c r="V60" s="45">
        <f>IFERROR(Change!V60-Base!V60,"")</f>
        <v>0</v>
      </c>
      <c r="W60" s="45">
        <f>IFERROR(Change!W60-Base!W60,"")</f>
        <v>0</v>
      </c>
      <c r="X60" s="45">
        <f>IFERROR(Change!X60-Base!X60,"")</f>
        <v>0</v>
      </c>
    </row>
    <row r="61" spans="1:24" outlineLevel="1" x14ac:dyDescent="0.25"/>
    <row r="62" spans="1:24" ht="15.75" x14ac:dyDescent="0.25">
      <c r="A62" s="41">
        <v>8</v>
      </c>
      <c r="B62" s="7" t="s">
        <v>14</v>
      </c>
      <c r="C62" s="8">
        <f>IFERROR(Change!C62-Base!C62,"")</f>
        <v>167.76829265605852</v>
      </c>
      <c r="D62" s="8">
        <f>IFERROR(Change!D62-Base!D62,"")</f>
        <v>3.9157548132962461E-2</v>
      </c>
      <c r="E62" s="8">
        <f>IFERROR(Change!E62-Base!E62,"")</f>
        <v>6.8499663289216528E-3</v>
      </c>
      <c r="F62" s="8">
        <f>IFERROR(Change!F62-Base!F62,"")</f>
        <v>-3.7507724133851639</v>
      </c>
      <c r="G62" s="8">
        <f>IFERROR(Change!G62-Base!G62,"")</f>
        <v>3.8196792553583379</v>
      </c>
      <c r="H62" s="8">
        <f>IFERROR(Change!H62-Base!H62,"")</f>
        <v>9.5381867738726243</v>
      </c>
      <c r="I62" s="8">
        <f>IFERROR(Change!I62-Base!I62,"")</f>
        <v>8.3274599790204746</v>
      </c>
      <c r="J62" s="8">
        <f>IFERROR(Change!J62-Base!J62,"")</f>
        <v>10.303732093599294</v>
      </c>
      <c r="K62" s="8">
        <f>IFERROR(Change!K62-Base!K62,"")</f>
        <v>27.770373326122424</v>
      </c>
      <c r="L62" s="8">
        <f>IFERROR(Change!L62-Base!L62,"")</f>
        <v>26.467552682431318</v>
      </c>
      <c r="M62" s="8">
        <f>IFERROR(Change!M62-Base!M62,"")</f>
        <v>34.784563820478041</v>
      </c>
      <c r="N62" s="8">
        <f>IFERROR(Change!N62-Base!N62,"")</f>
        <v>35.777142867293392</v>
      </c>
      <c r="O62" s="8">
        <f>IFERROR(Change!O62-Base!O62,"")</f>
        <v>38.345300435175929</v>
      </c>
      <c r="P62" s="8">
        <f>IFERROR(Change!P62-Base!P62,"")</f>
        <v>35.030752119637128</v>
      </c>
      <c r="Q62" s="8">
        <f>IFERROR(Change!Q62-Base!Q62,"")</f>
        <v>38.418600652971548</v>
      </c>
      <c r="R62" s="8">
        <f>IFERROR(Change!R62-Base!R62,"")</f>
        <v>42.670631027899333</v>
      </c>
      <c r="S62" s="8">
        <f>IFERROR(Change!S62-Base!S62,"")</f>
        <v>25.520905322499829</v>
      </c>
      <c r="T62" s="8">
        <f>IFERROR(Change!T62-Base!T62,"")</f>
        <v>26.143989103666726</v>
      </c>
      <c r="U62" s="8">
        <f>IFERROR(Change!U62-Base!U62,"")</f>
        <v>22.211984564882727</v>
      </c>
      <c r="V62" s="8">
        <f>IFERROR(Change!V62-Base!V62,"")</f>
        <v>-7.3708872593790602</v>
      </c>
      <c r="W62" s="8">
        <f>IFERROR(Change!W62-Base!W62,"")</f>
        <v>-21.524490162873718</v>
      </c>
      <c r="X62" s="8">
        <f>IFERROR(Change!X62-Base!X62,"")</f>
        <v>-17.950409270842641</v>
      </c>
    </row>
    <row r="63" spans="1:24" ht="15.75" outlineLevel="1" x14ac:dyDescent="0.25">
      <c r="B63" s="4" t="s">
        <v>15</v>
      </c>
      <c r="C63" s="6">
        <f>IFERROR(Change!C63-Base!C63,"")</f>
        <v>9.779275027116114</v>
      </c>
      <c r="D63" s="43">
        <f>IFERROR(Change!D63-Base!D63,"")</f>
        <v>2.5162719781945952E-3</v>
      </c>
      <c r="E63" s="43">
        <f>IFERROR(Change!E63-Base!E63,"")</f>
        <v>-1.1710254023569178E-3</v>
      </c>
      <c r="F63" s="43">
        <f>IFERROR(Change!F63-Base!F63,"")</f>
        <v>-0.14940450076782952</v>
      </c>
      <c r="G63" s="43">
        <f>IFERROR(Change!G63-Base!G63,"")</f>
        <v>8.2712652505989581E-3</v>
      </c>
      <c r="H63" s="43">
        <f>IFERROR(Change!H63-Base!H63,"")</f>
        <v>0.41005543669353983</v>
      </c>
      <c r="I63" s="43">
        <f>IFERROR(Change!I63-Base!I63,"")</f>
        <v>0.69448758551288137</v>
      </c>
      <c r="J63" s="43">
        <f>IFERROR(Change!J63-Base!J63,"")</f>
        <v>1.005922326843617</v>
      </c>
      <c r="K63" s="43">
        <f>IFERROR(Change!K63-Base!K63,"")</f>
        <v>1.8752235719775499</v>
      </c>
      <c r="L63" s="43">
        <f>IFERROR(Change!L63-Base!L63,"")</f>
        <v>2.0246293139280667</v>
      </c>
      <c r="M63" s="43">
        <f>IFERROR(Change!M63-Base!M63,"")</f>
        <v>2.1235338674335935</v>
      </c>
      <c r="N63" s="43">
        <f>IFERROR(Change!N63-Base!N63,"")</f>
        <v>2.406822074235933</v>
      </c>
      <c r="O63" s="43">
        <f>IFERROR(Change!O63-Base!O63,"")</f>
        <v>2.0189191547303764</v>
      </c>
      <c r="P63" s="43">
        <f>IFERROR(Change!P63-Base!P63,"")</f>
        <v>1.8304233918153301</v>
      </c>
      <c r="Q63" s="43">
        <f>IFERROR(Change!Q63-Base!Q63,"")</f>
        <v>1.4781283549274065</v>
      </c>
      <c r="R63" s="43">
        <f>IFERROR(Change!R63-Base!R63,"")</f>
        <v>1.8256588110618992</v>
      </c>
      <c r="S63" s="43">
        <f>IFERROR(Change!S63-Base!S63,"")</f>
        <v>1.230369630974792</v>
      </c>
      <c r="T63" s="43">
        <f>IFERROR(Change!T63-Base!T63,"")</f>
        <v>0.93997927799996717</v>
      </c>
      <c r="U63" s="43">
        <f>IFERROR(Change!U63-Base!U63,"")</f>
        <v>0.9132210509479961</v>
      </c>
      <c r="V63" s="43">
        <f>IFERROR(Change!V63-Base!V63,"")</f>
        <v>-0.7264059184822429</v>
      </c>
      <c r="W63" s="43">
        <f>IFERROR(Change!W63-Base!W63,"")</f>
        <v>-0.68211447688925375</v>
      </c>
      <c r="X63" s="43">
        <f>IFERROR(Change!X63-Base!X63,"")</f>
        <v>3.1317173870192505E-2</v>
      </c>
    </row>
    <row r="64" spans="1:24" ht="15.75" outlineLevel="1" x14ac:dyDescent="0.25">
      <c r="B64" s="5" t="s">
        <v>16</v>
      </c>
      <c r="C64" s="44">
        <f>IFERROR(Change!C64-Base!C64,"")</f>
        <v>157.98901762894275</v>
      </c>
      <c r="D64" s="45">
        <f>IFERROR(Change!D64-Base!D64,"")</f>
        <v>3.6641276154767866E-2</v>
      </c>
      <c r="E64" s="45">
        <f>IFERROR(Change!E64-Base!E64,"")</f>
        <v>8.0209917312785706E-3</v>
      </c>
      <c r="F64" s="45">
        <f>IFERROR(Change!F64-Base!F64,"")</f>
        <v>-3.6013679126173272</v>
      </c>
      <c r="G64" s="45">
        <f>IFERROR(Change!G64-Base!G64,"")</f>
        <v>3.8114079901077389</v>
      </c>
      <c r="H64" s="45">
        <f>IFERROR(Change!H64-Base!H64,"")</f>
        <v>9.1281313371790844</v>
      </c>
      <c r="I64" s="45">
        <f>IFERROR(Change!I64-Base!I64,"")</f>
        <v>7.6329723935076004</v>
      </c>
      <c r="J64" s="45">
        <f>IFERROR(Change!J64-Base!J64,"")</f>
        <v>9.2978097667556767</v>
      </c>
      <c r="K64" s="45">
        <f>IFERROR(Change!K64-Base!K64,"")</f>
        <v>25.895149754144882</v>
      </c>
      <c r="L64" s="45">
        <f>IFERROR(Change!L64-Base!L64,"")</f>
        <v>24.442923368503244</v>
      </c>
      <c r="M64" s="45">
        <f>IFERROR(Change!M64-Base!M64,"")</f>
        <v>32.661029953044448</v>
      </c>
      <c r="N64" s="45">
        <f>IFERROR(Change!N64-Base!N64,"")</f>
        <v>33.370320793057459</v>
      </c>
      <c r="O64" s="45">
        <f>IFERROR(Change!O64-Base!O64,"")</f>
        <v>36.32638128044556</v>
      </c>
      <c r="P64" s="45">
        <f>IFERROR(Change!P64-Base!P64,"")</f>
        <v>33.200328727821812</v>
      </c>
      <c r="Q64" s="45">
        <f>IFERROR(Change!Q64-Base!Q64,"")</f>
        <v>36.940472298044142</v>
      </c>
      <c r="R64" s="45">
        <f>IFERROR(Change!R64-Base!R64,"")</f>
        <v>40.844972216837448</v>
      </c>
      <c r="S64" s="45">
        <f>IFERROR(Change!S64-Base!S64,"")</f>
        <v>24.290535691525037</v>
      </c>
      <c r="T64" s="45">
        <f>IFERROR(Change!T64-Base!T64,"")</f>
        <v>25.204009825666759</v>
      </c>
      <c r="U64" s="45">
        <f>IFERROR(Change!U64-Base!U64,"")</f>
        <v>21.298763513934716</v>
      </c>
      <c r="V64" s="45">
        <f>IFERROR(Change!V64-Base!V64,"")</f>
        <v>-6.6444813408967889</v>
      </c>
      <c r="W64" s="45">
        <f>IFERROR(Change!W64-Base!W64,"")</f>
        <v>-20.84237568598445</v>
      </c>
      <c r="X64" s="45">
        <f>IFERROR(Change!X64-Base!X64,"")</f>
        <v>-17.98172644471282</v>
      </c>
    </row>
    <row r="65" spans="1:24" outlineLevel="1" x14ac:dyDescent="0.25"/>
    <row r="66" spans="1:24" ht="15.75" x14ac:dyDescent="0.25">
      <c r="A66" s="41">
        <v>9</v>
      </c>
      <c r="B66" s="7" t="s">
        <v>17</v>
      </c>
      <c r="C66" s="8">
        <f>IFERROR(Change!C66-Base!C66,"")</f>
        <v>482.09794366068081</v>
      </c>
      <c r="D66" s="8">
        <f>IFERROR(Change!D66-Base!D66,"")</f>
        <v>0</v>
      </c>
      <c r="E66" s="8">
        <f>IFERROR(Change!E66-Base!E66,"")</f>
        <v>0</v>
      </c>
      <c r="F66" s="8">
        <f>IFERROR(Change!F66-Base!F66,"")</f>
        <v>0.14374370939655945</v>
      </c>
      <c r="G66" s="8">
        <f>IFERROR(Change!G66-Base!G66,"")</f>
        <v>-4.5657051912144553</v>
      </c>
      <c r="H66" s="8">
        <f>IFERROR(Change!H66-Base!H66,"")</f>
        <v>0</v>
      </c>
      <c r="I66" s="8">
        <f>IFERROR(Change!I66-Base!I66,"")</f>
        <v>-50.73706842765634</v>
      </c>
      <c r="J66" s="8">
        <f>IFERROR(Change!J66-Base!J66,"")</f>
        <v>-51.843134355422919</v>
      </c>
      <c r="K66" s="8">
        <f>IFERROR(Change!K66-Base!K66,"")</f>
        <v>2.2171677758454678</v>
      </c>
      <c r="L66" s="8">
        <f>IFERROR(Change!L66-Base!L66,"")</f>
        <v>2.2655020479396057</v>
      </c>
      <c r="M66" s="8">
        <f>IFERROR(Change!M66-Base!M66,"")</f>
        <v>2.3148899420992564</v>
      </c>
      <c r="N66" s="8">
        <f>IFERROR(Change!N66-Base!N66,"")</f>
        <v>2.3653545903921582</v>
      </c>
      <c r="O66" s="8">
        <f>IFERROR(Change!O66-Base!O66,"")</f>
        <v>2.4169193473328221</v>
      </c>
      <c r="P66" s="8">
        <f>IFERROR(Change!P66-Base!P66,"")</f>
        <v>2.4696082346975174</v>
      </c>
      <c r="Q66" s="8">
        <f>IFERROR(Change!Q66-Base!Q66,"")</f>
        <v>62.033208998390194</v>
      </c>
      <c r="R66" s="8">
        <f>IFERROR(Change!R66-Base!R66,"")</f>
        <v>193.38593534492628</v>
      </c>
      <c r="S66" s="8">
        <f>IFERROR(Change!S66-Base!S66,"")</f>
        <v>197.60174471176774</v>
      </c>
      <c r="T66" s="8">
        <f>IFERROR(Change!T66-Base!T66,"")</f>
        <v>201.90947155788535</v>
      </c>
      <c r="U66" s="8">
        <f>IFERROR(Change!U66-Base!U66,"")</f>
        <v>206.3110843519836</v>
      </c>
      <c r="V66" s="8">
        <f>IFERROR(Change!V66-Base!V66,"")</f>
        <v>261.42843182749061</v>
      </c>
      <c r="W66" s="8">
        <f>IFERROR(Change!W66-Base!W66,"")</f>
        <v>267.12758583718801</v>
      </c>
      <c r="X66" s="8">
        <f>IFERROR(Change!X66-Base!X66,"")</f>
        <v>271.95096909929077</v>
      </c>
    </row>
    <row r="67" spans="1:24" ht="15.75" outlineLevel="1" x14ac:dyDescent="0.25">
      <c r="B67" s="47" t="s">
        <v>18</v>
      </c>
      <c r="C67" s="6">
        <f>IFERROR(Change!C67-Base!C67,"")</f>
        <v>482.09794366068081</v>
      </c>
      <c r="D67" s="6">
        <f>IFERROR(Change!D67-Base!D67,"")</f>
        <v>0</v>
      </c>
      <c r="E67" s="6">
        <f>IFERROR(Change!E67-Base!E67,"")</f>
        <v>0</v>
      </c>
      <c r="F67" s="6">
        <f>IFERROR(Change!F67-Base!F67,"")</f>
        <v>0.14374370939655945</v>
      </c>
      <c r="G67" s="6">
        <f>IFERROR(Change!G67-Base!G67,"")</f>
        <v>-4.5657051912144553</v>
      </c>
      <c r="H67" s="6">
        <f>IFERROR(Change!H67-Base!H67,"")</f>
        <v>0</v>
      </c>
      <c r="I67" s="6">
        <f>IFERROR(Change!I67-Base!I67,"")</f>
        <v>-50.73706842765634</v>
      </c>
      <c r="J67" s="6">
        <f>IFERROR(Change!J67-Base!J67,"")</f>
        <v>-51.843134355422919</v>
      </c>
      <c r="K67" s="6">
        <f>IFERROR(Change!K67-Base!K67,"")</f>
        <v>2.2171677758454678</v>
      </c>
      <c r="L67" s="6">
        <f>IFERROR(Change!L67-Base!L67,"")</f>
        <v>2.2655020479396057</v>
      </c>
      <c r="M67" s="6">
        <f>IFERROR(Change!M67-Base!M67,"")</f>
        <v>2.3148899420992564</v>
      </c>
      <c r="N67" s="6">
        <f>IFERROR(Change!N67-Base!N67,"")</f>
        <v>2.3653545903921582</v>
      </c>
      <c r="O67" s="6">
        <f>IFERROR(Change!O67-Base!O67,"")</f>
        <v>2.4169193473328221</v>
      </c>
      <c r="P67" s="6">
        <f>IFERROR(Change!P67-Base!P67,"")</f>
        <v>2.4696082346975174</v>
      </c>
      <c r="Q67" s="6">
        <f>IFERROR(Change!Q67-Base!Q67,"")</f>
        <v>62.033208998390194</v>
      </c>
      <c r="R67" s="6">
        <f>IFERROR(Change!R67-Base!R67,"")</f>
        <v>193.38593534492628</v>
      </c>
      <c r="S67" s="6">
        <f>IFERROR(Change!S67-Base!S67,"")</f>
        <v>197.60174471176774</v>
      </c>
      <c r="T67" s="6">
        <f>IFERROR(Change!T67-Base!T67,"")</f>
        <v>201.90947155788535</v>
      </c>
      <c r="U67" s="6">
        <f>IFERROR(Change!U67-Base!U67,"")</f>
        <v>206.3110843519836</v>
      </c>
      <c r="V67" s="6">
        <f>IFERROR(Change!V67-Base!V67,"")</f>
        <v>261.42843182749061</v>
      </c>
      <c r="W67" s="6">
        <f>IFERROR(Change!W67-Base!W67,"")</f>
        <v>267.12758583718801</v>
      </c>
      <c r="X67" s="6">
        <f>IFERROR(Change!X67-Base!X67,"")</f>
        <v>271.95096909929077</v>
      </c>
    </row>
    <row r="68" spans="1:24" outlineLevel="1" x14ac:dyDescent="0.25"/>
    <row r="69" spans="1:24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0" spans="1:24" ht="16.5" thickBot="1" x14ac:dyDescent="0.3">
      <c r="A70" s="41">
        <v>10</v>
      </c>
      <c r="B70" s="48" t="s">
        <v>19</v>
      </c>
      <c r="C70" s="49">
        <f>IFERROR(Change!C70-Base!C70,"")</f>
        <v>1877.7344249160196</v>
      </c>
      <c r="D70" s="50">
        <f>IFERROR(Change!D70-Base!D70,"")</f>
        <v>6.1360186559795693E-3</v>
      </c>
      <c r="E70" s="50">
        <f>IFERROR(Change!E70-Base!E70,"")</f>
        <v>3.7571748441102955</v>
      </c>
      <c r="F70" s="50">
        <f>IFERROR(Change!F70-Base!F70,"")</f>
        <v>-8.3864398925081787</v>
      </c>
      <c r="G70" s="50">
        <f>IFERROR(Change!G70-Base!G70,"")</f>
        <v>23.820266113467596</v>
      </c>
      <c r="H70" s="50">
        <f>IFERROR(Change!H70-Base!H70,"")</f>
        <v>54.152065950511314</v>
      </c>
      <c r="I70" s="50">
        <f>IFERROR(Change!I70-Base!I70,"")</f>
        <v>-60.364467745187994</v>
      </c>
      <c r="J70" s="50">
        <f>IFERROR(Change!J70-Base!J70,"")</f>
        <v>-81.317719799101269</v>
      </c>
      <c r="K70" s="50">
        <f>IFERROR(Change!K70-Base!K70,"")</f>
        <v>196.69642093741095</v>
      </c>
      <c r="L70" s="50">
        <f>IFERROR(Change!L70-Base!L70,"")</f>
        <v>204.74147171924665</v>
      </c>
      <c r="M70" s="50">
        <f>IFERROR(Change!M70-Base!M70,"")</f>
        <v>235.237403371563</v>
      </c>
      <c r="N70" s="50">
        <f>IFERROR(Change!N70-Base!N70,"")</f>
        <v>234.26985613133752</v>
      </c>
      <c r="O70" s="50">
        <f>IFERROR(Change!O70-Base!O70,"")</f>
        <v>238.12444863144538</v>
      </c>
      <c r="P70" s="50">
        <f>IFERROR(Change!P70-Base!P70,"")</f>
        <v>271.86827860764924</v>
      </c>
      <c r="Q70" s="50">
        <f>IFERROR(Change!Q70-Base!Q70,"")</f>
        <v>291.79531216765145</v>
      </c>
      <c r="R70" s="50">
        <f>IFERROR(Change!R70-Base!R70,"")</f>
        <v>418.55953137275856</v>
      </c>
      <c r="S70" s="50">
        <f>IFERROR(Change!S70-Base!S70,"")</f>
        <v>433.78377091121956</v>
      </c>
      <c r="T70" s="50">
        <f>IFERROR(Change!T70-Base!T70,"")</f>
        <v>435.38056678649491</v>
      </c>
      <c r="U70" s="50">
        <f>IFERROR(Change!U70-Base!U70,"")</f>
        <v>304.42135783203685</v>
      </c>
      <c r="V70" s="50">
        <f>IFERROR(Change!V70-Base!V70,"")</f>
        <v>591.73495568558064</v>
      </c>
      <c r="W70" s="50">
        <f>IFERROR(Change!W70-Base!W70,"")</f>
        <v>567.6157064017907</v>
      </c>
      <c r="X70" s="51">
        <f>IFERROR(Change!X70-Base!X70,"")</f>
        <v>551.83352067395299</v>
      </c>
    </row>
    <row r="71" spans="1:24" ht="15.75" outlineLevel="1" x14ac:dyDescent="0.25">
      <c r="B71" s="52" t="s">
        <v>20</v>
      </c>
      <c r="C71" s="53">
        <f>IFERROR(Change!C71-Base!C71,"")</f>
        <v>589.52647255907323</v>
      </c>
      <c r="D71" s="53">
        <f>IFERROR(Change!D71-Base!D71,"")</f>
        <v>0</v>
      </c>
      <c r="E71" s="53">
        <f>IFERROR(Change!E71-Base!E71,"")</f>
        <v>4.1785908706515329E-6</v>
      </c>
      <c r="F71" s="53">
        <f>IFERROR(Change!F71-Base!F71,"")</f>
        <v>2.5882428659512016</v>
      </c>
      <c r="G71" s="53">
        <f>IFERROR(Change!G71-Base!G71,"")</f>
        <v>5.8222660688942369</v>
      </c>
      <c r="H71" s="53">
        <f>IFERROR(Change!H71-Base!H71,"")</f>
        <v>-4.3465940529320051</v>
      </c>
      <c r="I71" s="53">
        <f>IFERROR(Change!I71-Base!I71,"")</f>
        <v>4.433940132301359</v>
      </c>
      <c r="J71" s="53">
        <f>IFERROR(Change!J71-Base!J71,"")</f>
        <v>2.0094840042165742</v>
      </c>
      <c r="K71" s="53">
        <f>IFERROR(Change!K71-Base!K71,"")</f>
        <v>16.06732538231654</v>
      </c>
      <c r="L71" s="53">
        <f>IFERROR(Change!L71-Base!L71,"")</f>
        <v>15.359111522939429</v>
      </c>
      <c r="M71" s="53">
        <f>IFERROR(Change!M71-Base!M71,"")</f>
        <v>24.107043291415721</v>
      </c>
      <c r="N71" s="53">
        <f>IFERROR(Change!N71-Base!N71,"")</f>
        <v>25.08394188384159</v>
      </c>
      <c r="O71" s="53">
        <f>IFERROR(Change!O71-Base!O71,"")</f>
        <v>27.202459203809667</v>
      </c>
      <c r="P71" s="53">
        <f>IFERROR(Change!P71-Base!P71,"")</f>
        <v>43.957488646903812</v>
      </c>
      <c r="Q71" s="53">
        <f>IFERROR(Change!Q71-Base!Q71,"")</f>
        <v>45.082738208522187</v>
      </c>
      <c r="R71" s="53">
        <f>IFERROR(Change!R71-Base!R71,"")</f>
        <v>56.153747691746503</v>
      </c>
      <c r="S71" s="53">
        <f>IFERROR(Change!S71-Base!S71,"")</f>
        <v>122.32570895429581</v>
      </c>
      <c r="T71" s="53">
        <f>IFERROR(Change!T71-Base!T71,"")</f>
        <v>137.32749213242141</v>
      </c>
      <c r="U71" s="53">
        <f>IFERROR(Change!U71-Base!U71,"")</f>
        <v>106.85693341064439</v>
      </c>
      <c r="V71" s="53">
        <f>IFERROR(Change!V71-Base!V71,"")</f>
        <v>384.65621213375039</v>
      </c>
      <c r="W71" s="53">
        <f>IFERROR(Change!W71-Base!W71,"")</f>
        <v>374.89606832278241</v>
      </c>
      <c r="X71" s="53">
        <f>IFERROR(Change!X71-Base!X71,"")</f>
        <v>393.64757823384321</v>
      </c>
    </row>
    <row r="72" spans="1:24" ht="15.75" outlineLevel="1" x14ac:dyDescent="0.25">
      <c r="B72" s="5" t="s">
        <v>21</v>
      </c>
      <c r="C72" s="44">
        <f>IFERROR(Change!C72-Base!C72,"")</f>
        <v>1284.7140021547614</v>
      </c>
      <c r="D72" s="44">
        <f>IFERROR(Change!D72-Base!D72,"")</f>
        <v>6.136018656206943E-3</v>
      </c>
      <c r="E72" s="44">
        <f>IFERROR(Change!E72-Base!E72,"")</f>
        <v>-1.961833642315014E-2</v>
      </c>
      <c r="F72" s="44">
        <f>IFERROR(Change!F72-Base!F72,"")</f>
        <v>-23.218912805723448</v>
      </c>
      <c r="G72" s="44">
        <f>IFERROR(Change!G72-Base!G72,"")</f>
        <v>10.056140240315017</v>
      </c>
      <c r="H72" s="44">
        <f>IFERROR(Change!H72-Base!H72,"")</f>
        <v>69.448770643443481</v>
      </c>
      <c r="I72" s="44">
        <f>IFERROR(Change!I72-Base!I72,"")</f>
        <v>58.840106738679992</v>
      </c>
      <c r="J72" s="44">
        <f>IFERROR(Change!J72-Base!J72,"")</f>
        <v>52.237807272584121</v>
      </c>
      <c r="K72" s="44">
        <f>IFERROR(Change!K72-Base!K72,"")</f>
        <v>220.69819808510636</v>
      </c>
      <c r="L72" s="44">
        <f>IFERROR(Change!L72-Base!L72,"")</f>
        <v>236.94555312699822</v>
      </c>
      <c r="M72" s="44">
        <f>IFERROR(Change!M72-Base!M72,"")</f>
        <v>245.47172775794058</v>
      </c>
      <c r="N72" s="44">
        <f>IFERROR(Change!N72-Base!N72,"")</f>
        <v>248.38830530541497</v>
      </c>
      <c r="O72" s="44">
        <f>IFERROR(Change!O72-Base!O72,"")</f>
        <v>246.16898910417365</v>
      </c>
      <c r="P72" s="44">
        <f>IFERROR(Change!P72-Base!P72,"")</f>
        <v>236.60906431078385</v>
      </c>
      <c r="Q72" s="44">
        <f>IFERROR(Change!Q72-Base!Q72,"")</f>
        <v>209.40188787538796</v>
      </c>
      <c r="R72" s="44">
        <f>IFERROR(Change!R72-Base!R72,"")</f>
        <v>193.05329129303408</v>
      </c>
      <c r="S72" s="44">
        <f>IFERROR(Change!S72-Base!S72,"")</f>
        <v>167.75732805626674</v>
      </c>
      <c r="T72" s="44">
        <f>IFERROR(Change!T72-Base!T72,"")</f>
        <v>140.62073640707513</v>
      </c>
      <c r="U72" s="44">
        <f>IFERROR(Change!U72-Base!U72,"")</f>
        <v>120.13549640033443</v>
      </c>
      <c r="V72" s="44">
        <f>IFERROR(Change!V72-Base!V72,"")</f>
        <v>88.607203874159495</v>
      </c>
      <c r="W72" s="44">
        <f>IFERROR(Change!W72-Base!W72,"")</f>
        <v>123.68383787287053</v>
      </c>
      <c r="X72" s="44">
        <f>IFERROR(Change!X72-Base!X72,"")</f>
        <v>148.57876433166552</v>
      </c>
    </row>
    <row r="73" spans="1:24" ht="15.75" outlineLevel="1" x14ac:dyDescent="0.25">
      <c r="B73" s="5" t="s">
        <v>103</v>
      </c>
      <c r="C73" s="44">
        <f>IFERROR(Change!C73-Base!C73,"")</f>
        <v>3.4939502021879889</v>
      </c>
      <c r="D73" s="44">
        <f>IFERROR(Change!D73-Base!D73,"")</f>
        <v>0</v>
      </c>
      <c r="E73" s="44">
        <f>IFERROR(Change!E73-Base!E73,"")</f>
        <v>3.7767890019426353</v>
      </c>
      <c r="F73" s="44">
        <f>IFERROR(Change!F73-Base!F73,"")</f>
        <v>12.244230047263898</v>
      </c>
      <c r="G73" s="44">
        <f>IFERROR(Change!G73-Base!G73,"")</f>
        <v>7.9418598042586837</v>
      </c>
      <c r="H73" s="44">
        <f>IFERROR(Change!H73-Base!H73,"")</f>
        <v>-10.950110640000162</v>
      </c>
      <c r="I73" s="44">
        <f>IFERROR(Change!I73-Base!I73,"")</f>
        <v>-123.63851461616969</v>
      </c>
      <c r="J73" s="44">
        <f>IFERROR(Change!J73-Base!J73,"")</f>
        <v>-135.56501107590236</v>
      </c>
      <c r="K73" s="44">
        <f>IFERROR(Change!K73-Base!K73,"")</f>
        <v>-40.069102530011946</v>
      </c>
      <c r="L73" s="44">
        <f>IFERROR(Change!L73-Base!L73,"")</f>
        <v>-47.56319293069032</v>
      </c>
      <c r="M73" s="44">
        <f>IFERROR(Change!M73-Base!M73,"")</f>
        <v>-34.341367677793642</v>
      </c>
      <c r="N73" s="44">
        <f>IFERROR(Change!N73-Base!N73,"")</f>
        <v>-39.202391057918248</v>
      </c>
      <c r="O73" s="44">
        <f>IFERROR(Change!O73-Base!O73,"")</f>
        <v>-35.246999676537826</v>
      </c>
      <c r="P73" s="44">
        <f>IFERROR(Change!P73-Base!P73,"")</f>
        <v>-8.6982743500379911</v>
      </c>
      <c r="Q73" s="44">
        <f>IFERROR(Change!Q73-Base!Q73,"")</f>
        <v>37.310686083741984</v>
      </c>
      <c r="R73" s="44">
        <f>IFERROR(Change!R73-Base!R73,"")</f>
        <v>169.35249238797815</v>
      </c>
      <c r="S73" s="44">
        <f>IFERROR(Change!S73-Base!S73,"")</f>
        <v>143.70073390065818</v>
      </c>
      <c r="T73" s="44">
        <f>IFERROR(Change!T73-Base!T73,"")</f>
        <v>157.43233824699723</v>
      </c>
      <c r="U73" s="44">
        <f>IFERROR(Change!U73-Base!U73,"")</f>
        <v>77.42892802105689</v>
      </c>
      <c r="V73" s="44">
        <f>IFERROR(Change!V73-Base!V73,"")</f>
        <v>118.47153967767008</v>
      </c>
      <c r="W73" s="44">
        <f>IFERROR(Change!W73-Base!W73,"")</f>
        <v>69.035800206140721</v>
      </c>
      <c r="X73" s="44">
        <f>IFERROR(Change!X73-Base!X73,"")</f>
        <v>9.6071781084424401</v>
      </c>
    </row>
    <row r="74" spans="1:24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4" ht="16.5" thickBot="1" x14ac:dyDescent="0.3">
      <c r="B75" s="54" t="s">
        <v>104</v>
      </c>
      <c r="C75" s="55">
        <f>IFERROR(Change!C75-Base!C75,"")</f>
        <v>1727.1609850110981</v>
      </c>
      <c r="D75" s="23">
        <f>IFERROR(Change!D75-Base!D75,"")</f>
        <v>0</v>
      </c>
      <c r="E75" s="23">
        <f>IFERROR(Change!E75-Base!E75,"")</f>
        <v>0</v>
      </c>
      <c r="F75" s="23">
        <f>IFERROR(Change!F75-Base!F75,"")</f>
        <v>0</v>
      </c>
      <c r="G75" s="23">
        <f>IFERROR(Change!G75-Base!G75,"")</f>
        <v>0</v>
      </c>
      <c r="H75" s="23">
        <f>IFERROR(Change!H75-Base!H75,"")</f>
        <v>0</v>
      </c>
      <c r="I75" s="23">
        <f>IFERROR(Change!I75-Base!I75,"")</f>
        <v>0</v>
      </c>
      <c r="J75" s="23">
        <f>IFERROR(Change!J75-Base!J75,"")</f>
        <v>0</v>
      </c>
      <c r="K75" s="23">
        <f>IFERROR(Change!K75-Base!K75,"")</f>
        <v>0</v>
      </c>
      <c r="L75" s="23">
        <f>IFERROR(Change!L75-Base!L75,"")</f>
        <v>0</v>
      </c>
      <c r="M75" s="23">
        <f>IFERROR(Change!M75-Base!M75,"")</f>
        <v>0</v>
      </c>
      <c r="N75" s="23">
        <f>IFERROR(Change!N75-Base!N75,"")</f>
        <v>0</v>
      </c>
      <c r="O75" s="23">
        <f>IFERROR(Change!O75-Base!O75,"")</f>
        <v>0</v>
      </c>
      <c r="P75" s="23">
        <f>IFERROR(Change!P75-Base!P75,"")</f>
        <v>0</v>
      </c>
      <c r="Q75" s="23">
        <f>IFERROR(Change!Q75-Base!Q75,"")</f>
        <v>0</v>
      </c>
      <c r="R75" s="23">
        <f>IFERROR(Change!R75-Base!R75,"")</f>
        <v>0</v>
      </c>
      <c r="S75" s="23">
        <f>IFERROR(Change!S75-Base!S75,"")</f>
        <v>0</v>
      </c>
      <c r="T75" s="23">
        <f>IFERROR(Change!T75-Base!T75,"")</f>
        <v>0</v>
      </c>
      <c r="U75" s="23">
        <f>IFERROR(Change!U75-Base!U75,"")</f>
        <v>0</v>
      </c>
      <c r="V75" s="23">
        <f>IFERROR(Change!V75-Base!V75,"")</f>
        <v>0</v>
      </c>
      <c r="W75" s="23">
        <f>IFERROR(Change!W75-Base!W75,"")</f>
        <v>0</v>
      </c>
      <c r="X75" s="23">
        <f>IFERROR(Change!X75-Base!X75,"")</f>
        <v>0</v>
      </c>
    </row>
    <row r="76" spans="1:24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</row>
    <row r="77" spans="1:24" ht="16.5" thickBot="1" x14ac:dyDescent="0.3">
      <c r="B77" s="37"/>
      <c r="C77" s="56"/>
      <c r="G77" s="23"/>
    </row>
    <row r="78" spans="1:24" ht="16.5" thickBot="1" x14ac:dyDescent="0.3">
      <c r="A78" s="41">
        <v>11</v>
      </c>
      <c r="B78" s="57" t="s">
        <v>22</v>
      </c>
      <c r="C78" s="49">
        <f>IFERROR(Change!C78-Base!C78,"")</f>
        <v>1916.5898451796202</v>
      </c>
      <c r="D78" s="44">
        <f>IFERROR(Change!D78-Base!D78,"")</f>
        <v>6.5557744883778533</v>
      </c>
      <c r="E78" s="44">
        <f>IFERROR(Change!E78-Base!E78,"")</f>
        <v>7.0628110326842375</v>
      </c>
      <c r="F78" s="44">
        <f>IFERROR(Change!F78-Base!F78,"")</f>
        <v>20.138761019978695</v>
      </c>
      <c r="G78" s="44">
        <f>IFERROR(Change!G78-Base!G78,"")</f>
        <v>7.6832270400243878</v>
      </c>
      <c r="H78" s="44">
        <f>IFERROR(Change!H78-Base!H78,"")</f>
        <v>12.020342581783822</v>
      </c>
      <c r="I78" s="44">
        <f>IFERROR(Change!I78-Base!I78,"")</f>
        <v>-10.117534971460501</v>
      </c>
      <c r="J78" s="44">
        <f>IFERROR(Change!J78-Base!J78,"")</f>
        <v>3.0891293238226005</v>
      </c>
      <c r="K78" s="44">
        <f>IFERROR(Change!K78-Base!K78,"")</f>
        <v>23.373715851505121</v>
      </c>
      <c r="L78" s="44">
        <f>IFERROR(Change!L78-Base!L78,"")</f>
        <v>-3.7213596359276337</v>
      </c>
      <c r="M78" s="44">
        <f>IFERROR(Change!M78-Base!M78,"")</f>
        <v>7.3356354720196819</v>
      </c>
      <c r="N78" s="44">
        <f>IFERROR(Change!N78-Base!N78,"")</f>
        <v>-10.477656243365177</v>
      </c>
      <c r="O78" s="44">
        <f>IFERROR(Change!O78-Base!O78,"")</f>
        <v>20.724554069971873</v>
      </c>
      <c r="P78" s="44">
        <f>IFERROR(Change!P78-Base!P78,"")</f>
        <v>13.20112588505242</v>
      </c>
      <c r="Q78" s="44">
        <f>IFERROR(Change!Q78-Base!Q78,"")</f>
        <v>5.7036798891588774</v>
      </c>
      <c r="R78" s="44">
        <f>IFERROR(Change!R78-Base!R78,"")</f>
        <v>17.161358251775624</v>
      </c>
      <c r="S78" s="44">
        <f>IFERROR(Change!S78-Base!S78,"")</f>
        <v>-10.215696036513449</v>
      </c>
      <c r="T78" s="44">
        <f>IFERROR(Change!T78-Base!T78,"")</f>
        <v>-7.2803521892516869</v>
      </c>
      <c r="U78" s="44">
        <f>IFERROR(Change!U78-Base!U78,"")</f>
        <v>28.038167218092241</v>
      </c>
      <c r="V78" s="44">
        <f>IFERROR(Change!V78-Base!V78,"")</f>
        <v>47.507281311519975</v>
      </c>
      <c r="W78" s="44">
        <f>IFERROR(Change!W78-Base!W78,"")</f>
        <v>31.631485822670946</v>
      </c>
      <c r="X78" s="44">
        <f>IFERROR(Change!X78-Base!X78,"")</f>
        <v>-229.29643496298695</v>
      </c>
    </row>
    <row r="79" spans="1:24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4" ht="15.75" x14ac:dyDescent="0.25">
      <c r="B80" s="37"/>
      <c r="C80" s="23"/>
      <c r="D80" s="18"/>
    </row>
    <row r="81" spans="1:24" ht="15.75" x14ac:dyDescent="0.25">
      <c r="A81" s="41">
        <v>12</v>
      </c>
      <c r="B81" s="59" t="s">
        <v>56</v>
      </c>
      <c r="C81" s="60" t="str">
        <f>IFERROR(Change!C81-Base!C81,"")</f>
        <v/>
      </c>
      <c r="D81" s="61">
        <f>IFERROR(Change!D81-Base!D81,"")</f>
        <v>0</v>
      </c>
      <c r="E81" s="61">
        <f>IFERROR(Change!E81-Base!E81,"")</f>
        <v>0</v>
      </c>
      <c r="F81" s="61">
        <f>IFERROR(Change!F81-Base!F81,"")</f>
        <v>0</v>
      </c>
      <c r="G81" s="61">
        <f>IFERROR(Change!G81-Base!G81,"")</f>
        <v>0</v>
      </c>
      <c r="H81" s="61">
        <f>IFERROR(Change!H81-Base!H81,"")</f>
        <v>0</v>
      </c>
      <c r="I81" s="61">
        <f>IFERROR(Change!I81-Base!I81,"")</f>
        <v>0</v>
      </c>
      <c r="J81" s="61">
        <f>IFERROR(Change!J81-Base!J81,"")</f>
        <v>0</v>
      </c>
      <c r="K81" s="61">
        <f>IFERROR(Change!K81-Base!K81,"")</f>
        <v>0</v>
      </c>
      <c r="L81" s="61">
        <f>IFERROR(Change!L81-Base!L81,"")</f>
        <v>0</v>
      </c>
      <c r="M81" s="61">
        <f>IFERROR(Change!M81-Base!M81,"")</f>
        <v>0</v>
      </c>
      <c r="N81" s="61">
        <f>IFERROR(Change!N81-Base!N81,"")</f>
        <v>0</v>
      </c>
      <c r="O81" s="61">
        <f>IFERROR(Change!O81-Base!O81,"")</f>
        <v>0</v>
      </c>
      <c r="P81" s="61">
        <f>IFERROR(Change!P81-Base!P81,"")</f>
        <v>0</v>
      </c>
      <c r="Q81" s="61">
        <f>IFERROR(Change!Q81-Base!Q81,"")</f>
        <v>0</v>
      </c>
      <c r="R81" s="61">
        <f>IFERROR(Change!R81-Base!R81,"")</f>
        <v>0</v>
      </c>
      <c r="S81" s="61">
        <f>IFERROR(Change!S81-Base!S81,"")</f>
        <v>0</v>
      </c>
      <c r="T81" s="61">
        <f>IFERROR(Change!T81-Base!T81,"")</f>
        <v>0</v>
      </c>
      <c r="U81" s="61">
        <f>IFERROR(Change!U81-Base!U81,"")</f>
        <v>0</v>
      </c>
      <c r="V81" s="61">
        <f>IFERROR(Change!V81-Base!V81,"")</f>
        <v>0</v>
      </c>
      <c r="W81" s="61">
        <f>IFERROR(Change!W81-Base!W81,"")</f>
        <v>0</v>
      </c>
      <c r="X81" s="61">
        <f>IFERROR(Change!X81-Base!X81,"")</f>
        <v>0</v>
      </c>
    </row>
    <row r="82" spans="1:24" ht="15.75" outlineLevel="1" x14ac:dyDescent="0.25">
      <c r="B82" s="62" t="s">
        <v>59</v>
      </c>
      <c r="C82" s="63">
        <f>IFERROR(Change!C82-Base!C82,"")</f>
        <v>6656.4874962758913</v>
      </c>
      <c r="D82" s="64">
        <f>IFERROR(Change!D82-Base!D82,"")</f>
        <v>-2.575629783594195</v>
      </c>
      <c r="E82" s="64">
        <f>IFERROR(Change!E82-Base!E82,"")</f>
        <v>0.20960114576882916</v>
      </c>
      <c r="F82" s="64">
        <f>IFERROR(Change!F82-Base!F82,"")</f>
        <v>-55.667721799061837</v>
      </c>
      <c r="G82" s="64">
        <f>IFERROR(Change!G82-Base!G82,"")</f>
        <v>-24.064681387924793</v>
      </c>
      <c r="H82" s="64">
        <f>IFERROR(Change!H82-Base!H82,"")</f>
        <v>204.64153599656856</v>
      </c>
      <c r="I82" s="64">
        <f>IFERROR(Change!I82-Base!I82,"")</f>
        <v>182.0066109686104</v>
      </c>
      <c r="J82" s="64">
        <f>IFERROR(Change!J82-Base!J82,"")</f>
        <v>165.36444228819801</v>
      </c>
      <c r="K82" s="64">
        <f>IFERROR(Change!K82-Base!K82,"")</f>
        <v>608.62661079006011</v>
      </c>
      <c r="L82" s="64">
        <f>IFERROR(Change!L82-Base!L82,"")</f>
        <v>669.70941260913787</v>
      </c>
      <c r="M82" s="64">
        <f>IFERROR(Change!M82-Base!M82,"")</f>
        <v>612.5028869452708</v>
      </c>
      <c r="N82" s="64">
        <f>IFERROR(Change!N82-Base!N82,"")</f>
        <v>570.78045100634063</v>
      </c>
      <c r="O82" s="64">
        <f>IFERROR(Change!O82-Base!O82,"")</f>
        <v>574.67792693794036</v>
      </c>
      <c r="P82" s="64">
        <f>IFERROR(Change!P82-Base!P82,"")</f>
        <v>478.81444308708888</v>
      </c>
      <c r="Q82" s="64">
        <f>IFERROR(Change!Q82-Base!Q82,"")</f>
        <v>493.11693988181287</v>
      </c>
      <c r="R82" s="64">
        <f>IFERROR(Change!R82-Base!R82,"")</f>
        <v>428.58949748171017</v>
      </c>
      <c r="S82" s="64">
        <f>IFERROR(Change!S82-Base!S82,"")</f>
        <v>385.59760989443657</v>
      </c>
      <c r="T82" s="64">
        <f>IFERROR(Change!T82-Base!T82,"")</f>
        <v>336.25793558624173</v>
      </c>
      <c r="U82" s="64">
        <f>IFERROR(Change!U82-Base!U82,"")</f>
        <v>605.46305160563861</v>
      </c>
      <c r="V82" s="64">
        <f>IFERROR(Change!V82-Base!V82,"")</f>
        <v>36.770357961966511</v>
      </c>
      <c r="W82" s="64">
        <f>IFERROR(Change!W82-Base!W82,"")</f>
        <v>148.8386017756311</v>
      </c>
      <c r="X82" s="64">
        <f>IFERROR(Change!X82-Base!X82,"")</f>
        <v>236.82761328416927</v>
      </c>
    </row>
    <row r="83" spans="1:24" ht="15.75" outlineLevel="1" x14ac:dyDescent="0.25">
      <c r="B83" s="5" t="s">
        <v>105</v>
      </c>
      <c r="C83" s="65">
        <f>IFERROR(Change!C83-Base!C83,"")</f>
        <v>5197.9169529865176</v>
      </c>
      <c r="D83" s="45">
        <f>IFERROR(Change!D83-Base!D83,"")</f>
        <v>1.8745459999996994E-5</v>
      </c>
      <c r="E83" s="45">
        <f>IFERROR(Change!E83-Base!E83,"")</f>
        <v>0</v>
      </c>
      <c r="F83" s="45">
        <f>IFERROR(Change!F83-Base!F83,"")</f>
        <v>-4.7301133999999578E-4</v>
      </c>
      <c r="G83" s="45">
        <f>IFERROR(Change!G83-Base!G83,"")</f>
        <v>-4.6644595499999719E-3</v>
      </c>
      <c r="H83" s="45">
        <f>IFERROR(Change!H83-Base!H83,"")</f>
        <v>4.8281008799999636E-3</v>
      </c>
      <c r="I83" s="45">
        <f>IFERROR(Change!I83-Base!I83,"")</f>
        <v>6.3149894403977669E-3</v>
      </c>
      <c r="J83" s="45">
        <f>IFERROR(Change!J83-Base!J83,"")</f>
        <v>2.1390557403719868E-3</v>
      </c>
      <c r="K83" s="45">
        <f>IFERROR(Change!K83-Base!K83,"")</f>
        <v>-6.926710910647671E-3</v>
      </c>
      <c r="L83" s="45">
        <f>IFERROR(Change!L83-Base!L83,"")</f>
        <v>3.5533039399979316E-2</v>
      </c>
      <c r="M83" s="45">
        <f>IFERROR(Change!M83-Base!M83,"")</f>
        <v>-2.9967434650188807E-2</v>
      </c>
      <c r="N83" s="45">
        <f>IFERROR(Change!N83-Base!N83,"")</f>
        <v>-2.613448569945831E-2</v>
      </c>
      <c r="O83" s="45">
        <f>IFERROR(Change!O83-Base!O83,"")</f>
        <v>1.0378700249930262E-2</v>
      </c>
      <c r="P83" s="45">
        <f>IFERROR(Change!P83-Base!P83,"")</f>
        <v>1.9623722929736687E-2</v>
      </c>
      <c r="Q83" s="45">
        <f>IFERROR(Change!Q83-Base!Q83,"")</f>
        <v>2.1068318760171678E-2</v>
      </c>
      <c r="R83" s="45">
        <f>IFERROR(Change!R83-Base!R83,"")</f>
        <v>7.3118505240017839E-2</v>
      </c>
      <c r="S83" s="45">
        <f>IFERROR(Change!S83-Base!S83,"")</f>
        <v>2.098897069981831E-2</v>
      </c>
      <c r="T83" s="45">
        <f>IFERROR(Change!T83-Base!T83,"")</f>
        <v>2.1769291450254968E-2</v>
      </c>
      <c r="U83" s="45">
        <f>IFERROR(Change!U83-Base!U83,"")</f>
        <v>75.829508697289612</v>
      </c>
      <c r="V83" s="45">
        <f>IFERROR(Change!V83-Base!V83,"")</f>
        <v>1601.7731126421095</v>
      </c>
      <c r="W83" s="45">
        <f>IFERROR(Change!W83-Base!W83,"")</f>
        <v>1724.5093566273097</v>
      </c>
      <c r="X83" s="45">
        <f>IFERROR(Change!X83-Base!X83,"")</f>
        <v>1795.6573596817097</v>
      </c>
    </row>
    <row r="84" spans="1:24" ht="15.75" outlineLevel="1" x14ac:dyDescent="0.25">
      <c r="B84" s="5" t="s">
        <v>106</v>
      </c>
      <c r="C84" s="65">
        <f>IFERROR(Change!C84-Base!C84,"")</f>
        <v>4016.6180501133349</v>
      </c>
      <c r="D84" s="45">
        <f>IFERROR(Change!D84-Base!D84,"")</f>
        <v>0.28099551988975691</v>
      </c>
      <c r="E84" s="45">
        <f>IFERROR(Change!E84-Base!E84,"")</f>
        <v>-0.3576333193091159</v>
      </c>
      <c r="F84" s="45">
        <f>IFERROR(Change!F84-Base!F84,"")</f>
        <v>-21.340173556880245</v>
      </c>
      <c r="G84" s="45">
        <f>IFERROR(Change!G84-Base!G84,"")</f>
        <v>-28.258452296160044</v>
      </c>
      <c r="H84" s="45">
        <f>IFERROR(Change!H84-Base!H84,"")</f>
        <v>62.75196668783974</v>
      </c>
      <c r="I84" s="45">
        <f>IFERROR(Change!I84-Base!I84,"")</f>
        <v>110.89666905269974</v>
      </c>
      <c r="J84" s="45">
        <f>IFERROR(Change!J84-Base!J84,"")</f>
        <v>117.14622391764988</v>
      </c>
      <c r="K84" s="45">
        <f>IFERROR(Change!K84-Base!K84,"")</f>
        <v>448.9335487224298</v>
      </c>
      <c r="L84" s="45">
        <f>IFERROR(Change!L84-Base!L84,"")</f>
        <v>411.11094146795972</v>
      </c>
      <c r="M84" s="45">
        <f>IFERROR(Change!M84-Base!M84,"")</f>
        <v>380.04037525106037</v>
      </c>
      <c r="N84" s="45">
        <f>IFERROR(Change!N84-Base!N84,"")</f>
        <v>350.92124252129008</v>
      </c>
      <c r="O84" s="45">
        <f>IFERROR(Change!O84-Base!O84,"")</f>
        <v>329.91580645831004</v>
      </c>
      <c r="P84" s="45">
        <f>IFERROR(Change!P84-Base!P84,"")</f>
        <v>218.57099763512969</v>
      </c>
      <c r="Q84" s="45">
        <f>IFERROR(Change!Q84-Base!Q84,"")</f>
        <v>235.33605439084982</v>
      </c>
      <c r="R84" s="45">
        <f>IFERROR(Change!R84-Base!R84,"")</f>
        <v>286.08672855066959</v>
      </c>
      <c r="S84" s="45">
        <f>IFERROR(Change!S84-Base!S84,"")</f>
        <v>125.23662955302001</v>
      </c>
      <c r="T84" s="45">
        <f>IFERROR(Change!T84-Base!T84,"")</f>
        <v>135.39999211842996</v>
      </c>
      <c r="U84" s="45">
        <f>IFERROR(Change!U84-Base!U84,"")</f>
        <v>276.38320549172994</v>
      </c>
      <c r="V84" s="45">
        <f>IFERROR(Change!V84-Base!V84,"")</f>
        <v>142.59713558865002</v>
      </c>
      <c r="W84" s="45">
        <f>IFERROR(Change!W84-Base!W84,"")</f>
        <v>249.25765593030991</v>
      </c>
      <c r="X84" s="45">
        <f>IFERROR(Change!X84-Base!X84,"")</f>
        <v>185.7081404277701</v>
      </c>
    </row>
    <row r="85" spans="1:24" ht="15.75" outlineLevel="1" x14ac:dyDescent="0.25">
      <c r="B85" s="5" t="s">
        <v>107</v>
      </c>
      <c r="C85" s="65">
        <f>IFERROR(Change!C85-Base!C85,"")</f>
        <v>-355.57206514076643</v>
      </c>
      <c r="D85" s="45">
        <f>IFERROR(Change!D85-Base!D85,"")</f>
        <v>-9.2122691797840162E-3</v>
      </c>
      <c r="E85" s="45">
        <f>IFERROR(Change!E85-Base!E85,"")</f>
        <v>-0.19519847862989081</v>
      </c>
      <c r="F85" s="45">
        <f>IFERROR(Change!F85-Base!F85,"")</f>
        <v>-2.3462183843099638</v>
      </c>
      <c r="G85" s="45">
        <f>IFERROR(Change!G85-Base!G85,"")</f>
        <v>2.7941256057798682</v>
      </c>
      <c r="H85" s="45">
        <f>IFERROR(Change!H85-Base!H85,"")</f>
        <v>5.2837921218200563</v>
      </c>
      <c r="I85" s="45">
        <f>IFERROR(Change!I85-Base!I85,"")</f>
        <v>-30.282221643239723</v>
      </c>
      <c r="J85" s="45">
        <f>IFERROR(Change!J85-Base!J85,"")</f>
        <v>-23.697990452429735</v>
      </c>
      <c r="K85" s="45">
        <f>IFERROR(Change!K85-Base!K85,"")</f>
        <v>-40.597455902400156</v>
      </c>
      <c r="L85" s="45">
        <f>IFERROR(Change!L85-Base!L85,"")</f>
        <v>-32.687132959099927</v>
      </c>
      <c r="M85" s="45">
        <f>IFERROR(Change!M85-Base!M85,"")</f>
        <v>-34.145009407219618</v>
      </c>
      <c r="N85" s="45">
        <f>IFERROR(Change!N85-Base!N85,"")</f>
        <v>-28.639637816449863</v>
      </c>
      <c r="O85" s="45">
        <f>IFERROR(Change!O85-Base!O85,"")</f>
        <v>-25.46162127618004</v>
      </c>
      <c r="P85" s="45">
        <f>IFERROR(Change!P85-Base!P85,"")</f>
        <v>-15.16296608783955</v>
      </c>
      <c r="Q85" s="45">
        <f>IFERROR(Change!Q85-Base!Q85,"")</f>
        <v>-16.538191819720282</v>
      </c>
      <c r="R85" s="45">
        <f>IFERROR(Change!R85-Base!R85,"")</f>
        <v>-7.0125438630799408</v>
      </c>
      <c r="S85" s="45">
        <f>IFERROR(Change!S85-Base!S85,"")</f>
        <v>-15.777892790049577</v>
      </c>
      <c r="T85" s="45">
        <f>IFERROR(Change!T85-Base!T85,"")</f>
        <v>-13.482342811089779</v>
      </c>
      <c r="U85" s="45">
        <f>IFERROR(Change!U85-Base!U85,"")</f>
        <v>-19.260619965159663</v>
      </c>
      <c r="V85" s="45">
        <f>IFERROR(Change!V85-Base!V85,"")</f>
        <v>-23.836840883779701</v>
      </c>
      <c r="W85" s="45">
        <f>IFERROR(Change!W85-Base!W85,"")</f>
        <v>-16.712902113849964</v>
      </c>
      <c r="X85" s="45">
        <f>IFERROR(Change!X85-Base!X85,"")</f>
        <v>-17.803983944659763</v>
      </c>
    </row>
    <row r="86" spans="1:24" ht="15.75" outlineLevel="1" x14ac:dyDescent="0.25">
      <c r="B86" s="5" t="s">
        <v>108</v>
      </c>
      <c r="C86" s="65">
        <f>IFERROR(Change!C86-Base!C86,"")</f>
        <v>712.60576826537726</v>
      </c>
      <c r="D86" s="45">
        <f>IFERROR(Change!D86-Base!D86,"")</f>
        <v>-2.182411016997321E-2</v>
      </c>
      <c r="E86" s="45">
        <f>IFERROR(Change!E86-Base!E86,"")</f>
        <v>-2.1824118809945503E-2</v>
      </c>
      <c r="F86" s="45">
        <f>IFERROR(Change!F86-Base!F86,"")</f>
        <v>3.7287575568007014</v>
      </c>
      <c r="G86" s="45">
        <f>IFERROR(Change!G86-Base!G86,"")</f>
        <v>7.3339442922106173</v>
      </c>
      <c r="H86" s="45">
        <f>IFERROR(Change!H86-Base!H86,"")</f>
        <v>10.832138700014639</v>
      </c>
      <c r="I86" s="45">
        <f>IFERROR(Change!I86-Base!I86,"")</f>
        <v>5.9033256673883443</v>
      </c>
      <c r="J86" s="45">
        <f>IFERROR(Change!J86-Base!J86,"")</f>
        <v>13.62424947434738</v>
      </c>
      <c r="K86" s="45">
        <f>IFERROR(Change!K86-Base!K86,"")</f>
        <v>49.938516624732074</v>
      </c>
      <c r="L86" s="45">
        <f>IFERROR(Change!L86-Base!L86,"")</f>
        <v>82.386471158982204</v>
      </c>
      <c r="M86" s="45">
        <f>IFERROR(Change!M86-Base!M86,"")</f>
        <v>106.44335480377777</v>
      </c>
      <c r="N86" s="45">
        <f>IFERROR(Change!N86-Base!N86,"")</f>
        <v>116.29105669270029</v>
      </c>
      <c r="O86" s="45">
        <f>IFERROR(Change!O86-Base!O86,"")</f>
        <v>117.64724791272602</v>
      </c>
      <c r="P86" s="45">
        <f>IFERROR(Change!P86-Base!P86,"")</f>
        <v>94.704685543121741</v>
      </c>
      <c r="Q86" s="45">
        <f>IFERROR(Change!Q86-Base!Q86,"")</f>
        <v>50.49751795280099</v>
      </c>
      <c r="R86" s="45">
        <f>IFERROR(Change!R86-Base!R86,"")</f>
        <v>35.038204991222301</v>
      </c>
      <c r="S86" s="45">
        <f>IFERROR(Change!S86-Base!S86,"")</f>
        <v>-20.603281900959701</v>
      </c>
      <c r="T86" s="45">
        <f>IFERROR(Change!T86-Base!T86,"")</f>
        <v>-48.11768766026762</v>
      </c>
      <c r="U86" s="45">
        <f>IFERROR(Change!U86-Base!U86,"")</f>
        <v>-41.142728105838614</v>
      </c>
      <c r="V86" s="45">
        <f>IFERROR(Change!V86-Base!V86,"")</f>
        <v>1.1542340989199147</v>
      </c>
      <c r="W86" s="45">
        <f>IFERROR(Change!W86-Base!W86,"")</f>
        <v>43.348782494047555</v>
      </c>
      <c r="X86" s="45">
        <f>IFERROR(Change!X86-Base!X86,"")</f>
        <v>83.640626197644451</v>
      </c>
    </row>
    <row r="87" spans="1:24" ht="15.75" outlineLevel="1" x14ac:dyDescent="0.25">
      <c r="B87" s="5" t="s">
        <v>25</v>
      </c>
      <c r="C87" s="65">
        <f>IFERROR(Change!C87-Base!C87,"")</f>
        <v>-2.1536946787819033E-2</v>
      </c>
      <c r="D87" s="45">
        <f>IFERROR(Change!D87-Base!D87,"")</f>
        <v>0</v>
      </c>
      <c r="E87" s="45">
        <f>IFERROR(Change!E87-Base!E87,"")</f>
        <v>3.2258064999268754E-4</v>
      </c>
      <c r="F87" s="45">
        <f>IFERROR(Change!F87-Base!F87,"")</f>
        <v>3.4562209975774749E-5</v>
      </c>
      <c r="G87" s="45">
        <f>IFERROR(Change!G87-Base!G87,"")</f>
        <v>-3.4408600998858674E-4</v>
      </c>
      <c r="H87" s="45">
        <f>IFERROR(Change!H87-Base!H87,"")</f>
        <v>6.2365590997615072E-4</v>
      </c>
      <c r="I87" s="45">
        <f>IFERROR(Change!I87-Base!I87,"")</f>
        <v>-5.4162826800165931E-3</v>
      </c>
      <c r="J87" s="45">
        <f>IFERROR(Change!J87-Base!J87,"")</f>
        <v>1.6344086300250638E-3</v>
      </c>
      <c r="K87" s="45">
        <f>IFERROR(Change!K87-Base!K87,"")</f>
        <v>1.3978493996091856E-4</v>
      </c>
      <c r="L87" s="45">
        <f>IFERROR(Change!L87-Base!L87,"")</f>
        <v>-2.3236559100041632E-3</v>
      </c>
      <c r="M87" s="45">
        <f>IFERROR(Change!M87-Base!M87,"")</f>
        <v>-2.2198156900117283E-3</v>
      </c>
      <c r="N87" s="45">
        <f>IFERROR(Change!N87-Base!N87,"")</f>
        <v>-4.7311819969308999E-5</v>
      </c>
      <c r="O87" s="45">
        <f>IFERROR(Change!O87-Base!O87,"")</f>
        <v>-2.9254727699594696E-3</v>
      </c>
      <c r="P87" s="45">
        <f>IFERROR(Change!P87-Base!P87,"")</f>
        <v>-3.2924731600019186E-3</v>
      </c>
      <c r="Q87" s="45">
        <f>IFERROR(Change!Q87-Base!Q87,"")</f>
        <v>-2.7365591899979336E-3</v>
      </c>
      <c r="R87" s="45">
        <f>IFERROR(Change!R87-Base!R87,"")</f>
        <v>-2.2301075300106277E-3</v>
      </c>
      <c r="S87" s="45">
        <f>IFERROR(Change!S87-Base!S87,"")</f>
        <v>-3.3005191399979594E-3</v>
      </c>
      <c r="T87" s="45">
        <f>IFERROR(Change!T87-Base!T87,"")</f>
        <v>-5.7469278300459337E-3</v>
      </c>
      <c r="U87" s="45">
        <f>IFERROR(Change!U87-Base!U87,"")</f>
        <v>3.4423962899836624E-3</v>
      </c>
      <c r="V87" s="45">
        <f>IFERROR(Change!V87-Base!V87,"")</f>
        <v>-1.1592650600391607E-3</v>
      </c>
      <c r="W87" s="45">
        <f>IFERROR(Change!W87-Base!W87,"")</f>
        <v>3.4806451999997989E-3</v>
      </c>
      <c r="X87" s="45">
        <f>IFERROR(Change!X87-Base!X87,"")</f>
        <v>5.2749616997971316E-4</v>
      </c>
    </row>
    <row r="88" spans="1:24" ht="15.75" outlineLevel="1" x14ac:dyDescent="0.25">
      <c r="B88" s="5" t="s">
        <v>26</v>
      </c>
      <c r="C88" s="65">
        <f>IFERROR(Change!C88-Base!C88,"")</f>
        <v>0</v>
      </c>
      <c r="D88" s="45">
        <f>IFERROR(Change!D88-Base!D88,"")</f>
        <v>0</v>
      </c>
      <c r="E88" s="45">
        <f>IFERROR(Change!E88-Base!E88,"")</f>
        <v>0</v>
      </c>
      <c r="F88" s="45">
        <f>IFERROR(Change!F88-Base!F88,"")</f>
        <v>0</v>
      </c>
      <c r="G88" s="45">
        <f>IFERROR(Change!G88-Base!G88,"")</f>
        <v>0</v>
      </c>
      <c r="H88" s="45">
        <f>IFERROR(Change!H88-Base!H88,"")</f>
        <v>0</v>
      </c>
      <c r="I88" s="45">
        <f>IFERROR(Change!I88-Base!I88,"")</f>
        <v>0</v>
      </c>
      <c r="J88" s="45">
        <f>IFERROR(Change!J88-Base!J88,"")</f>
        <v>0</v>
      </c>
      <c r="K88" s="45">
        <f>IFERROR(Change!K88-Base!K88,"")</f>
        <v>0</v>
      </c>
      <c r="L88" s="45">
        <f>IFERROR(Change!L88-Base!L88,"")</f>
        <v>0</v>
      </c>
      <c r="M88" s="45">
        <f>IFERROR(Change!M88-Base!M88,"")</f>
        <v>0</v>
      </c>
      <c r="N88" s="45">
        <f>IFERROR(Change!N88-Base!N88,"")</f>
        <v>0</v>
      </c>
      <c r="O88" s="45">
        <f>IFERROR(Change!O88-Base!O88,"")</f>
        <v>0</v>
      </c>
      <c r="P88" s="45">
        <f>IFERROR(Change!P88-Base!P88,"")</f>
        <v>0</v>
      </c>
      <c r="Q88" s="45">
        <f>IFERROR(Change!Q88-Base!Q88,"")</f>
        <v>0</v>
      </c>
      <c r="R88" s="45">
        <f>IFERROR(Change!R88-Base!R88,"")</f>
        <v>0</v>
      </c>
      <c r="S88" s="45">
        <f>IFERROR(Change!S88-Base!S88,"")</f>
        <v>0</v>
      </c>
      <c r="T88" s="45">
        <f>IFERROR(Change!T88-Base!T88,"")</f>
        <v>0</v>
      </c>
      <c r="U88" s="45">
        <f>IFERROR(Change!U88-Base!U88,"")</f>
        <v>0</v>
      </c>
      <c r="V88" s="45">
        <f>IFERROR(Change!V88-Base!V88,"")</f>
        <v>0</v>
      </c>
      <c r="W88" s="45">
        <f>IFERROR(Change!W88-Base!W88,"")</f>
        <v>0</v>
      </c>
      <c r="X88" s="45">
        <f>IFERROR(Change!X88-Base!X88,"")</f>
        <v>0</v>
      </c>
    </row>
    <row r="89" spans="1:24" ht="15.75" outlineLevel="1" x14ac:dyDescent="0.25">
      <c r="B89" s="5" t="s">
        <v>27</v>
      </c>
      <c r="C89" s="65">
        <f>IFERROR(Change!C89-Base!C89,"")</f>
        <v>4467.839315931109</v>
      </c>
      <c r="D89" s="45">
        <f>IFERROR(Change!D89-Base!D89,"")</f>
        <v>0.56416633316621301</v>
      </c>
      <c r="E89" s="45">
        <f>IFERROR(Change!E89-Base!E89,"")</f>
        <v>4.0690888761673705E-2</v>
      </c>
      <c r="F89" s="45">
        <f>IFERROR(Change!F89-Base!F89,"")</f>
        <v>-126.94925614861859</v>
      </c>
      <c r="G89" s="45">
        <f>IFERROR(Change!G89-Base!G89,"")</f>
        <v>3.0958063771795423</v>
      </c>
      <c r="H89" s="45">
        <f>IFERROR(Change!H89-Base!H89,"")</f>
        <v>191.16543742645445</v>
      </c>
      <c r="I89" s="45">
        <f>IFERROR(Change!I89-Base!I89,"")</f>
        <v>19.554165587920579</v>
      </c>
      <c r="J89" s="45">
        <f>IFERROR(Change!J89-Base!J89,"")</f>
        <v>-21.052485359530692</v>
      </c>
      <c r="K89" s="45">
        <f>IFERROR(Change!K89-Base!K89,"")</f>
        <v>293.96787049088198</v>
      </c>
      <c r="L89" s="45">
        <f>IFERROR(Change!L89-Base!L89,"")</f>
        <v>223.74955320563186</v>
      </c>
      <c r="M89" s="45">
        <f>IFERROR(Change!M89-Base!M89,"")</f>
        <v>265.39389983240108</v>
      </c>
      <c r="N89" s="45">
        <f>IFERROR(Change!N89-Base!N89,"")</f>
        <v>411.27382817101989</v>
      </c>
      <c r="O89" s="45">
        <f>IFERROR(Change!O89-Base!O89,"")</f>
        <v>360.76697673960143</v>
      </c>
      <c r="P89" s="45">
        <f>IFERROR(Change!P89-Base!P89,"")</f>
        <v>316.78111676376784</v>
      </c>
      <c r="Q89" s="45">
        <f>IFERROR(Change!Q89-Base!Q89,"")</f>
        <v>203.05643287356907</v>
      </c>
      <c r="R89" s="45">
        <f>IFERROR(Change!R89-Base!R89,"")</f>
        <v>232.8136456668708</v>
      </c>
      <c r="S89" s="45">
        <f>IFERROR(Change!S89-Base!S89,"")</f>
        <v>597.87037670708924</v>
      </c>
      <c r="T89" s="45">
        <f>IFERROR(Change!T89-Base!T89,"")</f>
        <v>511.82627047060123</v>
      </c>
      <c r="U89" s="45">
        <f>IFERROR(Change!U89-Base!U89,"")</f>
        <v>832.25080511881879</v>
      </c>
      <c r="V89" s="45">
        <f>IFERROR(Change!V89-Base!V89,"")</f>
        <v>84.65466420699795</v>
      </c>
      <c r="W89" s="45">
        <f>IFERROR(Change!W89-Base!W89,"")</f>
        <v>21.830795937138646</v>
      </c>
      <c r="X89" s="45">
        <f>IFERROR(Change!X89-Base!X89,"")</f>
        <v>45.18455464138242</v>
      </c>
    </row>
    <row r="90" spans="1:24" ht="15.75" outlineLevel="1" x14ac:dyDescent="0.25">
      <c r="B90" s="5" t="s">
        <v>28</v>
      </c>
      <c r="C90" s="65">
        <f>IFERROR(Change!C90-Base!C90,"")</f>
        <v>-3781.7690505837672</v>
      </c>
      <c r="D90" s="45">
        <f>IFERROR(Change!D90-Base!D90,"")</f>
        <v>-6.1804442498214485E-3</v>
      </c>
      <c r="E90" s="45">
        <f>IFERROR(Change!E90-Base!E90,"")</f>
        <v>-9.6143083601418766E-3</v>
      </c>
      <c r="F90" s="45">
        <f>IFERROR(Change!F90-Base!F90,"")</f>
        <v>313.30372674318005</v>
      </c>
      <c r="G90" s="45">
        <f>IFERROR(Change!G90-Base!G90,"")</f>
        <v>-169.49560909661068</v>
      </c>
      <c r="H90" s="45">
        <f>IFERROR(Change!H90-Base!H90,"")</f>
        <v>-616.2571467475691</v>
      </c>
      <c r="I90" s="45">
        <f>IFERROR(Change!I90-Base!I90,"")</f>
        <v>-134.85224163012754</v>
      </c>
      <c r="J90" s="45">
        <f>IFERROR(Change!J90-Base!J90,"")</f>
        <v>163.60339187224417</v>
      </c>
      <c r="K90" s="45">
        <f>IFERROR(Change!K90-Base!K90,"")</f>
        <v>-8.9901118045818293</v>
      </c>
      <c r="L90" s="45">
        <f>IFERROR(Change!L90-Base!L90,"")</f>
        <v>-340.86413106151849</v>
      </c>
      <c r="M90" s="45">
        <f>IFERROR(Change!M90-Base!M90,"")</f>
        <v>-287.53131579437468</v>
      </c>
      <c r="N90" s="45">
        <f>IFERROR(Change!N90-Base!N90,"")</f>
        <v>-180.31454587974804</v>
      </c>
      <c r="O90" s="45">
        <f>IFERROR(Change!O90-Base!O90,"")</f>
        <v>-143.83911094972973</v>
      </c>
      <c r="P90" s="45">
        <f>IFERROR(Change!P90-Base!P90,"")</f>
        <v>-114.33826990842681</v>
      </c>
      <c r="Q90" s="45">
        <f>IFERROR(Change!Q90-Base!Q90,"")</f>
        <v>0.57894339167614817</v>
      </c>
      <c r="R90" s="45">
        <f>IFERROR(Change!R90-Base!R90,"")</f>
        <v>-108.0893298125302</v>
      </c>
      <c r="S90" s="45">
        <f>IFERROR(Change!S90-Base!S90,"")</f>
        <v>-412.77654351417368</v>
      </c>
      <c r="T90" s="45">
        <f>IFERROR(Change!T90-Base!T90,"")</f>
        <v>-307.02575480479936</v>
      </c>
      <c r="U90" s="45">
        <f>IFERROR(Change!U90-Base!U90,"")</f>
        <v>-386.27407765890166</v>
      </c>
      <c r="V90" s="45">
        <f>IFERROR(Change!V90-Base!V90,"")</f>
        <v>-192.84708864942149</v>
      </c>
      <c r="W90" s="45">
        <f>IFERROR(Change!W90-Base!W90,"")</f>
        <v>-324.43774242872314</v>
      </c>
      <c r="X90" s="45">
        <f>IFERROR(Change!X90-Base!X90,"")</f>
        <v>-531.3062980969662</v>
      </c>
    </row>
    <row r="91" spans="1:24" ht="15.75" outlineLevel="1" x14ac:dyDescent="0.25">
      <c r="B91" s="5" t="s">
        <v>29</v>
      </c>
      <c r="C91" s="65">
        <f>IFERROR(Change!C91-Base!C91,"")</f>
        <v>-7454.9509738215129</v>
      </c>
      <c r="D91" s="45">
        <f>IFERROR(Change!D91-Base!D91,"")</f>
        <v>4.4953853575862013E-3</v>
      </c>
      <c r="E91" s="45">
        <f>IFERROR(Change!E91-Base!E91,"")</f>
        <v>1.4725696493769647E-2</v>
      </c>
      <c r="F91" s="45">
        <f>IFERROR(Change!F91-Base!F91,"")</f>
        <v>-9.2442311934119061</v>
      </c>
      <c r="G91" s="45">
        <f>IFERROR(Change!G91-Base!G91,"")</f>
        <v>-28.552702049688378</v>
      </c>
      <c r="H91" s="45">
        <f>IFERROR(Change!H91-Base!H91,"")</f>
        <v>-328.20279389218194</v>
      </c>
      <c r="I91" s="45">
        <f>IFERROR(Change!I91-Base!I91,"")</f>
        <v>-727.79308435323037</v>
      </c>
      <c r="J91" s="45">
        <f>IFERROR(Change!J91-Base!J91,"")</f>
        <v>-1105.8484013141278</v>
      </c>
      <c r="K91" s="45">
        <f>IFERROR(Change!K91-Base!K91,"")</f>
        <v>63.444267035745725</v>
      </c>
      <c r="L91" s="45">
        <f>IFERROR(Change!L91-Base!L91,"")</f>
        <v>134.28216820094895</v>
      </c>
      <c r="M91" s="45">
        <f>IFERROR(Change!M91-Base!M91,"")</f>
        <v>-29.552857307950035</v>
      </c>
      <c r="N91" s="45">
        <f>IFERROR(Change!N91-Base!N91,"")</f>
        <v>-240.02737122932376</v>
      </c>
      <c r="O91" s="45">
        <f>IFERROR(Change!O91-Base!O91,"")</f>
        <v>-221.11148157487332</v>
      </c>
      <c r="P91" s="45">
        <f>IFERROR(Change!P91-Base!P91,"")</f>
        <v>1.7031559350289172</v>
      </c>
      <c r="Q91" s="45">
        <f>IFERROR(Change!Q91-Base!Q91,"")</f>
        <v>-141.52409349072695</v>
      </c>
      <c r="R91" s="45">
        <f>IFERROR(Change!R91-Base!R91,"")</f>
        <v>-412.44010261836956</v>
      </c>
      <c r="S91" s="45">
        <f>IFERROR(Change!S91-Base!S91,"")</f>
        <v>-748.50953868856595</v>
      </c>
      <c r="T91" s="45">
        <f>IFERROR(Change!T91-Base!T91,"")</f>
        <v>-626.55884325450461</v>
      </c>
      <c r="U91" s="45">
        <f>IFERROR(Change!U91-Base!U91,"")</f>
        <v>-831.68726783492457</v>
      </c>
      <c r="V91" s="45">
        <f>IFERROR(Change!V91-Base!V91,"")</f>
        <v>-692.01157543388399</v>
      </c>
      <c r="W91" s="45">
        <f>IFERROR(Change!W91-Base!W91,"")</f>
        <v>-771.61554421817345</v>
      </c>
      <c r="X91" s="45">
        <f>IFERROR(Change!X91-Base!X91,"")</f>
        <v>-739.719897621173</v>
      </c>
    </row>
    <row r="92" spans="1:24" ht="15.75" outlineLevel="1" x14ac:dyDescent="0.25">
      <c r="B92" s="66" t="s">
        <v>30</v>
      </c>
      <c r="C92" s="67">
        <f>IFERROR(Change!C92-Base!C92,"")</f>
        <v>-40347.60481740204</v>
      </c>
      <c r="D92" s="68">
        <f>IFERROR(Change!D92-Base!D92,"")</f>
        <v>0.122039160980421</v>
      </c>
      <c r="E92" s="68">
        <f>IFERROR(Change!E92-Base!E92,"")</f>
        <v>0.18481547657938791</v>
      </c>
      <c r="F92" s="68">
        <f>IFERROR(Change!F92-Base!F92,"")</f>
        <v>-5.9549620293601038</v>
      </c>
      <c r="G92" s="68">
        <f>IFERROR(Change!G92-Base!G92,"")</f>
        <v>5.2965181004392434</v>
      </c>
      <c r="H92" s="68">
        <f>IFERROR(Change!H92-Base!H92,"")</f>
        <v>6.9093178852126584</v>
      </c>
      <c r="I92" s="68">
        <f>IFERROR(Change!I92-Base!I92,"")</f>
        <v>-56.414982739181141</v>
      </c>
      <c r="J92" s="68">
        <f>IFERROR(Change!J92-Base!J92,"")</f>
        <v>-84.675447448339582</v>
      </c>
      <c r="K92" s="68">
        <f>IFERROR(Change!K92-Base!K92,"")</f>
        <v>-2876.4218605975857</v>
      </c>
      <c r="L92" s="68">
        <f>IFERROR(Change!L92-Base!L92,"")</f>
        <v>-2830.9221226019863</v>
      </c>
      <c r="M92" s="68">
        <f>IFERROR(Change!M92-Base!M92,"")</f>
        <v>-2827.6640437974274</v>
      </c>
      <c r="N92" s="68">
        <f>IFERROR(Change!N92-Base!N92,"")</f>
        <v>-2844.1869213293767</v>
      </c>
      <c r="O92" s="68">
        <f>IFERROR(Change!O92-Base!O92,"")</f>
        <v>-2865.7755059453975</v>
      </c>
      <c r="P92" s="68">
        <f>IFERROR(Change!P92-Base!P92,"")</f>
        <v>-2866.8416268747178</v>
      </c>
      <c r="Q92" s="68">
        <f>IFERROR(Change!Q92-Base!Q92,"")</f>
        <v>-2873.9694839875765</v>
      </c>
      <c r="R92" s="68">
        <f>IFERROR(Change!R92-Base!R92,"")</f>
        <v>-2841.2630393486361</v>
      </c>
      <c r="S92" s="68">
        <f>IFERROR(Change!S92-Base!S92,"")</f>
        <v>-2850.3968478125771</v>
      </c>
      <c r="T92" s="68">
        <f>IFERROR(Change!T92-Base!T92,"")</f>
        <v>-2952.5342475234274</v>
      </c>
      <c r="U92" s="68">
        <f>IFERROR(Change!U92-Base!U92,"")</f>
        <v>-2997.8640157164382</v>
      </c>
      <c r="V92" s="68">
        <f>IFERROR(Change!V92-Base!V92,"")</f>
        <v>-2895.0562497348592</v>
      </c>
      <c r="W92" s="68">
        <f>IFERROR(Change!W92-Base!W92,"")</f>
        <v>-2874.9588600192983</v>
      </c>
      <c r="X92" s="68">
        <f>IFERROR(Change!X92-Base!X92,"")</f>
        <v>-2815.2172905190891</v>
      </c>
    </row>
    <row r="93" spans="1:24" ht="15.75" outlineLevel="1" x14ac:dyDescent="0.25">
      <c r="B93" s="38" t="s">
        <v>1</v>
      </c>
      <c r="C93" s="23">
        <f>IFERROR(Change!C93-Base!C93,"")</f>
        <v>-30888.450860322453</v>
      </c>
      <c r="D93" s="69">
        <f>IFERROR(Change!D93-Base!D93,"")</f>
        <v>-1.6411314623401267</v>
      </c>
      <c r="E93" s="69">
        <f>IFERROR(Change!E93-Base!E93,"")</f>
        <v>-0.13411443684890401</v>
      </c>
      <c r="F93" s="69">
        <f>IFERROR(Change!F93-Base!F93,"")</f>
        <v>95.529482739213563</v>
      </c>
      <c r="G93" s="69">
        <f>IFERROR(Change!G93-Base!G93,"")</f>
        <v>-231.85605900033988</v>
      </c>
      <c r="H93" s="69">
        <f>IFERROR(Change!H93-Base!H93,"")</f>
        <v>-462.87030006504938</v>
      </c>
      <c r="I93" s="69">
        <f>IFERROR(Change!I93-Base!I93,"")</f>
        <v>-630.98086038239853</v>
      </c>
      <c r="J93" s="69">
        <f>IFERROR(Change!J93-Base!J93,"")</f>
        <v>-775.53224355762359</v>
      </c>
      <c r="K93" s="69">
        <f>IFERROR(Change!K93-Base!K93,"")</f>
        <v>-1461.1054015666887</v>
      </c>
      <c r="L93" s="69">
        <f>IFERROR(Change!L93-Base!L93,"")</f>
        <v>-1683.2016305964498</v>
      </c>
      <c r="M93" s="69">
        <f>IFERROR(Change!M93-Base!M93,"")</f>
        <v>-1814.5448967247939</v>
      </c>
      <c r="N93" s="69">
        <f>IFERROR(Change!N93-Base!N93,"")</f>
        <v>-1843.9280796610692</v>
      </c>
      <c r="O93" s="69">
        <f>IFERROR(Change!O93-Base!O93,"")</f>
        <v>-1873.1723084701225</v>
      </c>
      <c r="P93" s="69">
        <f>IFERROR(Change!P93-Base!P93,"")</f>
        <v>-1885.7521326570713</v>
      </c>
      <c r="Q93" s="69">
        <f>IFERROR(Change!Q93-Base!Q93,"")</f>
        <v>-2049.4275490477448</v>
      </c>
      <c r="R93" s="69">
        <f>IFERROR(Change!R93-Base!R93,"")</f>
        <v>-2386.2060505544359</v>
      </c>
      <c r="S93" s="69">
        <f>IFERROR(Change!S93-Base!S93,"")</f>
        <v>-2939.3418001002283</v>
      </c>
      <c r="T93" s="69">
        <f>IFERROR(Change!T93-Base!T93,"")</f>
        <v>-2964.2186555151857</v>
      </c>
      <c r="U93" s="69">
        <f>IFERROR(Change!U93-Base!U93,"")</f>
        <v>-2486.2986959714908</v>
      </c>
      <c r="V93" s="69">
        <f>IFERROR(Change!V93-Base!V93,"")</f>
        <v>-1936.8034094683535</v>
      </c>
      <c r="W93" s="69">
        <f>IFERROR(Change!W93-Base!W93,"")</f>
        <v>-1799.9363753704092</v>
      </c>
      <c r="X93" s="69">
        <f>IFERROR(Change!X93-Base!X93,"")</f>
        <v>-1757.0286484530516</v>
      </c>
    </row>
    <row r="94" spans="1:24" ht="15.75" x14ac:dyDescent="0.25">
      <c r="B94" s="37"/>
    </row>
    <row r="95" spans="1:24" ht="15.75" x14ac:dyDescent="0.25">
      <c r="B95" s="37" t="s">
        <v>55</v>
      </c>
      <c r="C95" s="23">
        <f>IFERROR(Change!C95-Base!C95,"")</f>
        <v>0</v>
      </c>
      <c r="D95" s="23">
        <f>IFERROR(Change!D95-Base!D95,"")</f>
        <v>0</v>
      </c>
      <c r="E95" s="23">
        <f>IFERROR(Change!E95-Base!E95,"")</f>
        <v>0</v>
      </c>
      <c r="F95" s="23">
        <f>IFERROR(Change!F95-Base!F95,"")</f>
        <v>0</v>
      </c>
      <c r="G95" s="23">
        <f>IFERROR(Change!G95-Base!G95,"")</f>
        <v>0</v>
      </c>
      <c r="H95" s="23">
        <f>IFERROR(Change!H95-Base!H95,"")</f>
        <v>0</v>
      </c>
      <c r="I95" s="23">
        <f>IFERROR(Change!I95-Base!I95,"")</f>
        <v>0</v>
      </c>
      <c r="J95" s="23">
        <f>IFERROR(Change!J95-Base!J95,"")</f>
        <v>0</v>
      </c>
      <c r="K95" s="23">
        <f>IFERROR(Change!K95-Base!K95,"")</f>
        <v>0</v>
      </c>
      <c r="L95" s="23">
        <f>IFERROR(Change!L95-Base!L95,"")</f>
        <v>0</v>
      </c>
      <c r="M95" s="23">
        <f>IFERROR(Change!M95-Base!M95,"")</f>
        <v>0</v>
      </c>
      <c r="N95" s="23">
        <f>IFERROR(Change!N95-Base!N95,"")</f>
        <v>0</v>
      </c>
      <c r="O95" s="23">
        <f>IFERROR(Change!O95-Base!O95,"")</f>
        <v>0</v>
      </c>
      <c r="P95" s="23">
        <f>IFERROR(Change!P95-Base!P95,"")</f>
        <v>0</v>
      </c>
      <c r="Q95" s="23">
        <f>IFERROR(Change!Q95-Base!Q95,"")</f>
        <v>0</v>
      </c>
      <c r="R95" s="23">
        <f>IFERROR(Change!R95-Base!R95,"")</f>
        <v>0</v>
      </c>
      <c r="S95" s="23">
        <f>IFERROR(Change!S95-Base!S95,"")</f>
        <v>0</v>
      </c>
      <c r="T95" s="23">
        <f>IFERROR(Change!T95-Base!T95,"")</f>
        <v>0</v>
      </c>
      <c r="U95" s="23">
        <f>IFERROR(Change!U95-Base!U95,"")</f>
        <v>0</v>
      </c>
      <c r="V95" s="23">
        <f>IFERROR(Change!V95-Base!V95,"")</f>
        <v>0</v>
      </c>
      <c r="W95" s="23">
        <f>IFERROR(Change!W95-Base!W95,"")</f>
        <v>0</v>
      </c>
      <c r="X95" s="23">
        <f>IFERROR(Change!X95-Base!X95,"")</f>
        <v>0</v>
      </c>
    </row>
    <row r="97" spans="1:24" x14ac:dyDescent="0.25">
      <c r="A97" s="41">
        <v>13</v>
      </c>
      <c r="B97" s="70" t="s">
        <v>35</v>
      </c>
      <c r="C97" s="71">
        <f>IFERROR(Change!C97-Base!C97,"")</f>
        <v>-8.1548817474462965E-2</v>
      </c>
      <c r="D97" s="71">
        <f>IFERROR(Change!D97-Base!D97,"")</f>
        <v>2.1779421370382579E-5</v>
      </c>
      <c r="E97" s="71">
        <f>IFERROR(Change!E97-Base!E97,"")</f>
        <v>2.7450981399113061E-5</v>
      </c>
      <c r="F97" s="71">
        <f>IFERROR(Change!F97-Base!F97,"")</f>
        <v>-1.6598540423180275</v>
      </c>
      <c r="G97" s="71">
        <f>IFERROR(Change!G97-Base!G97,"")</f>
        <v>-6.0406760911450141E-2</v>
      </c>
      <c r="H97" s="71">
        <f>IFERROR(Change!H97-Base!H97,"")</f>
        <v>0.20025076251591006</v>
      </c>
      <c r="I97" s="71">
        <f>IFERROR(Change!I97-Base!I97,"")</f>
        <v>8.5660762211130004E-2</v>
      </c>
      <c r="J97" s="71">
        <f>IFERROR(Change!J97-Base!J97,"")</f>
        <v>0</v>
      </c>
      <c r="K97" s="71">
        <f>IFERROR(Change!K97-Base!K97,"")</f>
        <v>0.23286943286692</v>
      </c>
      <c r="L97" s="71">
        <f>IFERROR(Change!L97-Base!L97,"")</f>
        <v>0.24925669466059</v>
      </c>
      <c r="M97" s="71">
        <f>IFERROR(Change!M97-Base!M97,"")</f>
        <v>0.31819509939093998</v>
      </c>
      <c r="N97" s="71">
        <f>IFERROR(Change!N97-Base!N97,"")</f>
        <v>0.47215460280602006</v>
      </c>
      <c r="O97" s="71">
        <f>IFERROR(Change!O97-Base!O97,"")</f>
        <v>0</v>
      </c>
      <c r="P97" s="71">
        <f>IFERROR(Change!P97-Base!P97,"")</f>
        <v>0.2664616318106699</v>
      </c>
      <c r="Q97" s="71">
        <f>IFERROR(Change!Q97-Base!Q97,"")</f>
        <v>0.25520971116982005</v>
      </c>
      <c r="R97" s="71">
        <f>IFERROR(Change!R97-Base!R97,"")</f>
        <v>0.54680296137955997</v>
      </c>
      <c r="S97" s="71">
        <f>IFERROR(Change!S97-Base!S97,"")</f>
        <v>0</v>
      </c>
      <c r="T97" s="71">
        <f>IFERROR(Change!T97-Base!T97,"")</f>
        <v>0</v>
      </c>
      <c r="U97" s="71">
        <f>IFERROR(Change!U97-Base!U97,"")</f>
        <v>0</v>
      </c>
      <c r="V97" s="71">
        <f>IFERROR(Change!V97-Base!V97,"")</f>
        <v>0</v>
      </c>
      <c r="W97" s="71">
        <f>IFERROR(Change!W97-Base!W97,"")</f>
        <v>0</v>
      </c>
      <c r="X97" s="72">
        <f>IFERROR(Change!X97-Base!X97,"")</f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f>IFERROR(Change!C100-Base!C100,"")</f>
        <v>0</v>
      </c>
      <c r="D100" s="76">
        <f>IFERROR(Change!D100-Base!D100,"")</f>
        <v>0</v>
      </c>
      <c r="E100" s="76">
        <f>IFERROR(Change!E100-Base!E100,"")</f>
        <v>0</v>
      </c>
      <c r="F100" s="76">
        <f>IFERROR(Change!F100-Base!F100,"")</f>
        <v>0</v>
      </c>
      <c r="G100" s="76">
        <f>IFERROR(Change!G100-Base!G100,"")</f>
        <v>0</v>
      </c>
      <c r="H100" s="76">
        <f>IFERROR(Change!H100-Base!H100,"")</f>
        <v>0</v>
      </c>
      <c r="I100" s="76">
        <f>IFERROR(Change!I100-Base!I100,"")</f>
        <v>0</v>
      </c>
      <c r="J100" s="76">
        <f>IFERROR(Change!J100-Base!J100,"")</f>
        <v>0</v>
      </c>
      <c r="K100" s="76">
        <f>IFERROR(Change!K100-Base!K100,"")</f>
        <v>0</v>
      </c>
      <c r="L100" s="76">
        <f>IFERROR(Change!L100-Base!L100,"")</f>
        <v>0</v>
      </c>
      <c r="M100" s="76">
        <f>IFERROR(Change!M100-Base!M100,"")</f>
        <v>0</v>
      </c>
      <c r="N100" s="76">
        <f>IFERROR(Change!N100-Base!N100,"")</f>
        <v>0</v>
      </c>
      <c r="O100" s="76">
        <f>IFERROR(Change!O100-Base!O100,"")</f>
        <v>0</v>
      </c>
      <c r="P100" s="76">
        <f>IFERROR(Change!P100-Base!P100,"")</f>
        <v>0</v>
      </c>
      <c r="Q100" s="76">
        <f>IFERROR(Change!Q100-Base!Q100,"")</f>
        <v>0</v>
      </c>
      <c r="R100" s="76">
        <f>IFERROR(Change!R100-Base!R100,"")</f>
        <v>0</v>
      </c>
      <c r="S100" s="76">
        <f>IFERROR(Change!S100-Base!S100,"")</f>
        <v>0</v>
      </c>
      <c r="T100" s="76">
        <f>IFERROR(Change!T100-Base!T100,"")</f>
        <v>0</v>
      </c>
      <c r="U100" s="76">
        <f>IFERROR(Change!U100-Base!U100,"")</f>
        <v>0</v>
      </c>
      <c r="V100" s="76">
        <f>IFERROR(Change!V100-Base!V100,"")</f>
        <v>0</v>
      </c>
      <c r="W100" s="76">
        <f>IFERROR(Change!W100-Base!W100,"")</f>
        <v>0</v>
      </c>
      <c r="X100" s="76">
        <f>IFERROR(Change!X100-Base!X100,"")</f>
        <v>0</v>
      </c>
    </row>
    <row r="101" spans="1:24" outlineLevel="1" x14ac:dyDescent="0.25">
      <c r="B101" s="75" t="s">
        <v>66</v>
      </c>
      <c r="C101" s="44">
        <f>IFERROR(Change!C101-Base!C101,"")</f>
        <v>-8.1548817474462965E-2</v>
      </c>
      <c r="D101" s="76">
        <f>IFERROR(Change!D101-Base!D101,"")</f>
        <v>2.1779421370382579E-5</v>
      </c>
      <c r="E101" s="76">
        <f>IFERROR(Change!E101-Base!E101,"")</f>
        <v>2.7450981399113061E-5</v>
      </c>
      <c r="F101" s="76">
        <f>IFERROR(Change!F101-Base!F101,"")</f>
        <v>-1.6598540423180275</v>
      </c>
      <c r="G101" s="76">
        <f>IFERROR(Change!G101-Base!G101,"")</f>
        <v>-6.0406760911450141E-2</v>
      </c>
      <c r="H101" s="76">
        <f>IFERROR(Change!H101-Base!H101,"")</f>
        <v>0.20025076251591006</v>
      </c>
      <c r="I101" s="76">
        <f>IFERROR(Change!I101-Base!I101,"")</f>
        <v>8.5660762211130004E-2</v>
      </c>
      <c r="J101" s="76">
        <f>IFERROR(Change!J101-Base!J101,"")</f>
        <v>0</v>
      </c>
      <c r="K101" s="76">
        <f>IFERROR(Change!K101-Base!K101,"")</f>
        <v>0.23286943286692</v>
      </c>
      <c r="L101" s="76">
        <f>IFERROR(Change!L101-Base!L101,"")</f>
        <v>0.24925669466059</v>
      </c>
      <c r="M101" s="76">
        <f>IFERROR(Change!M101-Base!M101,"")</f>
        <v>0.31819509939093998</v>
      </c>
      <c r="N101" s="76">
        <f>IFERROR(Change!N101-Base!N101,"")</f>
        <v>0.47215460280602006</v>
      </c>
      <c r="O101" s="76">
        <f>IFERROR(Change!O101-Base!O101,"")</f>
        <v>0</v>
      </c>
      <c r="P101" s="76">
        <f>IFERROR(Change!P101-Base!P101,"")</f>
        <v>0.2664616318106699</v>
      </c>
      <c r="Q101" s="76">
        <f>IFERROR(Change!Q101-Base!Q101,"")</f>
        <v>0.25520971116982005</v>
      </c>
      <c r="R101" s="76">
        <f>IFERROR(Change!R101-Base!R101,"")</f>
        <v>0.54680296137955997</v>
      </c>
      <c r="S101" s="76">
        <f>IFERROR(Change!S101-Base!S101,"")</f>
        <v>0</v>
      </c>
      <c r="T101" s="76">
        <f>IFERROR(Change!T101-Base!T101,"")</f>
        <v>0</v>
      </c>
      <c r="U101" s="76">
        <f>IFERROR(Change!U101-Base!U101,"")</f>
        <v>0</v>
      </c>
      <c r="V101" s="76">
        <f>IFERROR(Change!V101-Base!V101,"")</f>
        <v>0</v>
      </c>
      <c r="W101" s="76">
        <f>IFERROR(Change!W101-Base!W101,"")</f>
        <v>0</v>
      </c>
      <c r="X101" s="76">
        <f>IFERROR(Change!X101-Base!X101,"")</f>
        <v>0</v>
      </c>
    </row>
    <row r="102" spans="1:24" outlineLevel="1" x14ac:dyDescent="0.25">
      <c r="B102" s="75" t="s">
        <v>69</v>
      </c>
      <c r="C102" s="44">
        <f>IFERROR(Change!C102-Base!C102,"")</f>
        <v>0</v>
      </c>
      <c r="D102" s="44">
        <f>IFERROR(Change!D102-Base!D102,"")</f>
        <v>0</v>
      </c>
      <c r="E102" s="44">
        <f>IFERROR(Change!E102-Base!E102,"")</f>
        <v>0</v>
      </c>
      <c r="F102" s="44">
        <f>IFERROR(Change!F102-Base!F102,"")</f>
        <v>0</v>
      </c>
      <c r="G102" s="44">
        <f>IFERROR(Change!G102-Base!G102,"")</f>
        <v>0</v>
      </c>
      <c r="H102" s="44">
        <f>IFERROR(Change!H102-Base!H102,"")</f>
        <v>0</v>
      </c>
      <c r="I102" s="44">
        <f>IFERROR(Change!I102-Base!I102,"")</f>
        <v>0</v>
      </c>
      <c r="J102" s="44">
        <f>IFERROR(Change!J102-Base!J102,"")</f>
        <v>0</v>
      </c>
      <c r="K102" s="44">
        <f>IFERROR(Change!K102-Base!K102,"")</f>
        <v>0</v>
      </c>
      <c r="L102" s="44">
        <f>IFERROR(Change!L102-Base!L102,"")</f>
        <v>0</v>
      </c>
      <c r="M102" s="44">
        <f>IFERROR(Change!M102-Base!M102,"")</f>
        <v>0</v>
      </c>
      <c r="N102" s="44">
        <f>IFERROR(Change!N102-Base!N102,"")</f>
        <v>0</v>
      </c>
      <c r="O102" s="44">
        <f>IFERROR(Change!O102-Base!O102,"")</f>
        <v>0</v>
      </c>
      <c r="P102" s="44">
        <f>IFERROR(Change!P102-Base!P102,"")</f>
        <v>0</v>
      </c>
      <c r="Q102" s="44">
        <f>IFERROR(Change!Q102-Base!Q102,"")</f>
        <v>0</v>
      </c>
      <c r="R102" s="44">
        <f>IFERROR(Change!R102-Base!R102,"")</f>
        <v>0</v>
      </c>
      <c r="S102" s="44">
        <f>IFERROR(Change!S102-Base!S102,"")</f>
        <v>0</v>
      </c>
      <c r="T102" s="44">
        <f>IFERROR(Change!T102-Base!T102,"")</f>
        <v>0</v>
      </c>
      <c r="U102" s="44">
        <f>IFERROR(Change!U102-Base!U102,"")</f>
        <v>0</v>
      </c>
      <c r="V102" s="44">
        <f>IFERROR(Change!V102-Base!V102,"")</f>
        <v>0</v>
      </c>
      <c r="W102" s="44">
        <f>IFERROR(Change!W102-Base!W102,"")</f>
        <v>0</v>
      </c>
      <c r="X102" s="44">
        <f>IFERROR(Change!X102-Base!X102,"")</f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05FB4-42F6-4F9A-AA80-9721931CCBCA}">
  <sheetPr codeName="Sheet3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117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6933.879172020007</v>
      </c>
      <c r="D7" s="8">
        <v>903.06811213489868</v>
      </c>
      <c r="E7" s="8">
        <v>872.47723902394034</v>
      </c>
      <c r="F7" s="8">
        <v>931.57364658910251</v>
      </c>
      <c r="G7" s="8">
        <v>956.50724273357946</v>
      </c>
      <c r="H7" s="8">
        <v>948.35770316831531</v>
      </c>
      <c r="I7" s="8">
        <v>290.65729979466471</v>
      </c>
      <c r="J7" s="8">
        <v>266.80563620514823</v>
      </c>
      <c r="K7" s="8">
        <v>254.75213955487735</v>
      </c>
      <c r="L7" s="8">
        <v>315.88120569702852</v>
      </c>
      <c r="M7" s="8">
        <v>264.67282392435561</v>
      </c>
      <c r="N7" s="8">
        <v>252.06303424353433</v>
      </c>
      <c r="O7" s="8">
        <v>234.85585457843445</v>
      </c>
      <c r="P7" s="8">
        <v>328.90180647955231</v>
      </c>
      <c r="Q7" s="8">
        <v>311.16186522084507</v>
      </c>
      <c r="R7" s="8">
        <v>363.87801872048396</v>
      </c>
      <c r="S7" s="8">
        <v>277.04982344491737</v>
      </c>
      <c r="T7" s="8">
        <v>398.49606283279405</v>
      </c>
      <c r="U7" s="8">
        <v>1040.2093726226037</v>
      </c>
      <c r="V7" s="8">
        <v>1079.4166966258792</v>
      </c>
      <c r="W7" s="8">
        <v>1142.173982212621</v>
      </c>
      <c r="X7" s="8">
        <v>1225.5346898921991</v>
      </c>
      <c r="Y7" s="23"/>
      <c r="Z7" s="23">
        <v>12658.494255699778</v>
      </c>
    </row>
    <row r="8" spans="1:26" ht="15.75" outlineLevel="1" x14ac:dyDescent="0.25">
      <c r="B8" s="4" t="s">
        <v>77</v>
      </c>
      <c r="C8" s="6">
        <v>325.59820309353842</v>
      </c>
      <c r="D8" s="43">
        <v>39.847130374314872</v>
      </c>
      <c r="E8" s="43">
        <v>38.122265343808969</v>
      </c>
      <c r="F8" s="43">
        <v>40.302711622533856</v>
      </c>
      <c r="G8" s="43">
        <v>41.992641495830739</v>
      </c>
      <c r="H8" s="43">
        <v>42.175462506196297</v>
      </c>
      <c r="I8" s="43">
        <v>17.584032669923268</v>
      </c>
      <c r="J8" s="43">
        <v>17.071776916235606</v>
      </c>
      <c r="K8" s="43">
        <v>15.980563152990852</v>
      </c>
      <c r="L8" s="43">
        <v>16.818840735790587</v>
      </c>
      <c r="M8" s="43">
        <v>17.169298606254955</v>
      </c>
      <c r="N8" s="43">
        <v>17.576679559603807</v>
      </c>
      <c r="O8" s="43">
        <v>17.447309887428563</v>
      </c>
      <c r="P8" s="43">
        <v>19.327331954240236</v>
      </c>
      <c r="Q8" s="43">
        <v>21.053697000845499</v>
      </c>
      <c r="R8" s="43">
        <v>24.375602770900848</v>
      </c>
      <c r="S8" s="43">
        <v>23.66486220734522</v>
      </c>
      <c r="T8" s="43">
        <v>27.741516537487477</v>
      </c>
      <c r="U8" s="43">
        <v>30.693862754776273</v>
      </c>
      <c r="V8" s="43">
        <v>33.650289844129446</v>
      </c>
      <c r="W8" s="43">
        <v>36.627094023185947</v>
      </c>
      <c r="X8" s="43">
        <v>41.928665405863498</v>
      </c>
      <c r="Y8" s="23"/>
      <c r="Z8" s="23">
        <v>581.15163536968669</v>
      </c>
    </row>
    <row r="9" spans="1:26" ht="15.75" outlineLevel="1" x14ac:dyDescent="0.25">
      <c r="B9" s="5" t="s">
        <v>78</v>
      </c>
      <c r="C9" s="44">
        <v>2601.304953688295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218.07715160921131</v>
      </c>
      <c r="J9" s="45">
        <v>194.97364633462689</v>
      </c>
      <c r="K9" s="45">
        <v>210.36177433032952</v>
      </c>
      <c r="L9" s="45">
        <v>194.22619676954344</v>
      </c>
      <c r="M9" s="45">
        <v>250.95170026002913</v>
      </c>
      <c r="N9" s="45">
        <v>226.69654699385467</v>
      </c>
      <c r="O9" s="45">
        <v>222.1968417531923</v>
      </c>
      <c r="P9" s="45">
        <v>216.87165556671945</v>
      </c>
      <c r="Q9" s="45">
        <v>250.48624201341883</v>
      </c>
      <c r="R9" s="45">
        <v>241.07516578781645</v>
      </c>
      <c r="S9" s="45">
        <v>232.10513553740242</v>
      </c>
      <c r="T9" s="45">
        <v>218.65458045801196</v>
      </c>
      <c r="U9" s="45">
        <v>283.13756852341982</v>
      </c>
      <c r="V9" s="45">
        <v>257.15089821640902</v>
      </c>
      <c r="W9" s="45">
        <v>259.34211920668298</v>
      </c>
      <c r="X9" s="45">
        <v>245.56998856677532</v>
      </c>
      <c r="Y9" s="23"/>
      <c r="Z9" s="23">
        <v>4868.5552808330403</v>
      </c>
    </row>
    <row r="10" spans="1:26" ht="15.75" outlineLevel="1" x14ac:dyDescent="0.25">
      <c r="B10" s="5" t="s">
        <v>79</v>
      </c>
      <c r="C10" s="44">
        <v>1607.7805267294168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242.65113028669592</v>
      </c>
      <c r="W10" s="45">
        <v>233.52680299657058</v>
      </c>
      <c r="X10" s="45">
        <v>251.99997887628251</v>
      </c>
      <c r="Y10" s="23"/>
      <c r="Z10" s="23">
        <v>3580.0948781692668</v>
      </c>
    </row>
    <row r="11" spans="1:26" ht="15.75" outlineLevel="1" x14ac:dyDescent="0.25">
      <c r="B11" s="5" t="s">
        <v>80</v>
      </c>
      <c r="C11" s="44">
        <v>277.70093899623777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50.379330843733612</v>
      </c>
      <c r="L11" s="45">
        <v>43.908686307188688</v>
      </c>
      <c r="M11" s="45">
        <v>52.476459052726696</v>
      </c>
      <c r="N11" s="45">
        <v>53.489466209219657</v>
      </c>
      <c r="O11" s="45">
        <v>54.344425502566722</v>
      </c>
      <c r="P11" s="45">
        <v>46.81286380641788</v>
      </c>
      <c r="Q11" s="45">
        <v>56.336358642693668</v>
      </c>
      <c r="R11" s="45">
        <v>57.436468976447166</v>
      </c>
      <c r="S11" s="45">
        <v>6.0267868385512458</v>
      </c>
      <c r="T11" s="45">
        <v>5.3894233305917192</v>
      </c>
      <c r="U11" s="45">
        <v>2.7651129126476812</v>
      </c>
      <c r="V11" s="45">
        <v>2.8782711213506298</v>
      </c>
      <c r="W11" s="45">
        <v>3.1688970802103813</v>
      </c>
      <c r="X11" s="45">
        <v>3.3986847472098747</v>
      </c>
      <c r="Y11" s="23"/>
      <c r="Z11" s="23">
        <v>536.63263984537593</v>
      </c>
    </row>
    <row r="12" spans="1:26" ht="15.75" outlineLevel="1" x14ac:dyDescent="0.25">
      <c r="B12" s="5" t="s">
        <v>109</v>
      </c>
      <c r="C12" s="44">
        <v>-3843.0313511266222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-630.10519351832272</v>
      </c>
      <c r="L12" s="45">
        <v>-548.4772652201658</v>
      </c>
      <c r="M12" s="45">
        <v>-651.39978365605384</v>
      </c>
      <c r="N12" s="45">
        <v>-661.62472366936572</v>
      </c>
      <c r="O12" s="45">
        <v>-670.66899976228865</v>
      </c>
      <c r="P12" s="45">
        <v>-577.33600384051067</v>
      </c>
      <c r="Q12" s="45">
        <v>-691.7624496824842</v>
      </c>
      <c r="R12" s="45">
        <v>-704.00806831382158</v>
      </c>
      <c r="S12" s="45">
        <v>-715.29197432264777</v>
      </c>
      <c r="T12" s="45">
        <v>-631.75815303705167</v>
      </c>
      <c r="U12" s="45">
        <v>-0.70578691736333143</v>
      </c>
      <c r="V12" s="45">
        <v>-0.71901081501123132</v>
      </c>
      <c r="W12" s="45">
        <v>0</v>
      </c>
      <c r="X12" s="45">
        <v>0</v>
      </c>
      <c r="Z12" s="23">
        <v>-7715.6635524176172</v>
      </c>
    </row>
    <row r="13" spans="1:26" ht="15.75" outlineLevel="1" x14ac:dyDescent="0.25">
      <c r="B13" s="5" t="s">
        <v>31</v>
      </c>
      <c r="C13" s="44">
        <v>5768.2820784251162</v>
      </c>
      <c r="D13" s="45">
        <v>639.81306871528625</v>
      </c>
      <c r="E13" s="45">
        <v>592.59986172296385</v>
      </c>
      <c r="F13" s="45">
        <v>621.42630715722169</v>
      </c>
      <c r="G13" s="45">
        <v>664.87394495877027</v>
      </c>
      <c r="H13" s="45">
        <v>664.51110517843119</v>
      </c>
      <c r="I13" s="45">
        <v>381.13131701556375</v>
      </c>
      <c r="J13" s="45">
        <v>375.24796113252211</v>
      </c>
      <c r="K13" s="45">
        <v>363.82100344298709</v>
      </c>
      <c r="L13" s="45">
        <v>353.70342636704152</v>
      </c>
      <c r="M13" s="45">
        <v>384.82182622321818</v>
      </c>
      <c r="N13" s="45">
        <v>391.25602265716986</v>
      </c>
      <c r="O13" s="45">
        <v>392.97376688672483</v>
      </c>
      <c r="P13" s="45">
        <v>389.5841810087054</v>
      </c>
      <c r="Q13" s="45">
        <v>447.04070452477021</v>
      </c>
      <c r="R13" s="45">
        <v>499.9226615437583</v>
      </c>
      <c r="S13" s="45">
        <v>494.94853009150586</v>
      </c>
      <c r="T13" s="45">
        <v>524.96086715557055</v>
      </c>
      <c r="U13" s="45">
        <v>479.59728194457648</v>
      </c>
      <c r="V13" s="45">
        <v>523.32502470689542</v>
      </c>
      <c r="W13" s="45">
        <v>586.40852730880101</v>
      </c>
      <c r="X13" s="45">
        <v>658.59442989535796</v>
      </c>
      <c r="Y13" s="23"/>
      <c r="Z13" s="23">
        <v>10430.56181963784</v>
      </c>
    </row>
    <row r="14" spans="1:26" ht="15.75" outlineLevel="1" x14ac:dyDescent="0.25">
      <c r="B14" s="5" t="s">
        <v>60</v>
      </c>
      <c r="C14" s="44">
        <v>196.24382221402584</v>
      </c>
      <c r="D14" s="45">
        <v>14.96070110354</v>
      </c>
      <c r="E14" s="45">
        <v>15.93953231153</v>
      </c>
      <c r="F14" s="45">
        <v>16.479963170449999</v>
      </c>
      <c r="G14" s="45">
        <v>15.841277713909999</v>
      </c>
      <c r="H14" s="45">
        <v>16.419901369450002</v>
      </c>
      <c r="I14" s="45">
        <v>14.719761796330001</v>
      </c>
      <c r="J14" s="45">
        <v>16.004765721529999</v>
      </c>
      <c r="K14" s="45">
        <v>16.583686853899998</v>
      </c>
      <c r="L14" s="45">
        <v>17.212413653809996</v>
      </c>
      <c r="M14" s="45">
        <v>17.188578061399994</v>
      </c>
      <c r="N14" s="45">
        <v>17.120330932410006</v>
      </c>
      <c r="O14" s="45">
        <v>17.444084759709995</v>
      </c>
      <c r="P14" s="45">
        <v>17.289089029690004</v>
      </c>
      <c r="Q14" s="45">
        <v>18.576565279539999</v>
      </c>
      <c r="R14" s="45">
        <v>19.972739368520003</v>
      </c>
      <c r="S14" s="45">
        <v>18.452615427810006</v>
      </c>
      <c r="T14" s="45">
        <v>19.795907540009999</v>
      </c>
      <c r="U14" s="45">
        <v>19.536062905349993</v>
      </c>
      <c r="V14" s="45">
        <v>20.480093265409998</v>
      </c>
      <c r="W14" s="45">
        <v>23.100541597170004</v>
      </c>
      <c r="X14" s="45">
        <v>24.042942400709997</v>
      </c>
      <c r="Y14" s="23"/>
      <c r="Z14" s="23">
        <v>377.16155426217995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5880.2107855516133</v>
      </c>
      <c r="D16" s="8">
        <v>451.51545588174184</v>
      </c>
      <c r="E16" s="8">
        <v>553.09794788319789</v>
      </c>
      <c r="F16" s="8">
        <v>540.61301828105434</v>
      </c>
      <c r="G16" s="8">
        <v>564.09436565832777</v>
      </c>
      <c r="H16" s="8">
        <v>503.63995460250516</v>
      </c>
      <c r="I16" s="8">
        <v>471.64544844824974</v>
      </c>
      <c r="J16" s="8">
        <v>479.19369313518473</v>
      </c>
      <c r="K16" s="8">
        <v>447.94875994905857</v>
      </c>
      <c r="L16" s="8">
        <v>472.06614286952623</v>
      </c>
      <c r="M16" s="8">
        <v>490.59785950822413</v>
      </c>
      <c r="N16" s="8">
        <v>459.33989500054491</v>
      </c>
      <c r="O16" s="8">
        <v>463.16922682763197</v>
      </c>
      <c r="P16" s="8">
        <v>462.26640251833629</v>
      </c>
      <c r="Q16" s="8">
        <v>487.55374269513311</v>
      </c>
      <c r="R16" s="8">
        <v>534.06660715768101</v>
      </c>
      <c r="S16" s="8">
        <v>528.73617004692733</v>
      </c>
      <c r="T16" s="8">
        <v>604.67536652470631</v>
      </c>
      <c r="U16" s="8">
        <v>611.84795166334777</v>
      </c>
      <c r="V16" s="8">
        <v>640.13627382811046</v>
      </c>
      <c r="W16" s="8">
        <v>674.05910085657626</v>
      </c>
      <c r="X16" s="8">
        <v>678.39408766804661</v>
      </c>
      <c r="Y16" s="23"/>
      <c r="Z16" s="23">
        <v>11118.657471004111</v>
      </c>
    </row>
    <row r="17" spans="1:26" ht="15.75" outlineLevel="1" x14ac:dyDescent="0.25">
      <c r="B17" s="4" t="s">
        <v>81</v>
      </c>
      <c r="C17" s="6">
        <v>53.631411820732822</v>
      </c>
      <c r="D17" s="43">
        <v>5.8921609090799407</v>
      </c>
      <c r="E17" s="43">
        <v>6.0422753189593452</v>
      </c>
      <c r="F17" s="43">
        <v>5.7173199250290905</v>
      </c>
      <c r="G17" s="43">
        <v>5.2053332535720083</v>
      </c>
      <c r="H17" s="43">
        <v>4.277861521135101</v>
      </c>
      <c r="I17" s="43">
        <v>3.9639173084934494</v>
      </c>
      <c r="J17" s="43">
        <v>3.8480653763482677</v>
      </c>
      <c r="K17" s="43">
        <v>3.7291252816550897</v>
      </c>
      <c r="L17" s="43">
        <v>3.7710963817506982</v>
      </c>
      <c r="M17" s="43">
        <v>3.6888204498026886</v>
      </c>
      <c r="N17" s="43">
        <v>3.5721241926334595</v>
      </c>
      <c r="O17" s="43">
        <v>3.4796883546344697</v>
      </c>
      <c r="P17" s="43">
        <v>3.6427042659636806</v>
      </c>
      <c r="Q17" s="43">
        <v>3.8298713498990478</v>
      </c>
      <c r="R17" s="43">
        <v>4.14497615984184</v>
      </c>
      <c r="S17" s="43">
        <v>5.1100075956188977</v>
      </c>
      <c r="T17" s="43">
        <v>5.4016967067216823</v>
      </c>
      <c r="U17" s="43">
        <v>5.71510376077996</v>
      </c>
      <c r="V17" s="43">
        <v>5.7148791309017408</v>
      </c>
      <c r="W17" s="43">
        <v>6.0979601349294805</v>
      </c>
      <c r="X17" s="43">
        <v>5.8668847701986166</v>
      </c>
      <c r="Y17" s="23"/>
      <c r="Z17" s="23">
        <v>98.711872147948526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8.0562301232865323</v>
      </c>
      <c r="D19" s="45">
        <v>1.0436937876986796</v>
      </c>
      <c r="E19" s="45">
        <v>0.88231592980015017</v>
      </c>
      <c r="F19" s="45">
        <v>0.88348973151125998</v>
      </c>
      <c r="G19" s="45">
        <v>0.60322935430971003</v>
      </c>
      <c r="H19" s="45">
        <v>0.3906102111785999</v>
      </c>
      <c r="I19" s="45">
        <v>0.80361576585040007</v>
      </c>
      <c r="J19" s="45">
        <v>0.81531308938345992</v>
      </c>
      <c r="K19" s="45">
        <v>0.7970162143017202</v>
      </c>
      <c r="L19" s="45">
        <v>0.75869831599704995</v>
      </c>
      <c r="M19" s="45">
        <v>0.73658875162432025</v>
      </c>
      <c r="N19" s="45">
        <v>0.70926761285518003</v>
      </c>
      <c r="O19" s="45">
        <v>0.67571893220992008</v>
      </c>
      <c r="P19" s="45">
        <v>0.53811474172633</v>
      </c>
      <c r="Q19" s="45">
        <v>0.62963095122007984</v>
      </c>
      <c r="R19" s="45">
        <v>0.79398789450958973</v>
      </c>
      <c r="S19" s="45">
        <v>0.44063600831548994</v>
      </c>
      <c r="T19" s="45">
        <v>0.46238197034353007</v>
      </c>
      <c r="U19" s="45">
        <v>0.37215267101730004</v>
      </c>
      <c r="V19" s="45">
        <v>0.40844783132050994</v>
      </c>
      <c r="W19" s="45">
        <v>0.61522310219469012</v>
      </c>
      <c r="X19" s="45">
        <v>0.54974381131429018</v>
      </c>
      <c r="Y19" s="23"/>
      <c r="Z19" s="23">
        <v>13.909876678682259</v>
      </c>
    </row>
    <row r="20" spans="1:26" ht="15.75" outlineLevel="1" x14ac:dyDescent="0.25">
      <c r="B20" s="5" t="s">
        <v>84</v>
      </c>
      <c r="C20" s="44">
        <v>1021.6534761222504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82.623314258248513</v>
      </c>
      <c r="J20" s="45">
        <v>87.893957032492679</v>
      </c>
      <c r="K20" s="45">
        <v>83.023125262229627</v>
      </c>
      <c r="L20" s="45">
        <v>110.51858105815435</v>
      </c>
      <c r="M20" s="45">
        <v>115.60671155177496</v>
      </c>
      <c r="N20" s="45">
        <v>101.34104891771209</v>
      </c>
      <c r="O20" s="45">
        <v>93.787045650356333</v>
      </c>
      <c r="P20" s="45">
        <v>97.261088490238478</v>
      </c>
      <c r="Q20" s="45">
        <v>113.59918923154969</v>
      </c>
      <c r="R20" s="45">
        <v>116.97511191276128</v>
      </c>
      <c r="S20" s="45">
        <v>92.882414922194826</v>
      </c>
      <c r="T20" s="45">
        <v>108.38499190549203</v>
      </c>
      <c r="U20" s="45">
        <v>109.7640021414084</v>
      </c>
      <c r="V20" s="45">
        <v>128.35776303579684</v>
      </c>
      <c r="W20" s="45">
        <v>120.93313059502916</v>
      </c>
      <c r="X20" s="45">
        <v>100.07987604600079</v>
      </c>
      <c r="Y20" s="23"/>
      <c r="Z20" s="23">
        <v>2015.2510880112409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3441.8523126426853</v>
      </c>
      <c r="D23" s="45">
        <v>317.78401846246453</v>
      </c>
      <c r="E23" s="45">
        <v>340.15983440594653</v>
      </c>
      <c r="F23" s="45">
        <v>322.49186433405299</v>
      </c>
      <c r="G23" s="45">
        <v>316.50105779884547</v>
      </c>
      <c r="H23" s="45">
        <v>271.26969552896952</v>
      </c>
      <c r="I23" s="45">
        <v>275.45255117673855</v>
      </c>
      <c r="J23" s="45">
        <v>266.53698100622307</v>
      </c>
      <c r="K23" s="45">
        <v>261.50532334281144</v>
      </c>
      <c r="L23" s="45">
        <v>262.05322141397806</v>
      </c>
      <c r="M23" s="45">
        <v>262.31475660366073</v>
      </c>
      <c r="N23" s="45">
        <v>248.85873497618223</v>
      </c>
      <c r="O23" s="45">
        <v>240.24504611533811</v>
      </c>
      <c r="P23" s="45">
        <v>240.91066108755467</v>
      </c>
      <c r="Q23" s="45">
        <v>263.42649907216344</v>
      </c>
      <c r="R23" s="45">
        <v>298.69195931323196</v>
      </c>
      <c r="S23" s="45">
        <v>333.03368028256864</v>
      </c>
      <c r="T23" s="45">
        <v>355.34023267458082</v>
      </c>
      <c r="U23" s="45">
        <v>375.2987896799354</v>
      </c>
      <c r="V23" s="45">
        <v>392.03977310630313</v>
      </c>
      <c r="W23" s="45">
        <v>437.62693455122331</v>
      </c>
      <c r="X23" s="45">
        <v>432.49962438642569</v>
      </c>
      <c r="Y23" s="23"/>
      <c r="Z23" s="23">
        <v>6514.0412393191982</v>
      </c>
    </row>
    <row r="24" spans="1:26" ht="15.75" outlineLevel="1" x14ac:dyDescent="0.25">
      <c r="B24" s="5" t="s">
        <v>9</v>
      </c>
      <c r="C24" s="44">
        <v>95.870568691749355</v>
      </c>
      <c r="D24" s="45">
        <v>7.3065952133999978</v>
      </c>
      <c r="E24" s="45">
        <v>8.215723539979999</v>
      </c>
      <c r="F24" s="45">
        <v>8.414809277159998</v>
      </c>
      <c r="G24" s="45">
        <v>6.8879292045800025</v>
      </c>
      <c r="H24" s="45">
        <v>6.2060772670199986</v>
      </c>
      <c r="I24" s="45">
        <v>6.4282422741500023</v>
      </c>
      <c r="J24" s="45">
        <v>6.9490907861300011</v>
      </c>
      <c r="K24" s="45">
        <v>7.7362785758600019</v>
      </c>
      <c r="L24" s="45">
        <v>8.610159966979996</v>
      </c>
      <c r="M24" s="45">
        <v>8.4571986953400007</v>
      </c>
      <c r="N24" s="45">
        <v>8.7923307964500008</v>
      </c>
      <c r="O24" s="45">
        <v>8.7259385551300017</v>
      </c>
      <c r="P24" s="45">
        <v>8.2159252720999998</v>
      </c>
      <c r="Q24" s="45">
        <v>8.9582849811000003</v>
      </c>
      <c r="R24" s="45">
        <v>9.5515712156299966</v>
      </c>
      <c r="S24" s="45">
        <v>10.826435281210003</v>
      </c>
      <c r="T24" s="45">
        <v>10.583213273889999</v>
      </c>
      <c r="U24" s="45">
        <v>11.10091500741</v>
      </c>
      <c r="V24" s="45">
        <v>11.221259262190003</v>
      </c>
      <c r="W24" s="45">
        <v>13.31003771757999</v>
      </c>
      <c r="X24" s="45">
        <v>11.509149874830003</v>
      </c>
      <c r="Y24" s="23"/>
      <c r="Z24" s="23">
        <v>188.00716603811998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120.53288117794237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40.446009999999994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23"/>
      <c r="Z26" s="23">
        <v>151.5846647903943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51.099762667019753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40.446009999999994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23"/>
      <c r="Z28" s="23">
        <v>70.729843841600001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31.639729839728332</v>
      </c>
      <c r="D30" s="8">
        <v>11.270131051571282</v>
      </c>
      <c r="E30" s="8">
        <v>10.14994072354291</v>
      </c>
      <c r="F30" s="8">
        <v>11.690146328118761</v>
      </c>
      <c r="G30" s="8">
        <v>0.60123718049944996</v>
      </c>
      <c r="H30" s="8">
        <v>0.25396040640488005</v>
      </c>
      <c r="I30" s="8">
        <v>8.5660762211130004E-2</v>
      </c>
      <c r="J30" s="8">
        <v>0</v>
      </c>
      <c r="K30" s="8">
        <v>0.23286943286692</v>
      </c>
      <c r="L30" s="8">
        <v>0.43037398191185</v>
      </c>
      <c r="M30" s="8">
        <v>0.33155037424701</v>
      </c>
      <c r="N30" s="8">
        <v>0.61944275790582004</v>
      </c>
      <c r="O30" s="8">
        <v>0</v>
      </c>
      <c r="P30" s="8">
        <v>0.70246012954983994</v>
      </c>
      <c r="Q30" s="8">
        <v>0.25520971116982005</v>
      </c>
      <c r="R30" s="8">
        <v>0.88087034303661993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37.503853183036291</v>
      </c>
    </row>
    <row r="31" spans="1:26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23"/>
      <c r="Z31" s="23"/>
    </row>
    <row r="32" spans="1:26" ht="15.75" outlineLevel="1" x14ac:dyDescent="0.25">
      <c r="B32" s="5" t="s">
        <v>68</v>
      </c>
      <c r="C32" s="44">
        <v>31.639729839728332</v>
      </c>
      <c r="D32" s="44">
        <v>11.270131051571282</v>
      </c>
      <c r="E32" s="44">
        <v>10.14994072354291</v>
      </c>
      <c r="F32" s="44">
        <v>11.690146328118761</v>
      </c>
      <c r="G32" s="44">
        <v>0.60123718049944996</v>
      </c>
      <c r="H32" s="44">
        <v>0.25396040640488005</v>
      </c>
      <c r="I32" s="44">
        <v>8.5660762211130004E-2</v>
      </c>
      <c r="J32" s="44">
        <v>0</v>
      </c>
      <c r="K32" s="44">
        <v>0.23286943286692</v>
      </c>
      <c r="L32" s="44">
        <v>0.43037398191185</v>
      </c>
      <c r="M32" s="44">
        <v>0.33155037424701</v>
      </c>
      <c r="N32" s="44">
        <v>0.61944275790582004</v>
      </c>
      <c r="O32" s="44">
        <v>0</v>
      </c>
      <c r="P32" s="44">
        <v>0.70246012954983994</v>
      </c>
      <c r="Q32" s="44">
        <v>0.25520971116982005</v>
      </c>
      <c r="R32" s="44">
        <v>0.88087034303661993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-6508.7361187651131</v>
      </c>
      <c r="D34" s="8">
        <v>-223.07630357607451</v>
      </c>
      <c r="E34" s="8">
        <v>-353.47205739489317</v>
      </c>
      <c r="F34" s="8">
        <v>-411.01389367247941</v>
      </c>
      <c r="G34" s="8">
        <v>-446.61552582679946</v>
      </c>
      <c r="H34" s="8">
        <v>-555.2638717812863</v>
      </c>
      <c r="I34" s="8">
        <v>-912.92227249639154</v>
      </c>
      <c r="J34" s="8">
        <v>-841.1881949202666</v>
      </c>
      <c r="K34" s="8">
        <v>-926.08323827310267</v>
      </c>
      <c r="L34" s="8">
        <v>-989.85240081442976</v>
      </c>
      <c r="M34" s="8">
        <v>-1028.2467929247634</v>
      </c>
      <c r="N34" s="8">
        <v>-827.8060671143171</v>
      </c>
      <c r="O34" s="8">
        <v>-784.06574473580054</v>
      </c>
      <c r="P34" s="8">
        <v>-828.62142404023564</v>
      </c>
      <c r="Q34" s="8">
        <v>-895.45529955919801</v>
      </c>
      <c r="R34" s="8">
        <v>-854.25206236154611</v>
      </c>
      <c r="S34" s="8">
        <v>-483.17430849034525</v>
      </c>
      <c r="T34" s="8">
        <v>-198.84500499295123</v>
      </c>
      <c r="U34" s="8">
        <v>-35.920575100937739</v>
      </c>
      <c r="V34" s="8">
        <v>62.982951123363186</v>
      </c>
      <c r="W34" s="8">
        <v>129.90326409188998</v>
      </c>
      <c r="X34" s="8">
        <v>198.25037996528624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-3642.6055814923329</v>
      </c>
      <c r="D35" s="43">
        <v>-0.43815238275301271</v>
      </c>
      <c r="E35" s="43">
        <v>-94.934400931891332</v>
      </c>
      <c r="F35" s="43">
        <v>-126.78294029551458</v>
      </c>
      <c r="G35" s="43">
        <v>-144.84944181532319</v>
      </c>
      <c r="H35" s="43">
        <v>-148.62883913846724</v>
      </c>
      <c r="I35" s="43">
        <v>-385.02073675995609</v>
      </c>
      <c r="J35" s="43">
        <v>-514.742316030604</v>
      </c>
      <c r="K35" s="43">
        <v>-542.10874112194847</v>
      </c>
      <c r="L35" s="43">
        <v>-590.71873121208671</v>
      </c>
      <c r="M35" s="43">
        <v>-641.42205838541872</v>
      </c>
      <c r="N35" s="43">
        <v>-573.07996000248988</v>
      </c>
      <c r="O35" s="43">
        <v>-549.34019140787245</v>
      </c>
      <c r="P35" s="43">
        <v>-533.95335750972401</v>
      </c>
      <c r="Q35" s="43">
        <v>-582.89988068062735</v>
      </c>
      <c r="R35" s="43">
        <v>-656.05430372926185</v>
      </c>
      <c r="S35" s="43">
        <v>-425.31163815472951</v>
      </c>
      <c r="T35" s="43">
        <v>-232.75102063450905</v>
      </c>
      <c r="U35" s="43">
        <v>-149.82455460207726</v>
      </c>
      <c r="V35" s="43">
        <v>-76.537834524173348</v>
      </c>
      <c r="W35" s="43">
        <v>-38.228087631276182</v>
      </c>
      <c r="X35" s="43">
        <v>7.9549351879478545</v>
      </c>
      <c r="Y35" s="23"/>
      <c r="Z35" s="23">
        <v>-6999.6722517627568</v>
      </c>
    </row>
    <row r="36" spans="1:26" ht="15.75" outlineLevel="1" x14ac:dyDescent="0.25">
      <c r="B36" s="5" t="s">
        <v>88</v>
      </c>
      <c r="C36" s="44">
        <v>-5544.0781125585272</v>
      </c>
      <c r="D36" s="45">
        <v>-487.28057865596827</v>
      </c>
      <c r="E36" s="45">
        <v>-521.98717570755662</v>
      </c>
      <c r="F36" s="45">
        <v>-541.3308428147792</v>
      </c>
      <c r="G36" s="45">
        <v>-557.84096632718206</v>
      </c>
      <c r="H36" s="45">
        <v>-658.63227020077488</v>
      </c>
      <c r="I36" s="45">
        <v>-777.45750550823755</v>
      </c>
      <c r="J36" s="45">
        <v>-575.19161455892322</v>
      </c>
      <c r="K36" s="45">
        <v>-628.298306008552</v>
      </c>
      <c r="L36" s="45">
        <v>-636.77471856329953</v>
      </c>
      <c r="M36" s="45">
        <v>-623.52469356748907</v>
      </c>
      <c r="N36" s="45">
        <v>-490.07003172742679</v>
      </c>
      <c r="O36" s="45">
        <v>-461.12690550517783</v>
      </c>
      <c r="P36" s="45">
        <v>-499.62322332111211</v>
      </c>
      <c r="Q36" s="45">
        <v>-515.26675899749478</v>
      </c>
      <c r="R36" s="45">
        <v>-397.76364735760541</v>
      </c>
      <c r="S36" s="45">
        <v>-255.869230097121</v>
      </c>
      <c r="T36" s="45">
        <v>-162.87942248347895</v>
      </c>
      <c r="U36" s="45">
        <v>-82.183120768948285</v>
      </c>
      <c r="V36" s="45">
        <v>-50.996364864487767</v>
      </c>
      <c r="W36" s="45">
        <v>-19.171764673753277</v>
      </c>
      <c r="X36" s="45">
        <v>11.458796240981403</v>
      </c>
      <c r="Y36" s="23"/>
      <c r="Z36" s="23">
        <v>-8931.8103454683878</v>
      </c>
    </row>
    <row r="37" spans="1:26" ht="15.75" outlineLevel="1" x14ac:dyDescent="0.25">
      <c r="B37" s="5" t="s">
        <v>89</v>
      </c>
      <c r="C37" s="44">
        <v>1.1987293556275385E-2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1.0864133670199997E-3</v>
      </c>
      <c r="J37" s="45">
        <v>1.9052561001799994E-3</v>
      </c>
      <c r="K37" s="45">
        <v>2.8997454523799994E-3</v>
      </c>
      <c r="L37" s="45">
        <v>2.8146213548999998E-3</v>
      </c>
      <c r="M37" s="45">
        <v>2.5669035222300016E-3</v>
      </c>
      <c r="N37" s="45">
        <v>1.4054151497099993E-3</v>
      </c>
      <c r="O37" s="45">
        <v>7.6278887406000019E-4</v>
      </c>
      <c r="P37" s="45">
        <v>1.6748921436699998E-3</v>
      </c>
      <c r="Q37" s="45">
        <v>1.7782552599500006E-3</v>
      </c>
      <c r="R37" s="45">
        <v>1.6745769603099998E-3</v>
      </c>
      <c r="S37" s="45">
        <v>1.2455046236699999E-3</v>
      </c>
      <c r="T37" s="45">
        <v>6.4143678021999994E-4</v>
      </c>
      <c r="U37" s="45">
        <v>5.7725900510000028E-4</v>
      </c>
      <c r="V37" s="45">
        <v>1.4111387124400002E-3</v>
      </c>
      <c r="W37" s="45">
        <v>1.3202899340299997E-3</v>
      </c>
      <c r="X37" s="45">
        <v>1.1260139995999999E-3</v>
      </c>
      <c r="Y37" s="23"/>
      <c r="Z37" s="23">
        <v>2.4890511239469993E-2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109.64913563140587</v>
      </c>
      <c r="D40" s="45">
        <v>10.235146843705023</v>
      </c>
      <c r="E40" s="45">
        <v>10.226359512128768</v>
      </c>
      <c r="F40" s="45">
        <v>10.137631694967292</v>
      </c>
      <c r="G40" s="45">
        <v>10.178185481538883</v>
      </c>
      <c r="H40" s="45">
        <v>10.188614208130776</v>
      </c>
      <c r="I40" s="45">
        <v>10.155791194540324</v>
      </c>
      <c r="J40" s="45">
        <v>10.142938170215301</v>
      </c>
      <c r="K40" s="45">
        <v>10.114689920364698</v>
      </c>
      <c r="L40" s="45">
        <v>10.120295169212703</v>
      </c>
      <c r="M40" s="45">
        <v>10.087275663737524</v>
      </c>
      <c r="N40" s="45">
        <v>9.8918544390938834</v>
      </c>
      <c r="O40" s="45">
        <v>9.892896141378154</v>
      </c>
      <c r="P40" s="45">
        <v>9.6823033866354091</v>
      </c>
      <c r="Q40" s="45">
        <v>9.004337164884582</v>
      </c>
      <c r="R40" s="45">
        <v>8.9960379987706709</v>
      </c>
      <c r="S40" s="45">
        <v>8.9831190759074637</v>
      </c>
      <c r="T40" s="45">
        <v>9.0878033815726127</v>
      </c>
      <c r="U40" s="45">
        <v>9.1925395770354825</v>
      </c>
      <c r="V40" s="45">
        <v>9.2971669301636624</v>
      </c>
      <c r="W40" s="45">
        <v>7.9503576336396486</v>
      </c>
      <c r="X40" s="45">
        <v>0.16399429297693977</v>
      </c>
      <c r="Y40" s="23"/>
      <c r="Z40" s="23">
        <v>193.72933788059981</v>
      </c>
    </row>
    <row r="41" spans="1:26" ht="15.75" outlineLevel="1" x14ac:dyDescent="0.25">
      <c r="B41" s="5" t="s">
        <v>8</v>
      </c>
      <c r="C41" s="44">
        <v>2.151171763522362E-2</v>
      </c>
      <c r="D41" s="45">
        <v>6.7855639885499907E-3</v>
      </c>
      <c r="E41" s="45">
        <v>5.5446078023699951E-3</v>
      </c>
      <c r="F41" s="45">
        <v>1.7675643466999996E-3</v>
      </c>
      <c r="G41" s="45">
        <v>1.3653002835E-4</v>
      </c>
      <c r="H41" s="45">
        <v>2.39153796E-5</v>
      </c>
      <c r="I41" s="45">
        <v>7.3310205420000022E-5</v>
      </c>
      <c r="J41" s="45">
        <v>1.1735643810099996E-3</v>
      </c>
      <c r="K41" s="45">
        <v>3.1014554694299952E-3</v>
      </c>
      <c r="L41" s="45">
        <v>2.7460390061499989E-3</v>
      </c>
      <c r="M41" s="45">
        <v>2.5705974728500013E-3</v>
      </c>
      <c r="N41" s="45">
        <v>1.5514848021200003E-3</v>
      </c>
      <c r="O41" s="45">
        <v>1.5204115713200012E-3</v>
      </c>
      <c r="P41" s="45">
        <v>8.3835217535000025E-4</v>
      </c>
      <c r="Q41" s="45">
        <v>7.7435316163999965E-4</v>
      </c>
      <c r="R41" s="45">
        <v>8.3079579740000036E-4</v>
      </c>
      <c r="S41" s="45">
        <v>4.8003676889999959E-4</v>
      </c>
      <c r="T41" s="45">
        <v>6.6088635523999959E-4</v>
      </c>
      <c r="U41" s="45">
        <v>9.4963167180000006E-5</v>
      </c>
      <c r="V41" s="45">
        <v>0</v>
      </c>
      <c r="W41" s="45">
        <v>0</v>
      </c>
      <c r="X41" s="45">
        <v>0</v>
      </c>
      <c r="Y41" s="23"/>
      <c r="Z41" s="23">
        <v>3.0674431879579977E-2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0.13070696367474277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0.14556301672064001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0.11955531849999999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0.26511833522063999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17869.820377069835</v>
      </c>
      <c r="D47" s="8">
        <v>231.73608230236096</v>
      </c>
      <c r="E47" s="8">
        <v>344.63805812102981</v>
      </c>
      <c r="F47" s="8">
        <v>421.27845034506078</v>
      </c>
      <c r="G47" s="8">
        <v>627.6161867280257</v>
      </c>
      <c r="H47" s="8">
        <v>816.18200154772705</v>
      </c>
      <c r="I47" s="8">
        <v>3024.5420603511157</v>
      </c>
      <c r="J47" s="8">
        <v>1471.3218590471438</v>
      </c>
      <c r="K47" s="8">
        <v>1590.0700014446015</v>
      </c>
      <c r="L47" s="8">
        <v>1654.6444263840249</v>
      </c>
      <c r="M47" s="8">
        <v>1759.2016393748315</v>
      </c>
      <c r="N47" s="8">
        <v>1850.5120239771934</v>
      </c>
      <c r="O47" s="8">
        <v>1880.9728586008944</v>
      </c>
      <c r="P47" s="8">
        <v>1980.1424401988429</v>
      </c>
      <c r="Q47" s="8">
        <v>2133.3274749395746</v>
      </c>
      <c r="R47" s="8">
        <v>2245.5664705578988</v>
      </c>
      <c r="S47" s="8">
        <v>2566.7204173266696</v>
      </c>
      <c r="T47" s="8">
        <v>2703.2586347345355</v>
      </c>
      <c r="U47" s="8">
        <v>2788.1355443551311</v>
      </c>
      <c r="V47" s="8">
        <v>2915.7817626442443</v>
      </c>
      <c r="W47" s="8">
        <v>3062.6211899663163</v>
      </c>
      <c r="X47" s="8">
        <v>3273.4041969066252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7725.4162905737148</v>
      </c>
      <c r="D48" s="6">
        <v>0</v>
      </c>
      <c r="E48" s="6">
        <v>12.720920779111374</v>
      </c>
      <c r="F48" s="6">
        <v>12.10048633786734</v>
      </c>
      <c r="G48" s="6">
        <v>13.401712882114275</v>
      </c>
      <c r="H48" s="6">
        <v>145.3343039330675</v>
      </c>
      <c r="I48" s="6">
        <v>2221.1001478860608</v>
      </c>
      <c r="J48" s="6">
        <v>649.26414092664413</v>
      </c>
      <c r="K48" s="6">
        <v>710.91689999346204</v>
      </c>
      <c r="L48" s="6">
        <v>746.98083169008248</v>
      </c>
      <c r="M48" s="6">
        <v>784.04752071700079</v>
      </c>
      <c r="N48" s="6">
        <v>840.23729184214426</v>
      </c>
      <c r="O48" s="6">
        <v>883.48013677072538</v>
      </c>
      <c r="P48" s="6">
        <v>909.53402802324842</v>
      </c>
      <c r="Q48" s="6">
        <v>1001.4925224180432</v>
      </c>
      <c r="R48" s="6">
        <v>1054.3030429996111</v>
      </c>
      <c r="S48" s="6">
        <v>1113.6283035658939</v>
      </c>
      <c r="T48" s="6">
        <v>1164.1566496868265</v>
      </c>
      <c r="U48" s="6">
        <v>1163.1763771133967</v>
      </c>
      <c r="V48" s="6">
        <v>1170.6964981407893</v>
      </c>
      <c r="W48" s="6">
        <v>1211.9132958070811</v>
      </c>
      <c r="X48" s="6">
        <v>1252.4723589380844</v>
      </c>
      <c r="Y48" s="23"/>
      <c r="Z48" s="23">
        <v>17060.957470451256</v>
      </c>
    </row>
    <row r="49" spans="1:26" ht="15.75" outlineLevel="1" x14ac:dyDescent="0.25">
      <c r="B49" s="5" t="s">
        <v>94</v>
      </c>
      <c r="C49" s="44">
        <v>2508.2262281205103</v>
      </c>
      <c r="D49" s="44">
        <v>0</v>
      </c>
      <c r="E49" s="44">
        <v>0</v>
      </c>
      <c r="F49" s="44">
        <v>0</v>
      </c>
      <c r="G49" s="44">
        <v>139.47449627346501</v>
      </c>
      <c r="H49" s="44">
        <v>157.40527488971404</v>
      </c>
      <c r="I49" s="44">
        <v>188.63262412178531</v>
      </c>
      <c r="J49" s="44">
        <v>189.25196084767401</v>
      </c>
      <c r="K49" s="44">
        <v>207.81929224794493</v>
      </c>
      <c r="L49" s="44">
        <v>211.98527879804905</v>
      </c>
      <c r="M49" s="44">
        <v>240.83396384288449</v>
      </c>
      <c r="N49" s="44">
        <v>243.99308383012982</v>
      </c>
      <c r="O49" s="44">
        <v>252.72923638482064</v>
      </c>
      <c r="P49" s="44">
        <v>280.86078724352137</v>
      </c>
      <c r="Q49" s="44">
        <v>300.72542537281385</v>
      </c>
      <c r="R49" s="44">
        <v>312.96382020812246</v>
      </c>
      <c r="S49" s="44">
        <v>455.77122297161674</v>
      </c>
      <c r="T49" s="44">
        <v>485.17633843260461</v>
      </c>
      <c r="U49" s="44">
        <v>516.55060506210009</v>
      </c>
      <c r="V49" s="44">
        <v>565.40392349126046</v>
      </c>
      <c r="W49" s="44">
        <v>593.17002887991475</v>
      </c>
      <c r="X49" s="44">
        <v>651.02890674873299</v>
      </c>
      <c r="Y49" s="23"/>
      <c r="Z49" s="23">
        <v>5993.7762696471545</v>
      </c>
    </row>
    <row r="50" spans="1:26" ht="15.75" outlineLevel="1" x14ac:dyDescent="0.25">
      <c r="B50" s="5" t="s">
        <v>95</v>
      </c>
      <c r="C50" s="44">
        <v>1705.5610031476147</v>
      </c>
      <c r="D50" s="45">
        <v>0</v>
      </c>
      <c r="E50" s="45">
        <v>50.152219178081587</v>
      </c>
      <c r="F50" s="45">
        <v>88.699153976153966</v>
      </c>
      <c r="G50" s="45">
        <v>91.604281635261231</v>
      </c>
      <c r="H50" s="45">
        <v>92.630493710997968</v>
      </c>
      <c r="I50" s="45">
        <v>147.68125507378764</v>
      </c>
      <c r="J50" s="45">
        <v>174.39940246106806</v>
      </c>
      <c r="K50" s="45">
        <v>183.12302251920107</v>
      </c>
      <c r="L50" s="45">
        <v>194.80297485191238</v>
      </c>
      <c r="M50" s="45">
        <v>208.09397316961218</v>
      </c>
      <c r="N50" s="45">
        <v>215.12975317949957</v>
      </c>
      <c r="O50" s="45">
        <v>174.93265229157103</v>
      </c>
      <c r="P50" s="45">
        <v>179.25963758020029</v>
      </c>
      <c r="Q50" s="45">
        <v>191.12680773571734</v>
      </c>
      <c r="R50" s="45">
        <v>212.05329911358101</v>
      </c>
      <c r="S50" s="45">
        <v>219.5915540482863</v>
      </c>
      <c r="T50" s="45">
        <v>228.92512110170338</v>
      </c>
      <c r="U50" s="45">
        <v>234.41620561266404</v>
      </c>
      <c r="V50" s="45">
        <v>241.00131132149539</v>
      </c>
      <c r="W50" s="45">
        <v>257.32726032726919</v>
      </c>
      <c r="X50" s="45">
        <v>268.09461957810225</v>
      </c>
      <c r="Y50" s="23"/>
      <c r="Z50" s="23">
        <v>3653.0449984661659</v>
      </c>
    </row>
    <row r="51" spans="1:26" ht="15.75" outlineLevel="1" x14ac:dyDescent="0.25">
      <c r="B51" s="5" t="s">
        <v>96</v>
      </c>
      <c r="C51" s="44">
        <v>3710.3704878319772</v>
      </c>
      <c r="D51" s="45">
        <v>231.69074147397353</v>
      </c>
      <c r="E51" s="45">
        <v>235.48741176109155</v>
      </c>
      <c r="F51" s="45">
        <v>239.41412015346972</v>
      </c>
      <c r="G51" s="45">
        <v>243.40486214658779</v>
      </c>
      <c r="H51" s="45">
        <v>270.18891829879146</v>
      </c>
      <c r="I51" s="45">
        <v>299.3945088404983</v>
      </c>
      <c r="J51" s="45">
        <v>286.72734639995934</v>
      </c>
      <c r="K51" s="45">
        <v>304.34467791240638</v>
      </c>
      <c r="L51" s="45">
        <v>311.05729882416955</v>
      </c>
      <c r="M51" s="45">
        <v>318.79848307715821</v>
      </c>
      <c r="N51" s="45">
        <v>337.61171520365826</v>
      </c>
      <c r="O51" s="45">
        <v>347.34607354298822</v>
      </c>
      <c r="P51" s="45">
        <v>366.13433963889673</v>
      </c>
      <c r="Q51" s="45">
        <v>380.47539242097082</v>
      </c>
      <c r="R51" s="45">
        <v>395.03626980323378</v>
      </c>
      <c r="S51" s="45">
        <v>428.336741865232</v>
      </c>
      <c r="T51" s="45">
        <v>452.81037831293605</v>
      </c>
      <c r="U51" s="45">
        <v>477.34152369970229</v>
      </c>
      <c r="V51" s="45">
        <v>507.41039450355049</v>
      </c>
      <c r="W51" s="45">
        <v>544.77548240004671</v>
      </c>
      <c r="X51" s="45">
        <v>599.29652632701595</v>
      </c>
      <c r="Y51" s="23"/>
      <c r="Z51" s="23">
        <v>7577.0832066063385</v>
      </c>
    </row>
    <row r="52" spans="1:26" ht="15.75" outlineLevel="1" x14ac:dyDescent="0.25">
      <c r="B52" s="5" t="s">
        <v>97</v>
      </c>
      <c r="C52" s="44">
        <v>2223.1189864914672</v>
      </c>
      <c r="D52" s="45">
        <v>2.788738630131999E-2</v>
      </c>
      <c r="E52" s="45">
        <v>46.261811034435468</v>
      </c>
      <c r="F52" s="45">
        <v>81.007817991475392</v>
      </c>
      <c r="G52" s="45">
        <v>139.72306655152988</v>
      </c>
      <c r="H52" s="45">
        <v>150.60808744966337</v>
      </c>
      <c r="I52" s="45">
        <v>167.91038205276561</v>
      </c>
      <c r="J52" s="45">
        <v>171.94048118563313</v>
      </c>
      <c r="K52" s="45">
        <v>184.13142160972458</v>
      </c>
      <c r="L52" s="45">
        <v>190.13247172091954</v>
      </c>
      <c r="M52" s="45">
        <v>207.74573752840135</v>
      </c>
      <c r="N52" s="45">
        <v>213.83554683976544</v>
      </c>
      <c r="O52" s="45">
        <v>222.76827074531815</v>
      </c>
      <c r="P52" s="45">
        <v>244.76372376990713</v>
      </c>
      <c r="Q52" s="45">
        <v>259.94340848905102</v>
      </c>
      <c r="R52" s="45">
        <v>271.67017354973115</v>
      </c>
      <c r="S52" s="45">
        <v>349.86878496726172</v>
      </c>
      <c r="T52" s="45">
        <v>372.74875724426795</v>
      </c>
      <c r="U52" s="45">
        <v>397.34182597983329</v>
      </c>
      <c r="V52" s="45">
        <v>431.98737295047238</v>
      </c>
      <c r="W52" s="45">
        <v>456.45160106877125</v>
      </c>
      <c r="X52" s="45">
        <v>503.29174354997406</v>
      </c>
      <c r="Y52" s="23"/>
      <c r="Z52" s="23">
        <v>5064.1603736652023</v>
      </c>
    </row>
    <row r="53" spans="1:26" ht="15.75" outlineLevel="1" x14ac:dyDescent="0.25">
      <c r="B53" s="5" t="s">
        <v>98</v>
      </c>
      <c r="C53" s="44">
        <v>1.4423024619694789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0.26297847317560069</v>
      </c>
      <c r="U53" s="45">
        <v>0.26871138608131839</v>
      </c>
      <c r="V53" s="45">
        <v>0.2745692973477995</v>
      </c>
      <c r="W53" s="45">
        <v>0.28055492294648121</v>
      </c>
      <c r="X53" s="45">
        <v>0.40891609978492105</v>
      </c>
      <c r="Y53" s="23"/>
      <c r="Z53" s="23">
        <v>3.4380033896317199</v>
      </c>
    </row>
    <row r="54" spans="1:26" ht="15.75" outlineLevel="1" x14ac:dyDescent="0.25">
      <c r="B54" s="5" t="s">
        <v>13</v>
      </c>
      <c r="C54" s="44">
        <v>-4.3149215574194599</v>
      </c>
      <c r="D54" s="45">
        <v>0</v>
      </c>
      <c r="E54" s="45">
        <v>-2.1385582733900008E-3</v>
      </c>
      <c r="F54" s="45">
        <v>-2.6307387964699998E-3</v>
      </c>
      <c r="G54" s="45">
        <v>-5.3032542484100012E-2</v>
      </c>
      <c r="H54" s="45">
        <v>-4.7201950401769999E-2</v>
      </c>
      <c r="I54" s="45">
        <v>-0.24721539764322004</v>
      </c>
      <c r="J54" s="45">
        <v>-0.33570706840559006</v>
      </c>
      <c r="K54" s="45">
        <v>-0.34355923824234014</v>
      </c>
      <c r="L54" s="45">
        <v>-0.39438167324805989</v>
      </c>
      <c r="M54" s="45">
        <v>-0.39973408793261017</v>
      </c>
      <c r="N54" s="45">
        <v>-0.46505752649493026</v>
      </c>
      <c r="O54" s="45">
        <v>-0.45690100022890984</v>
      </c>
      <c r="P54" s="45">
        <v>-0.65132010797530993</v>
      </c>
      <c r="Q54" s="45">
        <v>-0.68258464906589933</v>
      </c>
      <c r="R54" s="45">
        <v>-0.71201204727870948</v>
      </c>
      <c r="S54" s="45">
        <v>-0.73355793434993022</v>
      </c>
      <c r="T54" s="45">
        <v>-0.82158851697842972</v>
      </c>
      <c r="U54" s="45">
        <v>-0.95970449864633001</v>
      </c>
      <c r="V54" s="45">
        <v>-0.99230706067155949</v>
      </c>
      <c r="W54" s="45">
        <v>-1.2970334397131102</v>
      </c>
      <c r="X54" s="45">
        <v>-1.1888743350693005</v>
      </c>
      <c r="Y54" s="23"/>
      <c r="Z54" s="23">
        <v>-10.786542371899969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2358.8532350822861</v>
      </c>
      <c r="D56" s="8">
        <v>10.085855954045932</v>
      </c>
      <c r="E56" s="8">
        <v>20.101892753559572</v>
      </c>
      <c r="F56" s="8">
        <v>38.109964049401484</v>
      </c>
      <c r="G56" s="8">
        <v>59.994857602885702</v>
      </c>
      <c r="H56" s="8">
        <v>82.281089694386651</v>
      </c>
      <c r="I56" s="8">
        <v>108.83756680557903</v>
      </c>
      <c r="J56" s="8">
        <v>127.56015159919197</v>
      </c>
      <c r="K56" s="8">
        <v>163.20696870038893</v>
      </c>
      <c r="L56" s="8">
        <v>201.54415495699587</v>
      </c>
      <c r="M56" s="8">
        <v>240.01494047346827</v>
      </c>
      <c r="N56" s="8">
        <v>274.84988705788254</v>
      </c>
      <c r="O56" s="8">
        <v>306.8713580810487</v>
      </c>
      <c r="P56" s="8">
        <v>329.44811749605964</v>
      </c>
      <c r="Q56" s="8">
        <v>360.84769906262187</v>
      </c>
      <c r="R56" s="8">
        <v>399.85284325662127</v>
      </c>
      <c r="S56" s="8">
        <v>425.94103705408514</v>
      </c>
      <c r="T56" s="8">
        <v>463.45192583207267</v>
      </c>
      <c r="U56" s="8">
        <v>464.73528554595572</v>
      </c>
      <c r="V56" s="8">
        <v>506.30332077871935</v>
      </c>
      <c r="W56" s="8">
        <v>545.26149144945305</v>
      </c>
      <c r="X56" s="8">
        <v>587.5598806714479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136.16171021026881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4.4259906849522093</v>
      </c>
      <c r="I58" s="45">
        <v>8.3985703441202855</v>
      </c>
      <c r="J58" s="45">
        <v>8.778386892067477</v>
      </c>
      <c r="K58" s="45">
        <v>9.2792708372654999</v>
      </c>
      <c r="L58" s="45">
        <v>10.068512590689279</v>
      </c>
      <c r="M58" s="45">
        <v>13.311304732183659</v>
      </c>
      <c r="N58" s="45">
        <v>14.656347439013286</v>
      </c>
      <c r="O58" s="45">
        <v>14.934642891073359</v>
      </c>
      <c r="P58" s="45">
        <v>17.371007451965397</v>
      </c>
      <c r="Q58" s="45">
        <v>17.986027835532095</v>
      </c>
      <c r="R58" s="45">
        <v>25.356727179117879</v>
      </c>
      <c r="S58" s="45">
        <v>27.315615617471995</v>
      </c>
      <c r="T58" s="45">
        <v>28.758875244488475</v>
      </c>
      <c r="U58" s="45">
        <v>29.660516292246829</v>
      </c>
      <c r="V58" s="45">
        <v>30.379032347045179</v>
      </c>
      <c r="W58" s="45">
        <v>34.171083397174321</v>
      </c>
      <c r="X58" s="45">
        <v>38.72996898622133</v>
      </c>
      <c r="Y58" s="23"/>
      <c r="Z58" s="23">
        <v>337.50939089966261</v>
      </c>
    </row>
    <row r="59" spans="1:26" ht="15.75" outlineLevel="1" x14ac:dyDescent="0.25">
      <c r="B59" s="5" t="s">
        <v>101</v>
      </c>
      <c r="C59" s="44">
        <v>2222.6915248720175</v>
      </c>
      <c r="D59" s="45">
        <v>10.085855954045932</v>
      </c>
      <c r="E59" s="45">
        <v>19.82487379464105</v>
      </c>
      <c r="F59" s="45">
        <v>37.832177200072401</v>
      </c>
      <c r="G59" s="45">
        <v>56.62215327409919</v>
      </c>
      <c r="H59" s="45">
        <v>77.85509900943444</v>
      </c>
      <c r="I59" s="45">
        <v>100.43899646145874</v>
      </c>
      <c r="J59" s="45">
        <v>118.78176470712449</v>
      </c>
      <c r="K59" s="45">
        <v>153.92769786312343</v>
      </c>
      <c r="L59" s="45">
        <v>191.4756423663066</v>
      </c>
      <c r="M59" s="45">
        <v>226.70363574128461</v>
      </c>
      <c r="N59" s="45">
        <v>260.19353961886924</v>
      </c>
      <c r="O59" s="45">
        <v>291.93671518997536</v>
      </c>
      <c r="P59" s="45">
        <v>312.07711004409424</v>
      </c>
      <c r="Q59" s="45">
        <v>342.8616712270898</v>
      </c>
      <c r="R59" s="45">
        <v>374.49611607750342</v>
      </c>
      <c r="S59" s="45">
        <v>398.62542143661312</v>
      </c>
      <c r="T59" s="45">
        <v>434.6930505875842</v>
      </c>
      <c r="U59" s="45">
        <v>435.07476925370889</v>
      </c>
      <c r="V59" s="45">
        <v>475.9242884316742</v>
      </c>
      <c r="W59" s="45">
        <v>511.09040805227875</v>
      </c>
      <c r="X59" s="45">
        <v>548.82991168522653</v>
      </c>
      <c r="Y59" s="23"/>
      <c r="Z59" s="23">
        <v>5379.3508979762091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862.97701668147022</v>
      </c>
      <c r="D62" s="8">
        <v>-26.993667301772462</v>
      </c>
      <c r="E62" s="8">
        <v>-56.526633418026854</v>
      </c>
      <c r="F62" s="8">
        <v>-73.446924508488991</v>
      </c>
      <c r="G62" s="8">
        <v>-27.830227602552213</v>
      </c>
      <c r="H62" s="8">
        <v>50.434088302363918</v>
      </c>
      <c r="I62" s="8">
        <v>115.36655764602035</v>
      </c>
      <c r="J62" s="8">
        <v>96.237622682354257</v>
      </c>
      <c r="K62" s="8">
        <v>98.175827915291862</v>
      </c>
      <c r="L62" s="8">
        <v>112.06305072257791</v>
      </c>
      <c r="M62" s="8">
        <v>110.87116917963368</v>
      </c>
      <c r="N62" s="8">
        <v>125.81278579712301</v>
      </c>
      <c r="O62" s="8">
        <v>157.31324835112096</v>
      </c>
      <c r="P62" s="8">
        <v>172.94021400624828</v>
      </c>
      <c r="Q62" s="8">
        <v>164.78217548579755</v>
      </c>
      <c r="R62" s="8">
        <v>132.56772303645755</v>
      </c>
      <c r="S62" s="8">
        <v>92.690810982366827</v>
      </c>
      <c r="T62" s="8">
        <v>125.97896088526331</v>
      </c>
      <c r="U62" s="8">
        <v>188.61991910646614</v>
      </c>
      <c r="V62" s="8">
        <v>201.759875695841</v>
      </c>
      <c r="W62" s="8">
        <v>206.18530814193284</v>
      </c>
      <c r="X62" s="8">
        <v>211.96638007399218</v>
      </c>
      <c r="Y62" s="23"/>
      <c r="Z62" s="23">
        <v>2178.9682651800113</v>
      </c>
    </row>
    <row r="63" spans="1:26" ht="15.75" outlineLevel="1" x14ac:dyDescent="0.25">
      <c r="B63" s="4" t="s">
        <v>15</v>
      </c>
      <c r="C63" s="6">
        <v>-959.95653451890166</v>
      </c>
      <c r="D63" s="43">
        <v>-104.86984258662821</v>
      </c>
      <c r="E63" s="43">
        <v>-112.7000202924583</v>
      </c>
      <c r="F63" s="43">
        <v>-124.52384282930433</v>
      </c>
      <c r="G63" s="43">
        <v>-102.14361549816697</v>
      </c>
      <c r="H63" s="43">
        <v>-70.421185086685895</v>
      </c>
      <c r="I63" s="43">
        <v>-62.218818932918978</v>
      </c>
      <c r="J63" s="43">
        <v>-64.230655548991436</v>
      </c>
      <c r="K63" s="43">
        <v>-61.318399030018028</v>
      </c>
      <c r="L63" s="43">
        <v>-61.257433844114246</v>
      </c>
      <c r="M63" s="43">
        <v>-65.124623454368475</v>
      </c>
      <c r="N63" s="43">
        <v>-64.158876834544742</v>
      </c>
      <c r="O63" s="43">
        <v>-62.491088682366431</v>
      </c>
      <c r="P63" s="43">
        <v>-64.542938286544114</v>
      </c>
      <c r="Q63" s="43">
        <v>-72.014533490012838</v>
      </c>
      <c r="R63" s="43">
        <v>-85.050664752618033</v>
      </c>
      <c r="S63" s="43">
        <v>-92.983172909864891</v>
      </c>
      <c r="T63" s="43">
        <v>-92.215257095999036</v>
      </c>
      <c r="U63" s="43">
        <v>-87.516755963356815</v>
      </c>
      <c r="V63" s="43">
        <v>-90.690599174684664</v>
      </c>
      <c r="W63" s="43">
        <v>-93.487442475567633</v>
      </c>
      <c r="X63" s="43">
        <v>-106.26505677734836</v>
      </c>
      <c r="Y63" s="23"/>
      <c r="Z63" s="23">
        <v>-1740.2248235465624</v>
      </c>
    </row>
    <row r="64" spans="1:26" ht="15.75" outlineLevel="1" x14ac:dyDescent="0.25">
      <c r="B64" s="5" t="s">
        <v>16</v>
      </c>
      <c r="C64" s="44">
        <v>1822.9335512003718</v>
      </c>
      <c r="D64" s="45">
        <v>77.876175284855748</v>
      </c>
      <c r="E64" s="45">
        <v>56.173386874431451</v>
      </c>
      <c r="F64" s="45">
        <v>51.076918320815338</v>
      </c>
      <c r="G64" s="45">
        <v>74.313387895614753</v>
      </c>
      <c r="H64" s="45">
        <v>120.85527338904981</v>
      </c>
      <c r="I64" s="45">
        <v>177.58537657893933</v>
      </c>
      <c r="J64" s="45">
        <v>160.46827823134569</v>
      </c>
      <c r="K64" s="45">
        <v>159.49422694530989</v>
      </c>
      <c r="L64" s="45">
        <v>173.32048456669216</v>
      </c>
      <c r="M64" s="45">
        <v>175.99579263400216</v>
      </c>
      <c r="N64" s="45">
        <v>189.97166263166775</v>
      </c>
      <c r="O64" s="45">
        <v>219.8043370334874</v>
      </c>
      <c r="P64" s="45">
        <v>237.4831522927924</v>
      </c>
      <c r="Q64" s="45">
        <v>236.79670897581039</v>
      </c>
      <c r="R64" s="45">
        <v>217.6183877890756</v>
      </c>
      <c r="S64" s="45">
        <v>185.67398389223172</v>
      </c>
      <c r="T64" s="45">
        <v>218.19421798126234</v>
      </c>
      <c r="U64" s="45">
        <v>276.13667506982296</v>
      </c>
      <c r="V64" s="45">
        <v>292.45047487052568</v>
      </c>
      <c r="W64" s="45">
        <v>299.67275061750047</v>
      </c>
      <c r="X64" s="45">
        <v>318.23143685134056</v>
      </c>
      <c r="Y64" s="23"/>
      <c r="Z64" s="23">
        <v>3919.1930887265735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1561.1824278480019</v>
      </c>
      <c r="D66" s="8">
        <v>0</v>
      </c>
      <c r="E66" s="8">
        <v>1.2227443456264404</v>
      </c>
      <c r="F66" s="8">
        <v>1.4281907924211219</v>
      </c>
      <c r="G66" s="8">
        <v>18.75741830582631</v>
      </c>
      <c r="H66" s="8">
        <v>24.044576188469193</v>
      </c>
      <c r="I66" s="8">
        <v>33.118272070494513</v>
      </c>
      <c r="J66" s="8">
        <v>35.624956400644592</v>
      </c>
      <c r="K66" s="8">
        <v>104.36721991944668</v>
      </c>
      <c r="L66" s="8">
        <v>122.35417054065665</v>
      </c>
      <c r="M66" s="8">
        <v>125.05790733000637</v>
      </c>
      <c r="N66" s="8">
        <v>128.03004119004001</v>
      </c>
      <c r="O66" s="8">
        <v>130.85196041049477</v>
      </c>
      <c r="P66" s="8">
        <v>134.33599213554564</v>
      </c>
      <c r="Q66" s="8">
        <v>196.77426952196095</v>
      </c>
      <c r="R66" s="8">
        <v>391.87143530587463</v>
      </c>
      <c r="S66" s="8">
        <v>400.4142244420679</v>
      </c>
      <c r="T66" s="8">
        <v>409.14327239006707</v>
      </c>
      <c r="U66" s="8">
        <v>418.06256799555911</v>
      </c>
      <c r="V66" s="8">
        <v>477.79610022181862</v>
      </c>
      <c r="W66" s="8">
        <v>488.21208115150989</v>
      </c>
      <c r="X66" s="8">
        <v>498.85510797640546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1561.1824278480019</v>
      </c>
      <c r="D67" s="6">
        <v>0</v>
      </c>
      <c r="E67" s="6">
        <v>1.2227443456264404</v>
      </c>
      <c r="F67" s="6">
        <v>1.4281907924211219</v>
      </c>
      <c r="G67" s="6">
        <v>18.75741830582631</v>
      </c>
      <c r="H67" s="6">
        <v>24.044576188469193</v>
      </c>
      <c r="I67" s="6">
        <v>33.118272070494513</v>
      </c>
      <c r="J67" s="6">
        <v>35.624956400644592</v>
      </c>
      <c r="K67" s="6">
        <v>104.36721991944668</v>
      </c>
      <c r="L67" s="6">
        <v>122.35417054065665</v>
      </c>
      <c r="M67" s="6">
        <v>125.05790733000637</v>
      </c>
      <c r="N67" s="6">
        <v>128.03004119004001</v>
      </c>
      <c r="O67" s="6">
        <v>130.85196041049477</v>
      </c>
      <c r="P67" s="6">
        <v>134.33599213554564</v>
      </c>
      <c r="Q67" s="6">
        <v>196.77426952196095</v>
      </c>
      <c r="R67" s="6">
        <v>391.87143530587463</v>
      </c>
      <c r="S67" s="6">
        <v>400.4142244420679</v>
      </c>
      <c r="T67" s="6">
        <v>409.14327239006707</v>
      </c>
      <c r="U67" s="6">
        <v>418.06256799555911</v>
      </c>
      <c r="V67" s="6">
        <v>477.79610022181862</v>
      </c>
      <c r="W67" s="6">
        <v>488.21208115150989</v>
      </c>
      <c r="X67" s="6">
        <v>498.85510797640546</v>
      </c>
      <c r="Y67" s="23"/>
      <c r="Z67" s="23">
        <v>4140.3225086349366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29110.359506505767</v>
      </c>
      <c r="D70" s="50">
        <v>1377.8055361567713</v>
      </c>
      <c r="E70" s="50">
        <v>1414.9282233935769</v>
      </c>
      <c r="F70" s="50">
        <v>1480.4324679141901</v>
      </c>
      <c r="G70" s="50">
        <v>1784.2554597945873</v>
      </c>
      <c r="H70" s="50">
        <v>1886.299421128886</v>
      </c>
      <c r="I70" s="50">
        <v>3171.7766033819439</v>
      </c>
      <c r="J70" s="50">
        <v>1635.5557241494009</v>
      </c>
      <c r="K70" s="50">
        <v>1732.6705486434287</v>
      </c>
      <c r="L70" s="50">
        <v>1889.1311243382918</v>
      </c>
      <c r="M70" s="50">
        <v>1962.5010972400034</v>
      </c>
      <c r="N70" s="50">
        <v>2263.4210429099062</v>
      </c>
      <c r="O70" s="50">
        <v>2389.9687621138246</v>
      </c>
      <c r="P70" s="50">
        <v>2580.1160089238988</v>
      </c>
      <c r="Q70" s="50">
        <v>2759.2471370779049</v>
      </c>
      <c r="R70" s="50">
        <v>3214.4319060165076</v>
      </c>
      <c r="S70" s="50">
        <v>3808.3781748066876</v>
      </c>
      <c r="T70" s="50">
        <v>4506.1592182064887</v>
      </c>
      <c r="U70" s="50">
        <v>5475.6900661881264</v>
      </c>
      <c r="V70" s="50">
        <v>5884.1769809179759</v>
      </c>
      <c r="W70" s="50">
        <v>6248.4164178702977</v>
      </c>
      <c r="X70" s="51">
        <v>6673.9647231540039</v>
      </c>
      <c r="Y70" s="23"/>
      <c r="Z70" s="23">
        <v>64139.326644326706</v>
      </c>
    </row>
    <row r="71" spans="1:26" ht="15.75" outlineLevel="1" x14ac:dyDescent="0.25">
      <c r="B71" s="52" t="s">
        <v>20</v>
      </c>
      <c r="C71" s="53">
        <v>14382.758192454688</v>
      </c>
      <c r="D71" s="53">
        <v>579.87215146321716</v>
      </c>
      <c r="E71" s="53">
        <v>779.04662599058634</v>
      </c>
      <c r="F71" s="53">
        <v>886.12582021872026</v>
      </c>
      <c r="G71" s="53">
        <v>977.93878152811658</v>
      </c>
      <c r="H71" s="53">
        <v>980.98527659833746</v>
      </c>
      <c r="I71" s="53">
        <v>1288.7872160865718</v>
      </c>
      <c r="J71" s="53">
        <v>1272.1802175022472</v>
      </c>
      <c r="K71" s="53">
        <v>1292.8868453544787</v>
      </c>
      <c r="L71" s="53">
        <v>1335.3348991307664</v>
      </c>
      <c r="M71" s="53">
        <v>1407.448400191736</v>
      </c>
      <c r="N71" s="53">
        <v>1412.5906917208533</v>
      </c>
      <c r="O71" s="53">
        <v>1393.0562305110338</v>
      </c>
      <c r="P71" s="53">
        <v>1449.3019740560396</v>
      </c>
      <c r="Q71" s="53">
        <v>1519.7220007804801</v>
      </c>
      <c r="R71" s="53">
        <v>1590.7190614784301</v>
      </c>
      <c r="S71" s="53">
        <v>1653.2109204881976</v>
      </c>
      <c r="T71" s="53">
        <v>1767.9388650649491</v>
      </c>
      <c r="U71" s="53">
        <v>1865.7529080387033</v>
      </c>
      <c r="V71" s="53">
        <v>1940.6143163597401</v>
      </c>
      <c r="W71" s="53">
        <v>2000.9868162303972</v>
      </c>
      <c r="X71" s="53">
        <v>2134.1715524743649</v>
      </c>
      <c r="Y71" s="23"/>
      <c r="Z71" s="23">
        <v>29528.671571267965</v>
      </c>
    </row>
    <row r="72" spans="1:26" ht="15.75" outlineLevel="1" x14ac:dyDescent="0.25">
      <c r="B72" s="5" t="s">
        <v>21</v>
      </c>
      <c r="C72" s="44">
        <v>2932.7763675088536</v>
      </c>
      <c r="D72" s="44">
        <v>797.93338469355456</v>
      </c>
      <c r="E72" s="44">
        <v>621.93793227825267</v>
      </c>
      <c r="F72" s="44">
        <v>580.77797056518148</v>
      </c>
      <c r="G72" s="44">
        <v>634.68305080506525</v>
      </c>
      <c r="H72" s="44">
        <v>578.5299895192976</v>
      </c>
      <c r="I72" s="44">
        <v>-559.86165678296902</v>
      </c>
      <c r="J72" s="44">
        <v>-510.76555152780901</v>
      </c>
      <c r="K72" s="44">
        <v>-583.31970887190334</v>
      </c>
      <c r="L72" s="44">
        <v>-527.52405582126255</v>
      </c>
      <c r="M72" s="44">
        <v>-594.88669484162438</v>
      </c>
      <c r="N72" s="44">
        <v>-361.43006567326051</v>
      </c>
      <c r="O72" s="44">
        <v>-270.14880196325021</v>
      </c>
      <c r="P72" s="44">
        <v>-193.9167725344557</v>
      </c>
      <c r="Q72" s="44">
        <v>-259.46708101539309</v>
      </c>
      <c r="R72" s="44">
        <v>-135.42545397553044</v>
      </c>
      <c r="S72" s="44">
        <v>185.35350333891228</v>
      </c>
      <c r="T72" s="44">
        <v>679.74409263204029</v>
      </c>
      <c r="U72" s="44">
        <v>1512.147607978367</v>
      </c>
      <c r="V72" s="44">
        <v>1729.6661427043678</v>
      </c>
      <c r="W72" s="44">
        <v>1954.1341958013963</v>
      </c>
      <c r="X72" s="44">
        <v>2137.4367970164144</v>
      </c>
      <c r="Y72" s="23"/>
      <c r="Z72" s="23">
        <v>7415.5988243253905</v>
      </c>
    </row>
    <row r="73" spans="1:26" ht="15.75" outlineLevel="1" x14ac:dyDescent="0.25">
      <c r="B73" s="5" t="s">
        <v>103</v>
      </c>
      <c r="C73" s="44">
        <v>11794.824946542225</v>
      </c>
      <c r="D73" s="44">
        <v>0</v>
      </c>
      <c r="E73" s="44">
        <v>13.943665124737814</v>
      </c>
      <c r="F73" s="44">
        <v>13.528677130288461</v>
      </c>
      <c r="G73" s="44">
        <v>171.63362746140561</v>
      </c>
      <c r="H73" s="44">
        <v>326.78415501125073</v>
      </c>
      <c r="I73" s="44">
        <v>2442.8510440783407</v>
      </c>
      <c r="J73" s="44">
        <v>874.14105817496272</v>
      </c>
      <c r="K73" s="44">
        <v>1023.1034121608537</v>
      </c>
      <c r="L73" s="44">
        <v>1081.3202810287883</v>
      </c>
      <c r="M73" s="44">
        <v>1149.9393918898918</v>
      </c>
      <c r="N73" s="44">
        <v>1212.2604168623141</v>
      </c>
      <c r="O73" s="44">
        <v>1267.0613335660407</v>
      </c>
      <c r="P73" s="44">
        <v>1324.7308074023156</v>
      </c>
      <c r="Q73" s="44">
        <v>1498.992217312818</v>
      </c>
      <c r="R73" s="44">
        <v>1759.1382985136081</v>
      </c>
      <c r="S73" s="44">
        <v>1969.8137509795786</v>
      </c>
      <c r="T73" s="44">
        <v>2058.4762605094984</v>
      </c>
      <c r="U73" s="44">
        <v>2097.7895501710559</v>
      </c>
      <c r="V73" s="44">
        <v>2213.8965218538683</v>
      </c>
      <c r="W73" s="44">
        <v>2293.2954058385058</v>
      </c>
      <c r="X73" s="44">
        <v>2402.3563736632232</v>
      </c>
      <c r="Y73" s="23"/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27289.29973300358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7415.5988243253887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>
        <v>0</v>
      </c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29534.268083337334</v>
      </c>
      <c r="D78" s="44">
        <v>30.794260591097661</v>
      </c>
      <c r="E78" s="44">
        <v>37.712891639254138</v>
      </c>
      <c r="F78" s="44">
        <v>38.391500163290935</v>
      </c>
      <c r="G78" s="44">
        <v>24.476963851585083</v>
      </c>
      <c r="H78" s="44">
        <v>30.694246705701588</v>
      </c>
      <c r="I78" s="44">
        <v>8.6219329066420123</v>
      </c>
      <c r="J78" s="44">
        <v>27.587620639957365</v>
      </c>
      <c r="K78" s="44">
        <v>15.502443712989612</v>
      </c>
      <c r="L78" s="44">
        <v>10.275815948878325</v>
      </c>
      <c r="M78" s="44">
        <v>5.6890498746980045</v>
      </c>
      <c r="N78" s="44">
        <v>8.4910073390590792</v>
      </c>
      <c r="O78" s="44">
        <v>59.393590177209873</v>
      </c>
      <c r="P78" s="44">
        <v>78.121719124906662</v>
      </c>
      <c r="Q78" s="44">
        <v>91.717295889106992</v>
      </c>
      <c r="R78" s="44">
        <v>79.736131714755714</v>
      </c>
      <c r="S78" s="44">
        <v>61.19617285256173</v>
      </c>
      <c r="T78" s="44">
        <v>63.947735703582325</v>
      </c>
      <c r="U78" s="44">
        <v>109.73876014055588</v>
      </c>
      <c r="V78" s="44">
        <v>139.92988120427285</v>
      </c>
      <c r="W78" s="44">
        <v>93.36536582017024</v>
      </c>
      <c r="X78" s="44">
        <v>-158.51646834484515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220674.6130869789</v>
      </c>
      <c r="D82" s="64">
        <v>21925.312780857927</v>
      </c>
      <c r="E82" s="64">
        <v>19525.39243364615</v>
      </c>
      <c r="F82" s="64">
        <v>19866.132637528844</v>
      </c>
      <c r="G82" s="64">
        <v>20035.029473711453</v>
      </c>
      <c r="H82" s="64">
        <v>18728.141546355684</v>
      </c>
      <c r="I82" s="64">
        <v>7161.8947583630816</v>
      </c>
      <c r="J82" s="64">
        <v>6830.8136880381508</v>
      </c>
      <c r="K82" s="64">
        <v>6236.6806814815409</v>
      </c>
      <c r="L82" s="64">
        <v>6347.2411096503292</v>
      </c>
      <c r="M82" s="64">
        <v>6263.5291784433612</v>
      </c>
      <c r="N82" s="64">
        <v>6249.0293830976607</v>
      </c>
      <c r="O82" s="64">
        <v>6054.0975162573795</v>
      </c>
      <c r="P82" s="64">
        <v>6483.8656923056724</v>
      </c>
      <c r="Q82" s="64">
        <v>6800.5124287657036</v>
      </c>
      <c r="R82" s="64">
        <v>7636.6936350062797</v>
      </c>
      <c r="S82" s="64">
        <v>7205.9389575379973</v>
      </c>
      <c r="T82" s="64">
        <v>8209.5253411547928</v>
      </c>
      <c r="U82" s="64">
        <v>8816.2293757118805</v>
      </c>
      <c r="V82" s="64">
        <v>9387.4855890741092</v>
      </c>
      <c r="W82" s="64">
        <v>9914.4817213416827</v>
      </c>
      <c r="X82" s="64">
        <v>10996.585158649199</v>
      </c>
    </row>
    <row r="83" spans="1:25" ht="15.75" outlineLevel="1" x14ac:dyDescent="0.25">
      <c r="B83" s="5" t="s">
        <v>105</v>
      </c>
      <c r="C83" s="65">
        <v>49062.7368290124</v>
      </c>
      <c r="D83" s="45">
        <v>0.2268502934900001</v>
      </c>
      <c r="E83" s="45">
        <v>0.21965996912999994</v>
      </c>
      <c r="F83" s="45">
        <v>0.19683572877999997</v>
      </c>
      <c r="G83" s="45">
        <v>0.20145969634999991</v>
      </c>
      <c r="H83" s="45">
        <v>0.19496971457999993</v>
      </c>
      <c r="I83" s="45">
        <v>3660.5822798536783</v>
      </c>
      <c r="J83" s="45">
        <v>3657.1389955823579</v>
      </c>
      <c r="K83" s="45">
        <v>3657.6309967579073</v>
      </c>
      <c r="L83" s="45">
        <v>3126.2837794923062</v>
      </c>
      <c r="M83" s="45">
        <v>3665.1700231725072</v>
      </c>
      <c r="N83" s="45">
        <v>3665.8668520779875</v>
      </c>
      <c r="O83" s="45">
        <v>3658.2348626678681</v>
      </c>
      <c r="P83" s="45">
        <v>3095.3897348394257</v>
      </c>
      <c r="Q83" s="45">
        <v>3657.1533421343979</v>
      </c>
      <c r="R83" s="45">
        <v>3664.7305231345581</v>
      </c>
      <c r="S83" s="45">
        <v>3665.825454536327</v>
      </c>
      <c r="T83" s="45">
        <v>3183.4794885233769</v>
      </c>
      <c r="U83" s="45">
        <v>1575.264169905759</v>
      </c>
      <c r="V83" s="45">
        <v>1606.3090813401595</v>
      </c>
      <c r="W83" s="45">
        <v>1725.7166204437697</v>
      </c>
      <c r="X83" s="45">
        <v>1796.9208491476898</v>
      </c>
    </row>
    <row r="84" spans="1:25" ht="15.75" outlineLevel="1" x14ac:dyDescent="0.25">
      <c r="B84" s="5" t="s">
        <v>106</v>
      </c>
      <c r="C84" s="65">
        <v>18520.835454752549</v>
      </c>
      <c r="D84" s="45">
        <v>1585.2952825651901</v>
      </c>
      <c r="E84" s="45">
        <v>1533.6563547618205</v>
      </c>
      <c r="F84" s="45">
        <v>1531.84100815182</v>
      </c>
      <c r="G84" s="45">
        <v>975.77960562323005</v>
      </c>
      <c r="H84" s="45">
        <v>622.53474964534996</v>
      </c>
      <c r="I84" s="45">
        <v>1166.4408453988499</v>
      </c>
      <c r="J84" s="45">
        <v>1156.4294560484802</v>
      </c>
      <c r="K84" s="45">
        <v>1111.7547464338199</v>
      </c>
      <c r="L84" s="45">
        <v>1002.90782123317</v>
      </c>
      <c r="M84" s="45">
        <v>940.15143217068032</v>
      </c>
      <c r="N84" s="45">
        <v>875.75802943449003</v>
      </c>
      <c r="O84" s="45">
        <v>806.84098859487995</v>
      </c>
      <c r="P84" s="45">
        <v>632.33710995921979</v>
      </c>
      <c r="Q84" s="45">
        <v>701.64306895133996</v>
      </c>
      <c r="R84" s="45">
        <v>824.58904932790983</v>
      </c>
      <c r="S84" s="45">
        <v>496.23290459136007</v>
      </c>
      <c r="T84" s="45">
        <v>511.28347899659002</v>
      </c>
      <c r="U84" s="45">
        <v>423.60690878450998</v>
      </c>
      <c r="V84" s="45">
        <v>448.10568841689008</v>
      </c>
      <c r="W84" s="45">
        <v>628.67745623810004</v>
      </c>
      <c r="X84" s="45">
        <v>544.9694694248501</v>
      </c>
    </row>
    <row r="85" spans="1:25" ht="15.75" outlineLevel="1" x14ac:dyDescent="0.25">
      <c r="B85" s="5" t="s">
        <v>107</v>
      </c>
      <c r="C85" s="65">
        <v>15884.539464393651</v>
      </c>
      <c r="D85" s="45">
        <v>748.52385757357001</v>
      </c>
      <c r="E85" s="45">
        <v>722.06434648140953</v>
      </c>
      <c r="F85" s="45">
        <v>764.78822427600892</v>
      </c>
      <c r="G85" s="45">
        <v>765.91824464051876</v>
      </c>
      <c r="H85" s="45">
        <v>764.71417171946894</v>
      </c>
      <c r="I85" s="45">
        <v>725.11203277790935</v>
      </c>
      <c r="J85" s="45">
        <v>687.64342757873953</v>
      </c>
      <c r="K85" s="45">
        <v>663.0205059012095</v>
      </c>
      <c r="L85" s="45">
        <v>661.13039696295948</v>
      </c>
      <c r="M85" s="45">
        <v>661.82347808673967</v>
      </c>
      <c r="N85" s="45">
        <v>714.20807011320926</v>
      </c>
      <c r="O85" s="45">
        <v>737.04752753883895</v>
      </c>
      <c r="P85" s="45">
        <v>777.38142576129917</v>
      </c>
      <c r="Q85" s="45">
        <v>773.32574302931869</v>
      </c>
      <c r="R85" s="45">
        <v>776.33368248059878</v>
      </c>
      <c r="S85" s="45">
        <v>790.75294913897903</v>
      </c>
      <c r="T85" s="45">
        <v>790.5823426169087</v>
      </c>
      <c r="U85" s="45">
        <v>831.69950739641843</v>
      </c>
      <c r="V85" s="45">
        <v>834.50024613308847</v>
      </c>
      <c r="W85" s="45">
        <v>847.55736904626826</v>
      </c>
      <c r="X85" s="45">
        <v>846.4119151401884</v>
      </c>
    </row>
    <row r="86" spans="1:25" ht="15.75" outlineLevel="1" x14ac:dyDescent="0.25">
      <c r="B86" s="5" t="s">
        <v>108</v>
      </c>
      <c r="C86" s="65">
        <v>162502.4364198985</v>
      </c>
      <c r="D86" s="45">
        <v>1121.2020553855691</v>
      </c>
      <c r="E86" s="45">
        <v>1694.1024538044389</v>
      </c>
      <c r="F86" s="45">
        <v>2293.4253361828296</v>
      </c>
      <c r="G86" s="45">
        <v>2954.5916510401603</v>
      </c>
      <c r="H86" s="45">
        <v>3618.9122741472474</v>
      </c>
      <c r="I86" s="45">
        <v>4284.7540485650297</v>
      </c>
      <c r="J86" s="45">
        <v>4861.721643866078</v>
      </c>
      <c r="K86" s="45">
        <v>5710.9155424350301</v>
      </c>
      <c r="L86" s="45">
        <v>6606.1845466278573</v>
      </c>
      <c r="M86" s="45">
        <v>7500.4526891013647</v>
      </c>
      <c r="N86" s="45">
        <v>8238.5031198683828</v>
      </c>
      <c r="O86" s="45">
        <v>8885.4415237897956</v>
      </c>
      <c r="P86" s="45">
        <v>9301.7494661943383</v>
      </c>
      <c r="Q86" s="45">
        <v>10048.87615588719</v>
      </c>
      <c r="R86" s="45">
        <v>10788.053083415036</v>
      </c>
      <c r="S86" s="45">
        <v>11406.937544085655</v>
      </c>
      <c r="T86" s="45">
        <v>11914.808720130344</v>
      </c>
      <c r="U86" s="45">
        <v>11902.101140681072</v>
      </c>
      <c r="V86" s="45">
        <v>12553.880305688901</v>
      </c>
      <c r="W86" s="45">
        <v>13134.138655048002</v>
      </c>
      <c r="X86" s="45">
        <v>13681.684463954192</v>
      </c>
    </row>
    <row r="87" spans="1:25" ht="15.75" outlineLevel="1" x14ac:dyDescent="0.25">
      <c r="B87" s="5" t="s">
        <v>25</v>
      </c>
      <c r="C87" s="65">
        <v>9010.4634963856079</v>
      </c>
      <c r="D87" s="45">
        <v>429.82680701707017</v>
      </c>
      <c r="E87" s="45">
        <v>427.5946214440898</v>
      </c>
      <c r="F87" s="45">
        <v>428.55364392022983</v>
      </c>
      <c r="G87" s="45">
        <v>429.26747584286767</v>
      </c>
      <c r="H87" s="45">
        <v>429.89450671898089</v>
      </c>
      <c r="I87" s="45">
        <v>428.1432416744982</v>
      </c>
      <c r="J87" s="45">
        <v>429.71770142875994</v>
      </c>
      <c r="K87" s="45">
        <v>427.63618925192981</v>
      </c>
      <c r="L87" s="45">
        <v>430.42881918910894</v>
      </c>
      <c r="M87" s="45">
        <v>427.5677021690895</v>
      </c>
      <c r="N87" s="45">
        <v>429.25393900783115</v>
      </c>
      <c r="O87" s="45">
        <v>429.25883614693112</v>
      </c>
      <c r="P87" s="45">
        <v>429.25779177281112</v>
      </c>
      <c r="Q87" s="45">
        <v>429.25791327817115</v>
      </c>
      <c r="R87" s="45">
        <v>429.25386903855116</v>
      </c>
      <c r="S87" s="45">
        <v>429.26239966196113</v>
      </c>
      <c r="T87" s="45">
        <v>429.25223793257112</v>
      </c>
      <c r="U87" s="45">
        <v>429.25742879277112</v>
      </c>
      <c r="V87" s="45">
        <v>429.25833631968112</v>
      </c>
      <c r="W87" s="45">
        <v>429.26750322151111</v>
      </c>
      <c r="X87" s="45">
        <v>429.25253255619111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129979.83729915797</v>
      </c>
      <c r="D89" s="45">
        <v>10391.79291015508</v>
      </c>
      <c r="E89" s="45">
        <v>10329.878818240066</v>
      </c>
      <c r="F89" s="45">
        <v>9930.890926471644</v>
      </c>
      <c r="G89" s="45">
        <v>8533.785117241021</v>
      </c>
      <c r="H89" s="45">
        <v>6648.5198333611634</v>
      </c>
      <c r="I89" s="45">
        <v>6066.7805271572497</v>
      </c>
      <c r="J89" s="45">
        <v>5738.5429646078383</v>
      </c>
      <c r="K89" s="45">
        <v>5389.26004047075</v>
      </c>
      <c r="L89" s="45">
        <v>5257.2628102797626</v>
      </c>
      <c r="M89" s="45">
        <v>5092.7241467318518</v>
      </c>
      <c r="N89" s="45">
        <v>4610.3317498448614</v>
      </c>
      <c r="O89" s="45">
        <v>4360.7149560732023</v>
      </c>
      <c r="P89" s="45">
        <v>4412.7209315150703</v>
      </c>
      <c r="Q89" s="45">
        <v>4432.3169517062297</v>
      </c>
      <c r="R89" s="45">
        <v>4631.8482059313328</v>
      </c>
      <c r="S89" s="45">
        <v>5528.6293702539006</v>
      </c>
      <c r="T89" s="45">
        <v>5646.959439436323</v>
      </c>
      <c r="U89" s="45">
        <v>5923.0103533334122</v>
      </c>
      <c r="V89" s="45">
        <v>5776.8923268025501</v>
      </c>
      <c r="W89" s="45">
        <v>5819.5034098929818</v>
      </c>
      <c r="X89" s="45">
        <v>5457.4715096516629</v>
      </c>
    </row>
    <row r="90" spans="1:25" ht="15.75" outlineLevel="1" x14ac:dyDescent="0.25">
      <c r="B90" s="5" t="s">
        <v>28</v>
      </c>
      <c r="C90" s="65">
        <v>291756.94764910388</v>
      </c>
      <c r="D90" s="45">
        <v>3475.8221271869006</v>
      </c>
      <c r="E90" s="45">
        <v>5486.2404448107418</v>
      </c>
      <c r="F90" s="45">
        <v>6150.9405425407285</v>
      </c>
      <c r="G90" s="45">
        <v>6419.422533652717</v>
      </c>
      <c r="H90" s="45">
        <v>6373.7471134409006</v>
      </c>
      <c r="I90" s="45">
        <v>11596.385703384003</v>
      </c>
      <c r="J90" s="45">
        <v>13983.369536369702</v>
      </c>
      <c r="K90" s="45">
        <v>14349.502005173352</v>
      </c>
      <c r="L90" s="45">
        <v>15084.440874288011</v>
      </c>
      <c r="M90" s="45">
        <v>15725.60867483915</v>
      </c>
      <c r="N90" s="45">
        <v>15698.226862183303</v>
      </c>
      <c r="O90" s="45">
        <v>15986.686256899531</v>
      </c>
      <c r="P90" s="45">
        <v>15915.393641813931</v>
      </c>
      <c r="Q90" s="45">
        <v>16568.383062074285</v>
      </c>
      <c r="R90" s="45">
        <v>17830.573758937844</v>
      </c>
      <c r="S90" s="45">
        <v>18031.517803042618</v>
      </c>
      <c r="T90" s="45">
        <v>18057.420904916667</v>
      </c>
      <c r="U90" s="45">
        <v>18566.266458392416</v>
      </c>
      <c r="V90" s="45">
        <v>18567.016354808216</v>
      </c>
      <c r="W90" s="45">
        <v>18815.676039073864</v>
      </c>
      <c r="X90" s="45">
        <v>19074.306951275015</v>
      </c>
    </row>
    <row r="91" spans="1:25" ht="15.75" outlineLevel="1" x14ac:dyDescent="0.25">
      <c r="B91" s="5" t="s">
        <v>29</v>
      </c>
      <c r="C91" s="65">
        <v>393387.52823778911</v>
      </c>
      <c r="D91" s="45">
        <v>13026.239138429386</v>
      </c>
      <c r="E91" s="45">
        <v>13699.55274697423</v>
      </c>
      <c r="F91" s="45">
        <v>13777.542926168651</v>
      </c>
      <c r="G91" s="45">
        <v>13795.066819377505</v>
      </c>
      <c r="H91" s="45">
        <v>16062.661620178809</v>
      </c>
      <c r="I91" s="45">
        <v>18916.293423855692</v>
      </c>
      <c r="J91" s="45">
        <v>18709.550498611483</v>
      </c>
      <c r="K91" s="45">
        <v>19487.839602100899</v>
      </c>
      <c r="L91" s="45">
        <v>19390.211490560614</v>
      </c>
      <c r="M91" s="45">
        <v>19164.766716958533</v>
      </c>
      <c r="N91" s="45">
        <v>19596.370709308499</v>
      </c>
      <c r="O91" s="45">
        <v>19580.299377030457</v>
      </c>
      <c r="P91" s="45">
        <v>20576.906307947182</v>
      </c>
      <c r="Q91" s="45">
        <v>20491.723191236124</v>
      </c>
      <c r="R91" s="45">
        <v>19886.870585193668</v>
      </c>
      <c r="S91" s="45">
        <v>20766.220452129441</v>
      </c>
      <c r="T91" s="45">
        <v>20596.468463060592</v>
      </c>
      <c r="U91" s="45">
        <v>21326.357083148483</v>
      </c>
      <c r="V91" s="45">
        <v>21459.433100846742</v>
      </c>
      <c r="W91" s="45">
        <v>21374.117880609661</v>
      </c>
      <c r="X91" s="45">
        <v>21703.036104062478</v>
      </c>
    </row>
    <row r="92" spans="1:25" ht="15.75" outlineLevel="1" x14ac:dyDescent="0.25">
      <c r="B92" s="66" t="s">
        <v>30</v>
      </c>
      <c r="C92" s="67">
        <v>96648.651320344754</v>
      </c>
      <c r="D92" s="68">
        <v>4481.3519523202804</v>
      </c>
      <c r="E92" s="68">
        <v>4723.6690663696763</v>
      </c>
      <c r="F92" s="68">
        <v>4833.231150234029</v>
      </c>
      <c r="G92" s="68">
        <v>4845.1789176804577</v>
      </c>
      <c r="H92" s="68">
        <v>4725.9885957901224</v>
      </c>
      <c r="I92" s="68">
        <v>4623.3899792443854</v>
      </c>
      <c r="J92" s="68">
        <v>4466.2929750168678</v>
      </c>
      <c r="K92" s="68">
        <v>4690.5622653905375</v>
      </c>
      <c r="L92" s="68">
        <v>4803.8821066497603</v>
      </c>
      <c r="M92" s="68">
        <v>4773.5683160052486</v>
      </c>
      <c r="N92" s="68">
        <v>4669.346926164787</v>
      </c>
      <c r="O92" s="68">
        <v>4545.0947592934781</v>
      </c>
      <c r="P92" s="68">
        <v>4708.5074700557279</v>
      </c>
      <c r="Q92" s="68">
        <v>4525.9146993328859</v>
      </c>
      <c r="R92" s="68">
        <v>4535.6611632300373</v>
      </c>
      <c r="S92" s="68">
        <v>4568.1457167289173</v>
      </c>
      <c r="T92" s="68">
        <v>4362.9587018805878</v>
      </c>
      <c r="U92" s="68">
        <v>4241.0567138877377</v>
      </c>
      <c r="V92" s="68">
        <v>4510.5976445607976</v>
      </c>
      <c r="W92" s="68">
        <v>4548.3068490237783</v>
      </c>
      <c r="X92" s="68">
        <v>4465.9453514846564</v>
      </c>
    </row>
    <row r="93" spans="1:25" ht="15.75" outlineLevel="1" x14ac:dyDescent="0.25">
      <c r="B93" s="38" t="s">
        <v>1</v>
      </c>
      <c r="C93" s="23">
        <v>1482271.9047717815</v>
      </c>
      <c r="D93" s="69">
        <v>62506.820103230879</v>
      </c>
      <c r="E93" s="69">
        <v>63439.799538252475</v>
      </c>
      <c r="F93" s="69">
        <v>64793.654072942059</v>
      </c>
      <c r="G93" s="69">
        <v>63940.440072684753</v>
      </c>
      <c r="H93" s="69">
        <v>63090.353366047006</v>
      </c>
      <c r="I93" s="69">
        <v>63711.405426683268</v>
      </c>
      <c r="J93" s="69">
        <v>65584.785417433799</v>
      </c>
      <c r="K93" s="69">
        <v>66719.961561702105</v>
      </c>
      <c r="L93" s="69">
        <v>67568.145264612584</v>
      </c>
      <c r="M93" s="69">
        <v>68990.831197152234</v>
      </c>
      <c r="N93" s="69">
        <v>69495.594223713764</v>
      </c>
      <c r="O93" s="69">
        <v>69602.197921433748</v>
      </c>
      <c r="P93" s="69">
        <v>70375.970602276342</v>
      </c>
      <c r="Q93" s="69">
        <v>72442.039702882132</v>
      </c>
      <c r="R93" s="69">
        <v>74938.683517550729</v>
      </c>
      <c r="S93" s="69">
        <v>76770.10289297592</v>
      </c>
      <c r="T93" s="69">
        <v>77560.744373663576</v>
      </c>
      <c r="U93" s="69">
        <v>77877.945642335486</v>
      </c>
      <c r="V93" s="69">
        <v>79287.446869422478</v>
      </c>
      <c r="W93" s="69">
        <v>80915.042775364273</v>
      </c>
      <c r="X93" s="69">
        <v>82659.940229421743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</row>
    <row r="96" spans="1:25" x14ac:dyDescent="0.25">
      <c r="Y96" s="23"/>
    </row>
    <row r="97" spans="1:24" x14ac:dyDescent="0.25">
      <c r="A97" s="41">
        <v>13</v>
      </c>
      <c r="B97" s="70" t="s">
        <v>35</v>
      </c>
      <c r="C97" s="71">
        <v>31.639729839728332</v>
      </c>
      <c r="D97" s="71">
        <v>11.270131051571282</v>
      </c>
      <c r="E97" s="71">
        <v>10.14994072354291</v>
      </c>
      <c r="F97" s="71">
        <v>11.690146328118761</v>
      </c>
      <c r="G97" s="71">
        <v>0.60123718049944996</v>
      </c>
      <c r="H97" s="71">
        <v>0.25396040640488005</v>
      </c>
      <c r="I97" s="71">
        <v>8.5660762211130004E-2</v>
      </c>
      <c r="J97" s="71">
        <v>0</v>
      </c>
      <c r="K97" s="71">
        <v>0.23286943286692</v>
      </c>
      <c r="L97" s="71">
        <v>0.43037398191185</v>
      </c>
      <c r="M97" s="71">
        <v>0.33155037424701</v>
      </c>
      <c r="N97" s="71">
        <v>0.61944275790582004</v>
      </c>
      <c r="O97" s="71">
        <v>0</v>
      </c>
      <c r="P97" s="71">
        <v>0.70246012954983994</v>
      </c>
      <c r="Q97" s="71">
        <v>0.25520971116982005</v>
      </c>
      <c r="R97" s="71">
        <v>0.88087034303661993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31.639729839728332</v>
      </c>
      <c r="D101" s="76">
        <v>11.270131051571282</v>
      </c>
      <c r="E101" s="76">
        <v>10.14994072354291</v>
      </c>
      <c r="F101" s="76">
        <v>11.690146328118761</v>
      </c>
      <c r="G101" s="76">
        <v>0.60123718049944996</v>
      </c>
      <c r="H101" s="76">
        <v>0.25396040640488005</v>
      </c>
      <c r="I101" s="76">
        <v>8.5660762211130004E-2</v>
      </c>
      <c r="J101" s="76">
        <v>0</v>
      </c>
      <c r="K101" s="76">
        <v>0.23286943286692</v>
      </c>
      <c r="L101" s="76">
        <v>0.43037398191185</v>
      </c>
      <c r="M101" s="76">
        <v>0.33155037424701</v>
      </c>
      <c r="N101" s="76">
        <v>0.61944275790582004</v>
      </c>
      <c r="O101" s="76">
        <v>0</v>
      </c>
      <c r="P101" s="76">
        <v>0.70246012954983994</v>
      </c>
      <c r="Q101" s="76">
        <v>0.25520971116982005</v>
      </c>
      <c r="R101" s="76">
        <v>0.88087034303661993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5B897-6EBB-4AAC-A7C7-3D473B5B5891}">
  <sheetPr codeName="Sheet4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119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6467.6940125486826</v>
      </c>
      <c r="D7" s="8">
        <v>903.12634820813571</v>
      </c>
      <c r="E7" s="8">
        <v>872.48840955055675</v>
      </c>
      <c r="F7" s="8">
        <v>932.86406626709277</v>
      </c>
      <c r="G7" s="8">
        <v>957.6468040123741</v>
      </c>
      <c r="H7" s="8">
        <v>943.55860281660534</v>
      </c>
      <c r="I7" s="8">
        <v>281.939019988832</v>
      </c>
      <c r="J7" s="8">
        <v>255.64695287633367</v>
      </c>
      <c r="K7" s="8">
        <v>224.85667998461062</v>
      </c>
      <c r="L7" s="8">
        <v>281.34580384950578</v>
      </c>
      <c r="M7" s="8">
        <v>232.51798217730868</v>
      </c>
      <c r="N7" s="8">
        <v>223.25794859162497</v>
      </c>
      <c r="O7" s="8">
        <v>205.6214755167596</v>
      </c>
      <c r="P7" s="8">
        <v>306.7253557433682</v>
      </c>
      <c r="Q7" s="8">
        <v>286.90053072087187</v>
      </c>
      <c r="R7" s="8">
        <v>342.0996369636199</v>
      </c>
      <c r="S7" s="8">
        <v>258.57442554007224</v>
      </c>
      <c r="T7" s="8">
        <v>381.51043422507053</v>
      </c>
      <c r="U7" s="8">
        <v>996.96424311254623</v>
      </c>
      <c r="V7" s="8">
        <v>740.48383856743249</v>
      </c>
      <c r="W7" s="8">
        <v>788.76166247337324</v>
      </c>
      <c r="X7" s="8">
        <v>842.22865107569157</v>
      </c>
      <c r="Y7" s="23"/>
      <c r="Z7" s="23">
        <v>11259.118872261784</v>
      </c>
    </row>
    <row r="8" spans="1:26" ht="15.75" outlineLevel="1" x14ac:dyDescent="0.25">
      <c r="B8" s="4" t="s">
        <v>77</v>
      </c>
      <c r="C8" s="6">
        <v>315.95238929139401</v>
      </c>
      <c r="D8" s="43">
        <v>39.852404305818396</v>
      </c>
      <c r="E8" s="43">
        <v>38.121937674220995</v>
      </c>
      <c r="F8" s="43">
        <v>40.403434400771154</v>
      </c>
      <c r="G8" s="43">
        <v>41.995157451177178</v>
      </c>
      <c r="H8" s="43">
        <v>41.773266515440476</v>
      </c>
      <c r="I8" s="43">
        <v>17.114318500370842</v>
      </c>
      <c r="J8" s="43">
        <v>16.633139068203526</v>
      </c>
      <c r="K8" s="43">
        <v>14.322908323332241</v>
      </c>
      <c r="L8" s="43">
        <v>14.943295206267777</v>
      </c>
      <c r="M8" s="43">
        <v>15.372300008443307</v>
      </c>
      <c r="N8" s="43">
        <v>15.845329606518312</v>
      </c>
      <c r="O8" s="43">
        <v>15.698592617285145</v>
      </c>
      <c r="P8" s="43">
        <v>17.786366804206132</v>
      </c>
      <c r="Q8" s="43">
        <v>19.400060543045736</v>
      </c>
      <c r="R8" s="43">
        <v>22.897845253525119</v>
      </c>
      <c r="S8" s="43">
        <v>22.344814481672735</v>
      </c>
      <c r="T8" s="43">
        <v>26.500248995664109</v>
      </c>
      <c r="U8" s="43">
        <v>28.433355993655752</v>
      </c>
      <c r="V8" s="43">
        <v>33.503846043070652</v>
      </c>
      <c r="W8" s="43">
        <v>36.11623944096474</v>
      </c>
      <c r="X8" s="43">
        <v>41.053053494699135</v>
      </c>
      <c r="Y8" s="23"/>
      <c r="Z8" s="23">
        <v>560.11191472835355</v>
      </c>
    </row>
    <row r="9" spans="1:26" ht="15.75" outlineLevel="1" x14ac:dyDescent="0.25">
      <c r="B9" s="5" t="s">
        <v>78</v>
      </c>
      <c r="C9" s="44">
        <v>2601.304953688295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218.07715160921131</v>
      </c>
      <c r="J9" s="45">
        <v>194.97364633462689</v>
      </c>
      <c r="K9" s="45">
        <v>210.36177433032952</v>
      </c>
      <c r="L9" s="45">
        <v>194.22619676954344</v>
      </c>
      <c r="M9" s="45">
        <v>250.95170026002913</v>
      </c>
      <c r="N9" s="45">
        <v>226.69654699385467</v>
      </c>
      <c r="O9" s="45">
        <v>222.1968417531923</v>
      </c>
      <c r="P9" s="45">
        <v>216.87165556671945</v>
      </c>
      <c r="Q9" s="45">
        <v>250.48624201341883</v>
      </c>
      <c r="R9" s="45">
        <v>241.07516578781645</v>
      </c>
      <c r="S9" s="45">
        <v>232.10513553740242</v>
      </c>
      <c r="T9" s="45">
        <v>218.65458045801196</v>
      </c>
      <c r="U9" s="45">
        <v>283.13756852341982</v>
      </c>
      <c r="V9" s="45">
        <v>257.15089821640902</v>
      </c>
      <c r="W9" s="45">
        <v>259.34211920668298</v>
      </c>
      <c r="X9" s="45">
        <v>245.56998856677532</v>
      </c>
      <c r="Y9" s="23"/>
      <c r="Z9" s="23">
        <v>4868.5552808330403</v>
      </c>
    </row>
    <row r="10" spans="1:26" ht="15.75" outlineLevel="1" x14ac:dyDescent="0.25">
      <c r="B10" s="5" t="s">
        <v>79</v>
      </c>
      <c r="C10" s="44">
        <v>1396.6756205024067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2853.1875920243174</v>
      </c>
    </row>
    <row r="11" spans="1:26" ht="15.75" outlineLevel="1" x14ac:dyDescent="0.25">
      <c r="B11" s="5" t="s">
        <v>80</v>
      </c>
      <c r="C11" s="44">
        <v>274.92655255812747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50.379311914239928</v>
      </c>
      <c r="L11" s="45">
        <v>43.908065676013479</v>
      </c>
      <c r="M11" s="45">
        <v>52.476800164133259</v>
      </c>
      <c r="N11" s="45">
        <v>53.489784695072323</v>
      </c>
      <c r="O11" s="45">
        <v>54.344232401648732</v>
      </c>
      <c r="P11" s="45">
        <v>46.812492329342831</v>
      </c>
      <c r="Q11" s="45">
        <v>56.335952024141562</v>
      </c>
      <c r="R11" s="45">
        <v>57.435208578706273</v>
      </c>
      <c r="S11" s="45">
        <v>6.0266987441368549</v>
      </c>
      <c r="T11" s="45">
        <v>5.3893290695597393</v>
      </c>
      <c r="U11" s="45">
        <v>2.6294912187491097</v>
      </c>
      <c r="V11" s="45">
        <v>1.6002326965979956E-2</v>
      </c>
      <c r="W11" s="45">
        <v>3.8019376447900014E-3</v>
      </c>
      <c r="X11" s="45">
        <v>4.0586497102299982E-3</v>
      </c>
      <c r="Y11" s="23"/>
      <c r="Z11" s="23">
        <v>527.07263420388529</v>
      </c>
    </row>
    <row r="12" spans="1:26" ht="15.75" outlineLevel="1" x14ac:dyDescent="0.25">
      <c r="B12" s="5" t="s">
        <v>109</v>
      </c>
      <c r="C12" s="44">
        <v>-3843.039601926027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-630.11106147941314</v>
      </c>
      <c r="L12" s="45">
        <v>-548.47719541883737</v>
      </c>
      <c r="M12" s="45">
        <v>-651.40779951227034</v>
      </c>
      <c r="N12" s="45">
        <v>-661.63118340078029</v>
      </c>
      <c r="O12" s="45">
        <v>-670.6690176509627</v>
      </c>
      <c r="P12" s="45">
        <v>-577.33600384051067</v>
      </c>
      <c r="Q12" s="45">
        <v>-691.7624496824842</v>
      </c>
      <c r="R12" s="45">
        <v>-704.00088954845103</v>
      </c>
      <c r="S12" s="45">
        <v>-715.29191410590499</v>
      </c>
      <c r="T12" s="45">
        <v>-631.75815303705167</v>
      </c>
      <c r="U12" s="45">
        <v>-0.70568825646691136</v>
      </c>
      <c r="V12" s="45">
        <v>-0.71903680551161131</v>
      </c>
      <c r="W12" s="45">
        <v>0</v>
      </c>
      <c r="X12" s="45">
        <v>0</v>
      </c>
      <c r="Z12" s="23">
        <v>-7715.676532401174</v>
      </c>
    </row>
    <row r="13" spans="1:26" ht="15.75" outlineLevel="1" x14ac:dyDescent="0.25">
      <c r="B13" s="5" t="s">
        <v>31</v>
      </c>
      <c r="C13" s="44">
        <v>5541.6246220485509</v>
      </c>
      <c r="D13" s="45">
        <v>639.87128270368987</v>
      </c>
      <c r="E13" s="45">
        <v>592.59611814427831</v>
      </c>
      <c r="F13" s="45">
        <v>622.66227842388469</v>
      </c>
      <c r="G13" s="45">
        <v>665.75836319922848</v>
      </c>
      <c r="H13" s="45">
        <v>659.62652239648719</v>
      </c>
      <c r="I13" s="45">
        <v>373.56314742870347</v>
      </c>
      <c r="J13" s="45">
        <v>366.3861393232296</v>
      </c>
      <c r="K13" s="45">
        <v>337.53088464810315</v>
      </c>
      <c r="L13" s="45">
        <v>323.20999860382835</v>
      </c>
      <c r="M13" s="45">
        <v>356.6219143677929</v>
      </c>
      <c r="N13" s="45">
        <v>365.24298262966789</v>
      </c>
      <c r="O13" s="45">
        <v>366.90642185351538</v>
      </c>
      <c r="P13" s="45">
        <v>369.51638607173038</v>
      </c>
      <c r="Q13" s="45">
        <v>425.22167412077897</v>
      </c>
      <c r="R13" s="45">
        <v>480.20012014411031</v>
      </c>
      <c r="S13" s="45">
        <v>478.28542060597482</v>
      </c>
      <c r="T13" s="45">
        <v>510.3242824559224</v>
      </c>
      <c r="U13" s="45">
        <v>441.7831738094817</v>
      </c>
      <c r="V13" s="45">
        <v>436.04396318099913</v>
      </c>
      <c r="W13" s="45">
        <v>479.82392830908515</v>
      </c>
      <c r="X13" s="45">
        <v>541.28997829693185</v>
      </c>
      <c r="Y13" s="23"/>
      <c r="Z13" s="23">
        <v>9832.464980717421</v>
      </c>
    </row>
    <row r="14" spans="1:26" ht="15.75" outlineLevel="1" x14ac:dyDescent="0.25">
      <c r="B14" s="5" t="s">
        <v>60</v>
      </c>
      <c r="C14" s="44">
        <v>180.24947638593704</v>
      </c>
      <c r="D14" s="45">
        <v>14.955449256870002</v>
      </c>
      <c r="E14" s="45">
        <v>15.954774086420001</v>
      </c>
      <c r="F14" s="45">
        <v>16.433688803540004</v>
      </c>
      <c r="G14" s="45">
        <v>16.093904796900002</v>
      </c>
      <c r="H14" s="45">
        <v>16.907579790440007</v>
      </c>
      <c r="I14" s="45">
        <v>14.039365746910004</v>
      </c>
      <c r="J14" s="45">
        <v>14.146542050039999</v>
      </c>
      <c r="K14" s="45">
        <v>14.641887798759999</v>
      </c>
      <c r="L14" s="45">
        <v>15.04653592887</v>
      </c>
      <c r="M14" s="45">
        <v>15.038321512399996</v>
      </c>
      <c r="N14" s="45">
        <v>16.065776506650003</v>
      </c>
      <c r="O14" s="45">
        <v>16.025978990979997</v>
      </c>
      <c r="P14" s="45">
        <v>16.721769857590008</v>
      </c>
      <c r="Q14" s="45">
        <v>17.788304259909999</v>
      </c>
      <c r="R14" s="45">
        <v>19.38873816105</v>
      </c>
      <c r="S14" s="45">
        <v>17.960402611840006</v>
      </c>
      <c r="T14" s="45">
        <v>18.688225434789999</v>
      </c>
      <c r="U14" s="45">
        <v>16.501071324509997</v>
      </c>
      <c r="V14" s="45">
        <v>14.067515682889997</v>
      </c>
      <c r="W14" s="45">
        <v>13.054940655390002</v>
      </c>
      <c r="X14" s="45">
        <v>13.88222889919</v>
      </c>
      <c r="Y14" s="23"/>
      <c r="Z14" s="23">
        <v>333.40300215594004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5620.2270684107025</v>
      </c>
      <c r="D16" s="8">
        <v>451.48925013347139</v>
      </c>
      <c r="E16" s="8">
        <v>553.11330329693169</v>
      </c>
      <c r="F16" s="8">
        <v>544.56578395634551</v>
      </c>
      <c r="G16" s="8">
        <v>566.22912328018663</v>
      </c>
      <c r="H16" s="8">
        <v>492.97956328541511</v>
      </c>
      <c r="I16" s="8">
        <v>462.66445939710144</v>
      </c>
      <c r="J16" s="8">
        <v>470.99290717076701</v>
      </c>
      <c r="K16" s="8">
        <v>408.08345539652538</v>
      </c>
      <c r="L16" s="8">
        <v>434.59872356372682</v>
      </c>
      <c r="M16" s="8">
        <v>452.88971416987096</v>
      </c>
      <c r="N16" s="8">
        <v>415.10850000075419</v>
      </c>
      <c r="O16" s="8">
        <v>422.338350219365</v>
      </c>
      <c r="P16" s="8">
        <v>430.68326102604863</v>
      </c>
      <c r="Q16" s="8">
        <v>457.70166573808706</v>
      </c>
      <c r="R16" s="8">
        <v>496.85001596784588</v>
      </c>
      <c r="S16" s="8">
        <v>482.02375062192516</v>
      </c>
      <c r="T16" s="8">
        <v>561.14388211699998</v>
      </c>
      <c r="U16" s="8">
        <v>532.35954307336328</v>
      </c>
      <c r="V16" s="8">
        <v>597.25733557026047</v>
      </c>
      <c r="W16" s="8">
        <v>631.66264948651678</v>
      </c>
      <c r="X16" s="8">
        <v>634.41080907436572</v>
      </c>
      <c r="Y16" s="23"/>
      <c r="Z16" s="23">
        <v>10499.146046545877</v>
      </c>
    </row>
    <row r="17" spans="1:26" ht="15.75" outlineLevel="1" x14ac:dyDescent="0.25">
      <c r="B17" s="4" t="s">
        <v>81</v>
      </c>
      <c r="C17" s="6">
        <v>51.728960316837146</v>
      </c>
      <c r="D17" s="43">
        <v>5.8919268101497915</v>
      </c>
      <c r="E17" s="43">
        <v>6.0420450044034304</v>
      </c>
      <c r="F17" s="43">
        <v>5.7761476423908</v>
      </c>
      <c r="G17" s="43">
        <v>5.1973691617324214</v>
      </c>
      <c r="H17" s="43">
        <v>4.1458426256148595</v>
      </c>
      <c r="I17" s="43">
        <v>3.8374906700199607</v>
      </c>
      <c r="J17" s="43">
        <v>3.7762135872513589</v>
      </c>
      <c r="K17" s="43">
        <v>3.4494311776357676</v>
      </c>
      <c r="L17" s="43">
        <v>3.5178355325332786</v>
      </c>
      <c r="M17" s="43">
        <v>3.3990174799826405</v>
      </c>
      <c r="N17" s="43">
        <v>3.2294174489721397</v>
      </c>
      <c r="O17" s="43">
        <v>3.1102994820660408</v>
      </c>
      <c r="P17" s="43">
        <v>3.3563605579951101</v>
      </c>
      <c r="Q17" s="43">
        <v>3.5787994403067569</v>
      </c>
      <c r="R17" s="43">
        <v>3.8578542398786424</v>
      </c>
      <c r="S17" s="43">
        <v>4.6100074913788776</v>
      </c>
      <c r="T17" s="43">
        <v>4.905833409175222</v>
      </c>
      <c r="U17" s="43">
        <v>5.1034009555537629</v>
      </c>
      <c r="V17" s="43">
        <v>5.6289524776645106</v>
      </c>
      <c r="W17" s="43">
        <v>6.0799775360958712</v>
      </c>
      <c r="X17" s="43">
        <v>6.0371600508884988</v>
      </c>
      <c r="Y17" s="23"/>
      <c r="Z17" s="23">
        <v>94.531382781689743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6.4780180366649045</v>
      </c>
      <c r="D19" s="45">
        <v>1.04340277452948</v>
      </c>
      <c r="E19" s="45">
        <v>0.88255306605288975</v>
      </c>
      <c r="F19" s="45">
        <v>0.89349104725113981</v>
      </c>
      <c r="G19" s="45">
        <v>0.62346520898235991</v>
      </c>
      <c r="H19" s="45">
        <v>0.34808855068163008</v>
      </c>
      <c r="I19" s="45">
        <v>0.70388302462750996</v>
      </c>
      <c r="J19" s="45">
        <v>0.68528136260771977</v>
      </c>
      <c r="K19" s="45">
        <v>0.4648596650492699</v>
      </c>
      <c r="L19" s="45">
        <v>0.44414902894651986</v>
      </c>
      <c r="M19" s="45">
        <v>0.43488828207463009</v>
      </c>
      <c r="N19" s="45">
        <v>0.42340099326329006</v>
      </c>
      <c r="O19" s="45">
        <v>0.39476961440277003</v>
      </c>
      <c r="P19" s="45">
        <v>0.34299849732923005</v>
      </c>
      <c r="Q19" s="45">
        <v>0.40515730141646</v>
      </c>
      <c r="R19" s="45">
        <v>0.51587025879429982</v>
      </c>
      <c r="S19" s="45">
        <v>0.34223409915820996</v>
      </c>
      <c r="T19" s="45">
        <v>0.35549250304396002</v>
      </c>
      <c r="U19" s="45">
        <v>0.13121177311493998</v>
      </c>
      <c r="V19" s="45">
        <v>0.27360875723016992</v>
      </c>
      <c r="W19" s="45">
        <v>0.39938727770794014</v>
      </c>
      <c r="X19" s="45">
        <v>0.38514505086267004</v>
      </c>
      <c r="Y19" s="23"/>
      <c r="Z19" s="23">
        <v>10.493338137127088</v>
      </c>
    </row>
    <row r="20" spans="1:26" ht="15.75" outlineLevel="1" x14ac:dyDescent="0.25">
      <c r="B20" s="5" t="s">
        <v>84</v>
      </c>
      <c r="C20" s="44">
        <v>1006.1542457837423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82.623314258248513</v>
      </c>
      <c r="J20" s="45">
        <v>87.893957032492679</v>
      </c>
      <c r="K20" s="45">
        <v>83.023125262229627</v>
      </c>
      <c r="L20" s="45">
        <v>110.51858105815435</v>
      </c>
      <c r="M20" s="45">
        <v>115.60671155177496</v>
      </c>
      <c r="N20" s="45">
        <v>101.34104891771209</v>
      </c>
      <c r="O20" s="45">
        <v>93.787045650356333</v>
      </c>
      <c r="P20" s="45">
        <v>97.261088490238478</v>
      </c>
      <c r="Q20" s="45">
        <v>113.59918923154969</v>
      </c>
      <c r="R20" s="45">
        <v>116.97511191276128</v>
      </c>
      <c r="S20" s="45">
        <v>92.882414922194826</v>
      </c>
      <c r="T20" s="45">
        <v>108.38499190549203</v>
      </c>
      <c r="U20" s="45">
        <v>109.7640021414084</v>
      </c>
      <c r="V20" s="45">
        <v>103.15160030652584</v>
      </c>
      <c r="W20" s="45">
        <v>107.2271604483423</v>
      </c>
      <c r="X20" s="45">
        <v>86.382544046951878</v>
      </c>
      <c r="Y20" s="23"/>
      <c r="Z20" s="23">
        <v>1962.6416231362341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3208.3482414308446</v>
      </c>
      <c r="D23" s="45">
        <v>317.75753328194338</v>
      </c>
      <c r="E23" s="45">
        <v>340.17998576690349</v>
      </c>
      <c r="F23" s="45">
        <v>326.47967062065266</v>
      </c>
      <c r="G23" s="45">
        <v>318.33110821331121</v>
      </c>
      <c r="H23" s="45">
        <v>260.77108343833669</v>
      </c>
      <c r="I23" s="45">
        <v>267.19178196130662</v>
      </c>
      <c r="J23" s="45">
        <v>259.26235775726803</v>
      </c>
      <c r="K23" s="45">
        <v>223.48240969370002</v>
      </c>
      <c r="L23" s="45">
        <v>226.40015979616658</v>
      </c>
      <c r="M23" s="45">
        <v>226.38938738582723</v>
      </c>
      <c r="N23" s="45">
        <v>206.53337983983477</v>
      </c>
      <c r="O23" s="45">
        <v>201.16986600377675</v>
      </c>
      <c r="P23" s="45">
        <v>210.38631510907265</v>
      </c>
      <c r="Q23" s="45">
        <v>234.44159710928326</v>
      </c>
      <c r="R23" s="45">
        <v>262.41348469636529</v>
      </c>
      <c r="S23" s="45">
        <v>287.13051921159382</v>
      </c>
      <c r="T23" s="45">
        <v>312.60637234426059</v>
      </c>
      <c r="U23" s="45">
        <v>298.70724232171938</v>
      </c>
      <c r="V23" s="45">
        <v>375.98952789660171</v>
      </c>
      <c r="W23" s="45">
        <v>412.11274985663107</v>
      </c>
      <c r="X23" s="45">
        <v>405.43953791944546</v>
      </c>
      <c r="Y23" s="23"/>
      <c r="Z23" s="23">
        <v>5973.1760702240008</v>
      </c>
    </row>
    <row r="24" spans="1:26" ht="15.75" outlineLevel="1" x14ac:dyDescent="0.25">
      <c r="B24" s="5" t="s">
        <v>9</v>
      </c>
      <c r="C24" s="44">
        <v>88.370816691706096</v>
      </c>
      <c r="D24" s="45">
        <v>7.3073997577499998</v>
      </c>
      <c r="E24" s="45">
        <v>8.2109207710600014</v>
      </c>
      <c r="F24" s="45">
        <v>8.3109396327500029</v>
      </c>
      <c r="G24" s="45">
        <v>7.1803646491400013</v>
      </c>
      <c r="H24" s="45">
        <v>6.2188385965799968</v>
      </c>
      <c r="I24" s="45">
        <v>5.9341818181300026</v>
      </c>
      <c r="J24" s="45">
        <v>6.2248115865400004</v>
      </c>
      <c r="K24" s="45">
        <v>6.5057383257100012</v>
      </c>
      <c r="L24" s="45">
        <v>7.3636124152599995</v>
      </c>
      <c r="M24" s="45">
        <v>7.2659260141900033</v>
      </c>
      <c r="N24" s="45">
        <v>7.5148642962600007</v>
      </c>
      <c r="O24" s="45">
        <v>7.6205802487999987</v>
      </c>
      <c r="P24" s="45">
        <v>7.6385897106600007</v>
      </c>
      <c r="Q24" s="45">
        <v>8.5666555463300007</v>
      </c>
      <c r="R24" s="45">
        <v>9.1786941983399988</v>
      </c>
      <c r="S24" s="45">
        <v>10.615578940579999</v>
      </c>
      <c r="T24" s="45">
        <v>10.388341961349999</v>
      </c>
      <c r="U24" s="45">
        <v>9.0566974787700012</v>
      </c>
      <c r="V24" s="45">
        <v>9.8194946706399975</v>
      </c>
      <c r="W24" s="45">
        <v>10.367559612119997</v>
      </c>
      <c r="X24" s="45">
        <v>8.2776132269399998</v>
      </c>
      <c r="Y24" s="23"/>
      <c r="Z24" s="23">
        <v>169.56740345789999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125.81486794751554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40.446009999999994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17.105550000000001</v>
      </c>
      <c r="W26" s="8">
        <v>0</v>
      </c>
      <c r="X26" s="8">
        <v>0</v>
      </c>
      <c r="Y26" s="23"/>
      <c r="Z26" s="23">
        <v>168.69021479039429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56.381749436592926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40.446009999999994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17.105550000000001</v>
      </c>
      <c r="W28" s="45">
        <v>0</v>
      </c>
      <c r="X28" s="45">
        <v>0</v>
      </c>
      <c r="Y28" s="23"/>
      <c r="Z28" s="23">
        <v>87.835393841599995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31.721278657202795</v>
      </c>
      <c r="D30" s="8">
        <v>11.270109272149911</v>
      </c>
      <c r="E30" s="8">
        <v>10.149913272561511</v>
      </c>
      <c r="F30" s="8">
        <v>13.350000370436788</v>
      </c>
      <c r="G30" s="8">
        <v>0.6616439414109001</v>
      </c>
      <c r="H30" s="8">
        <v>5.3709643888969996E-2</v>
      </c>
      <c r="I30" s="8">
        <v>0</v>
      </c>
      <c r="J30" s="8">
        <v>0</v>
      </c>
      <c r="K30" s="8">
        <v>0</v>
      </c>
      <c r="L30" s="8">
        <v>0.18111728725126</v>
      </c>
      <c r="M30" s="8">
        <v>1.335527485607E-2</v>
      </c>
      <c r="N30" s="8">
        <v>0.14728815509980001</v>
      </c>
      <c r="O30" s="8">
        <v>0</v>
      </c>
      <c r="P30" s="8">
        <v>0.43599849773917004</v>
      </c>
      <c r="Q30" s="8">
        <v>0</v>
      </c>
      <c r="R30" s="8">
        <v>0.33406738165706001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36.597203097051441</v>
      </c>
    </row>
    <row r="31" spans="1:26" ht="15.75" outlineLevel="1" x14ac:dyDescent="0.25">
      <c r="B31" s="4" t="s">
        <v>120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23"/>
      <c r="Z31" s="23">
        <v>0</v>
      </c>
    </row>
    <row r="32" spans="1:26" ht="15.75" outlineLevel="1" x14ac:dyDescent="0.25">
      <c r="B32" s="5" t="s">
        <v>68</v>
      </c>
      <c r="C32" s="44">
        <v>31.721278657202795</v>
      </c>
      <c r="D32" s="44">
        <v>11.270109272149911</v>
      </c>
      <c r="E32" s="44">
        <v>10.149913272561511</v>
      </c>
      <c r="F32" s="44">
        <v>13.350000370436788</v>
      </c>
      <c r="G32" s="44">
        <v>0.6616439414109001</v>
      </c>
      <c r="H32" s="44">
        <v>5.3709643888969996E-2</v>
      </c>
      <c r="I32" s="44">
        <v>0</v>
      </c>
      <c r="J32" s="44">
        <v>0</v>
      </c>
      <c r="K32" s="44">
        <v>0</v>
      </c>
      <c r="L32" s="44">
        <v>0.18111728725126</v>
      </c>
      <c r="M32" s="44">
        <v>1.335527485607E-2</v>
      </c>
      <c r="N32" s="44">
        <v>0.14728815509980001</v>
      </c>
      <c r="O32" s="44">
        <v>0</v>
      </c>
      <c r="P32" s="44">
        <v>0.43599849773917004</v>
      </c>
      <c r="Q32" s="44">
        <v>0</v>
      </c>
      <c r="R32" s="44">
        <v>0.33406738165706001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-7117.8435377613841</v>
      </c>
      <c r="D34" s="8">
        <v>-223.07553440413082</v>
      </c>
      <c r="E34" s="8">
        <v>-353.47233139357741</v>
      </c>
      <c r="F34" s="8">
        <v>-398.21824312585642</v>
      </c>
      <c r="G34" s="8">
        <v>-455.84502540158667</v>
      </c>
      <c r="H34" s="8">
        <v>-599.27916178484372</v>
      </c>
      <c r="I34" s="8">
        <v>-946.24299235073943</v>
      </c>
      <c r="J34" s="8">
        <v>-863.14713279765851</v>
      </c>
      <c r="K34" s="8">
        <v>-1044.290594519586</v>
      </c>
      <c r="L34" s="8">
        <v>-1119.704012978231</v>
      </c>
      <c r="M34" s="8">
        <v>-1157.859357794373</v>
      </c>
      <c r="N34" s="8">
        <v>-954.97687526650759</v>
      </c>
      <c r="O34" s="8">
        <v>-909.64904335965718</v>
      </c>
      <c r="P34" s="8">
        <v>-968.555408636587</v>
      </c>
      <c r="Q34" s="8">
        <v>-1012.3196410052378</v>
      </c>
      <c r="R34" s="8">
        <v>-946.68233952883304</v>
      </c>
      <c r="S34" s="8">
        <v>-572.44250533850027</v>
      </c>
      <c r="T34" s="8">
        <v>-271.78232044652299</v>
      </c>
      <c r="U34" s="8">
        <v>-29.344135778263016</v>
      </c>
      <c r="V34" s="8">
        <v>70.733823660897883</v>
      </c>
      <c r="W34" s="8">
        <v>130.56319743721087</v>
      </c>
      <c r="X34" s="8">
        <v>197.50906270804475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-3585.2394648925952</v>
      </c>
      <c r="D35" s="43">
        <v>-0.43817394285945011</v>
      </c>
      <c r="E35" s="43">
        <v>-94.935233397372542</v>
      </c>
      <c r="F35" s="43">
        <v>-113.70558202074542</v>
      </c>
      <c r="G35" s="43">
        <v>-152.40594302020702</v>
      </c>
      <c r="H35" s="43">
        <v>-175.2964107284088</v>
      </c>
      <c r="I35" s="43">
        <v>-386.93319952977174</v>
      </c>
      <c r="J35" s="43">
        <v>-499.74910969755132</v>
      </c>
      <c r="K35" s="43">
        <v>-533.21707317116784</v>
      </c>
      <c r="L35" s="43">
        <v>-594.82151253736504</v>
      </c>
      <c r="M35" s="43">
        <v>-641.993566651891</v>
      </c>
      <c r="N35" s="43">
        <v>-560.92735665837824</v>
      </c>
      <c r="O35" s="43">
        <v>-535.78389673616175</v>
      </c>
      <c r="P35" s="43">
        <v>-531.63457994978569</v>
      </c>
      <c r="Q35" s="43">
        <v>-559.44790001373974</v>
      </c>
      <c r="R35" s="43">
        <v>-617.28697828359475</v>
      </c>
      <c r="S35" s="43">
        <v>-394.42315151240871</v>
      </c>
      <c r="T35" s="43">
        <v>-221.94648400551452</v>
      </c>
      <c r="U35" s="43">
        <v>-141.36836461615911</v>
      </c>
      <c r="V35" s="43">
        <v>-65.841694204583746</v>
      </c>
      <c r="W35" s="43">
        <v>-36.058364514278871</v>
      </c>
      <c r="X35" s="43">
        <v>7.9549351879478545</v>
      </c>
      <c r="Y35" s="23"/>
      <c r="Z35" s="23">
        <v>-6850.2596400039984</v>
      </c>
    </row>
    <row r="36" spans="1:26" ht="15.75" outlineLevel="1" x14ac:dyDescent="0.25">
      <c r="B36" s="5" t="s">
        <v>88</v>
      </c>
      <c r="C36" s="44">
        <v>-5512.2592975427015</v>
      </c>
      <c r="D36" s="45">
        <v>-487.27978786688544</v>
      </c>
      <c r="E36" s="45">
        <v>-521.98661665514157</v>
      </c>
      <c r="F36" s="45">
        <v>-541.61276073782847</v>
      </c>
      <c r="G36" s="45">
        <v>-559.51291351287205</v>
      </c>
      <c r="H36" s="45">
        <v>-675.97127383872521</v>
      </c>
      <c r="I36" s="45">
        <v>-808.89381738599411</v>
      </c>
      <c r="J36" s="45">
        <v>-612.18104564432383</v>
      </c>
      <c r="K36" s="45">
        <v>-614.13817955424929</v>
      </c>
      <c r="L36" s="45">
        <v>-621.1346799202131</v>
      </c>
      <c r="M36" s="45">
        <v>-607.66521203902573</v>
      </c>
      <c r="N36" s="45">
        <v>-480.70415284122652</v>
      </c>
      <c r="O36" s="45">
        <v>-447.82853091654459</v>
      </c>
      <c r="P36" s="45">
        <v>-485.74155111356419</v>
      </c>
      <c r="Q36" s="45">
        <v>-499.4159244618981</v>
      </c>
      <c r="R36" s="45">
        <v>-369.29205277550562</v>
      </c>
      <c r="S36" s="45">
        <v>-212.42972742132469</v>
      </c>
      <c r="T36" s="45">
        <v>-115.86461353836071</v>
      </c>
      <c r="U36" s="45">
        <v>-84.062470328569958</v>
      </c>
      <c r="V36" s="45">
        <v>-53.940800207090994</v>
      </c>
      <c r="W36" s="45">
        <v>-20.680733336781085</v>
      </c>
      <c r="X36" s="45">
        <v>10.715024340687091</v>
      </c>
      <c r="Y36" s="23"/>
      <c r="Z36" s="23">
        <v>-8809.6218197554372</v>
      </c>
    </row>
    <row r="37" spans="1:26" ht="15.75" outlineLevel="1" x14ac:dyDescent="0.25">
      <c r="B37" s="5" t="s">
        <v>89</v>
      </c>
      <c r="C37" s="44">
        <v>8.0591790825270005E-3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6.354426465400002E-4</v>
      </c>
      <c r="J37" s="45">
        <v>1.4669827410499982E-3</v>
      </c>
      <c r="K37" s="45">
        <v>2.0284908330799991E-3</v>
      </c>
      <c r="L37" s="45">
        <v>1.8975849057799991E-3</v>
      </c>
      <c r="M37" s="45">
        <v>1.6851905189799983E-3</v>
      </c>
      <c r="N37" s="45">
        <v>7.9720599688000015E-4</v>
      </c>
      <c r="O37" s="45">
        <v>5.3704637723999977E-4</v>
      </c>
      <c r="P37" s="45">
        <v>1.2341560156599993E-3</v>
      </c>
      <c r="Q37" s="45">
        <v>1.4202338221799991E-3</v>
      </c>
      <c r="R37" s="45">
        <v>1.3942586376099991E-3</v>
      </c>
      <c r="S37" s="45">
        <v>1.01483644849E-3</v>
      </c>
      <c r="T37" s="45">
        <v>5.0437721272999982E-4</v>
      </c>
      <c r="U37" s="45">
        <v>2.3313702664000001E-4</v>
      </c>
      <c r="V37" s="45">
        <v>6.0337858711999998E-4</v>
      </c>
      <c r="W37" s="45">
        <v>5.0420753873999988E-4</v>
      </c>
      <c r="X37" s="45">
        <v>4.163344551400001E-4</v>
      </c>
      <c r="Y37" s="23"/>
      <c r="Z37" s="23">
        <v>1.6372863763859991E-2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-588.67003037912036</v>
      </c>
      <c r="D40" s="45">
        <v>10.235146786672344</v>
      </c>
      <c r="E40" s="45">
        <v>10.226358999273037</v>
      </c>
      <c r="F40" s="45">
        <v>10.137769354832399</v>
      </c>
      <c r="G40" s="45">
        <v>10.176997767297134</v>
      </c>
      <c r="H40" s="45">
        <v>10.179875517085684</v>
      </c>
      <c r="I40" s="45">
        <v>10.184288812906406</v>
      </c>
      <c r="J40" s="45">
        <v>10.180617541196522</v>
      </c>
      <c r="K40" s="45">
        <v>-131.14251211510253</v>
      </c>
      <c r="L40" s="45">
        <v>-131.12121656954449</v>
      </c>
      <c r="M40" s="45">
        <v>-134.81182908852207</v>
      </c>
      <c r="N40" s="45">
        <v>-138.7966235915184</v>
      </c>
      <c r="O40" s="45">
        <v>-142.544516886845</v>
      </c>
      <c r="P40" s="45">
        <v>-146.45201231987591</v>
      </c>
      <c r="Q40" s="45">
        <v>-147.16313869647882</v>
      </c>
      <c r="R40" s="45">
        <v>-150.88517834664506</v>
      </c>
      <c r="S40" s="45">
        <v>-154.61342257234944</v>
      </c>
      <c r="T40" s="45">
        <v>-121.75769212333367</v>
      </c>
      <c r="U40" s="45">
        <v>9.1925564556333423</v>
      </c>
      <c r="V40" s="45">
        <v>9.2971422508373323</v>
      </c>
      <c r="W40" s="45">
        <v>7.9503526073863489</v>
      </c>
      <c r="X40" s="45">
        <v>0.16715861557423972</v>
      </c>
      <c r="Y40" s="23"/>
      <c r="Z40" s="23">
        <v>-1301.3598776015208</v>
      </c>
    </row>
    <row r="41" spans="1:26" ht="15.75" outlineLevel="1" x14ac:dyDescent="0.25">
      <c r="B41" s="5" t="s">
        <v>8</v>
      </c>
      <c r="C41" s="44">
        <v>2.1119023771661648E-2</v>
      </c>
      <c r="D41" s="45">
        <v>6.7855639885499907E-3</v>
      </c>
      <c r="E41" s="45">
        <v>5.5445350401699947E-3</v>
      </c>
      <c r="F41" s="45">
        <v>1.8400993846799994E-3</v>
      </c>
      <c r="G41" s="45">
        <v>2.7306005672000005E-4</v>
      </c>
      <c r="H41" s="45">
        <v>4.7830759200000001E-5</v>
      </c>
      <c r="I41" s="45">
        <v>8.1455783800000027E-5</v>
      </c>
      <c r="J41" s="45">
        <v>1.2193417149299996E-3</v>
      </c>
      <c r="K41" s="45">
        <v>2.0240939894899963E-3</v>
      </c>
      <c r="L41" s="45">
        <v>1.8683493239200039E-3</v>
      </c>
      <c r="M41" s="45">
        <v>2.018931134869997E-3</v>
      </c>
      <c r="N41" s="45">
        <v>1.3473420650099998E-3</v>
      </c>
      <c r="O41" s="45">
        <v>1.1912980908799998E-3</v>
      </c>
      <c r="P41" s="45">
        <v>1.1604309771900021E-3</v>
      </c>
      <c r="Q41" s="45">
        <v>1.4515874386400007E-3</v>
      </c>
      <c r="R41" s="45">
        <v>1.49345435012E-3</v>
      </c>
      <c r="S41" s="45">
        <v>1.0661869288200003E-3</v>
      </c>
      <c r="T41" s="45">
        <v>1.2907936626800009E-3</v>
      </c>
      <c r="U41" s="45">
        <v>2.1102926040000001E-5</v>
      </c>
      <c r="V41" s="45">
        <v>0</v>
      </c>
      <c r="W41" s="45">
        <v>0</v>
      </c>
      <c r="X41" s="45">
        <v>0</v>
      </c>
      <c r="Y41" s="23"/>
      <c r="Z41" s="23">
        <v>3.0725457615709981E-2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0.1618431707044202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0.33119212863204994</v>
      </c>
      <c r="S45" s="45">
        <v>0</v>
      </c>
      <c r="T45" s="45">
        <v>8.8341629481779996E-2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0.41953375811382992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17987.532821959048</v>
      </c>
      <c r="D47" s="8">
        <v>231.73608230236096</v>
      </c>
      <c r="E47" s="8">
        <v>340.86126494049631</v>
      </c>
      <c r="F47" s="8">
        <v>406.58972114124214</v>
      </c>
      <c r="G47" s="8">
        <v>609.28635566365836</v>
      </c>
      <c r="H47" s="8">
        <v>831.53001528175537</v>
      </c>
      <c r="I47" s="8">
        <v>3093.4969645609667</v>
      </c>
      <c r="J47" s="8">
        <v>1549.6267862719037</v>
      </c>
      <c r="K47" s="8">
        <v>1613.1540321095133</v>
      </c>
      <c r="L47" s="8">
        <v>1686.7348892249206</v>
      </c>
      <c r="M47" s="8">
        <v>1772.4363247916585</v>
      </c>
      <c r="N47" s="8">
        <v>1868.8860270162913</v>
      </c>
      <c r="O47" s="8">
        <v>1892.5982230106574</v>
      </c>
      <c r="P47" s="8">
        <v>1947.5569299657502</v>
      </c>
      <c r="Q47" s="8">
        <v>2112.7698884062829</v>
      </c>
      <c r="R47" s="8">
        <v>2220.3904232423306</v>
      </c>
      <c r="S47" s="8">
        <v>2505.2614376438091</v>
      </c>
      <c r="T47" s="8">
        <v>2616.8204503247439</v>
      </c>
      <c r="U47" s="8">
        <v>2810.838406855325</v>
      </c>
      <c r="V47" s="8">
        <v>2924.7315832239879</v>
      </c>
      <c r="W47" s="8">
        <v>3135.9613827270082</v>
      </c>
      <c r="X47" s="8">
        <v>3413.4903288225355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7604.648593692581</v>
      </c>
      <c r="D48" s="6">
        <v>0</v>
      </c>
      <c r="E48" s="6">
        <v>8.9441317771687388</v>
      </c>
      <c r="F48" s="6">
        <v>0</v>
      </c>
      <c r="G48" s="6">
        <v>24.136795100813035</v>
      </c>
      <c r="H48" s="6">
        <v>173.38715799456057</v>
      </c>
      <c r="I48" s="6">
        <v>2231.7620886130762</v>
      </c>
      <c r="J48" s="6">
        <v>656.94639957222762</v>
      </c>
      <c r="K48" s="6">
        <v>682.89890550296775</v>
      </c>
      <c r="L48" s="6">
        <v>726.06779914279161</v>
      </c>
      <c r="M48" s="6">
        <v>756.47527475741765</v>
      </c>
      <c r="N48" s="6">
        <v>818.05209496545899</v>
      </c>
      <c r="O48" s="6">
        <v>860.58203062824657</v>
      </c>
      <c r="P48" s="6">
        <v>886.51063536959441</v>
      </c>
      <c r="Q48" s="6">
        <v>978.82244624356565</v>
      </c>
      <c r="R48" s="6">
        <v>1029.5773072125046</v>
      </c>
      <c r="S48" s="6">
        <v>1092.0581980947916</v>
      </c>
      <c r="T48" s="6">
        <v>1137.2789505857015</v>
      </c>
      <c r="U48" s="6">
        <v>1136.2901040961724</v>
      </c>
      <c r="V48" s="6">
        <v>1137.6726959324867</v>
      </c>
      <c r="W48" s="6">
        <v>1185.3927095340116</v>
      </c>
      <c r="X48" s="6">
        <v>1219.9499664029959</v>
      </c>
      <c r="Y48" s="23"/>
      <c r="Z48" s="23">
        <v>16742.805691526555</v>
      </c>
    </row>
    <row r="49" spans="1:26" ht="15.75" outlineLevel="1" x14ac:dyDescent="0.25">
      <c r="B49" s="5" t="s">
        <v>94</v>
      </c>
      <c r="C49" s="44">
        <v>3107.5979184601356</v>
      </c>
      <c r="D49" s="44">
        <v>0</v>
      </c>
      <c r="E49" s="44">
        <v>0</v>
      </c>
      <c r="F49" s="44">
        <v>0</v>
      </c>
      <c r="G49" s="44">
        <v>116.23184905929311</v>
      </c>
      <c r="H49" s="44">
        <v>140.30253146822113</v>
      </c>
      <c r="I49" s="44">
        <v>250.87212958328331</v>
      </c>
      <c r="J49" s="44">
        <v>265.29157892256984</v>
      </c>
      <c r="K49" s="44">
        <v>278.12355704429672</v>
      </c>
      <c r="L49" s="44">
        <v>282.72700632396999</v>
      </c>
      <c r="M49" s="44">
        <v>305.06246742236073</v>
      </c>
      <c r="N49" s="44">
        <v>307.74602635512531</v>
      </c>
      <c r="O49" s="44">
        <v>313.29126155117007</v>
      </c>
      <c r="P49" s="44">
        <v>315.05206248191098</v>
      </c>
      <c r="Q49" s="44">
        <v>348.11802446193963</v>
      </c>
      <c r="R49" s="44">
        <v>361.72299895217697</v>
      </c>
      <c r="S49" s="44">
        <v>531.24233925382885</v>
      </c>
      <c r="T49" s="44">
        <v>556.53117084461792</v>
      </c>
      <c r="U49" s="44">
        <v>672.31903441025111</v>
      </c>
      <c r="V49" s="44">
        <v>741.38461784938363</v>
      </c>
      <c r="W49" s="44">
        <v>817.78240078403167</v>
      </c>
      <c r="X49" s="44">
        <v>945.89509027467</v>
      </c>
      <c r="Y49" s="23"/>
      <c r="Z49" s="23">
        <v>7549.6961470431024</v>
      </c>
    </row>
    <row r="50" spans="1:26" ht="15.75" outlineLevel="1" x14ac:dyDescent="0.25">
      <c r="B50" s="5" t="s">
        <v>95</v>
      </c>
      <c r="C50" s="44">
        <v>1683.7137106558464</v>
      </c>
      <c r="D50" s="45">
        <v>0</v>
      </c>
      <c r="E50" s="45">
        <v>50.152219178081587</v>
      </c>
      <c r="F50" s="45">
        <v>86.110879848911537</v>
      </c>
      <c r="G50" s="45">
        <v>93.624439757832917</v>
      </c>
      <c r="H50" s="45">
        <v>98.795779926697477</v>
      </c>
      <c r="I50" s="45">
        <v>147.50490891327721</v>
      </c>
      <c r="J50" s="45">
        <v>171.54000629197679</v>
      </c>
      <c r="K50" s="45">
        <v>180.67846510248154</v>
      </c>
      <c r="L50" s="45">
        <v>194.21104224592736</v>
      </c>
      <c r="M50" s="45">
        <v>205.19167255747053</v>
      </c>
      <c r="N50" s="45">
        <v>211.2440801022538</v>
      </c>
      <c r="O50" s="45">
        <v>171.07190507161928</v>
      </c>
      <c r="P50" s="45">
        <v>175.31743458367617</v>
      </c>
      <c r="Q50" s="45">
        <v>187.13784901894897</v>
      </c>
      <c r="R50" s="45">
        <v>207.34275301692136</v>
      </c>
      <c r="S50" s="45">
        <v>215.34372026722266</v>
      </c>
      <c r="T50" s="45">
        <v>223.73956053879692</v>
      </c>
      <c r="U50" s="45">
        <v>229.11760018097405</v>
      </c>
      <c r="V50" s="45">
        <v>234.63045693754009</v>
      </c>
      <c r="W50" s="45">
        <v>250.46986154972058</v>
      </c>
      <c r="X50" s="45">
        <v>259.9223545099938</v>
      </c>
      <c r="Y50" s="23"/>
      <c r="Z50" s="23">
        <v>3593.146989600325</v>
      </c>
    </row>
    <row r="51" spans="1:26" ht="15.75" outlineLevel="1" x14ac:dyDescent="0.25">
      <c r="B51" s="5" t="s">
        <v>96</v>
      </c>
      <c r="C51" s="44">
        <v>3684.373790804188</v>
      </c>
      <c r="D51" s="45">
        <v>231.69074147397353</v>
      </c>
      <c r="E51" s="45">
        <v>235.48741176109155</v>
      </c>
      <c r="F51" s="45">
        <v>239.41412015346972</v>
      </c>
      <c r="G51" s="45">
        <v>244.12433843696425</v>
      </c>
      <c r="H51" s="45">
        <v>274.43977852691864</v>
      </c>
      <c r="I51" s="45">
        <v>302.65250407483927</v>
      </c>
      <c r="J51" s="45">
        <v>291.62703153679672</v>
      </c>
      <c r="K51" s="45">
        <v>298.095400887739</v>
      </c>
      <c r="L51" s="45">
        <v>304.67178751924416</v>
      </c>
      <c r="M51" s="45">
        <v>312.54087540017582</v>
      </c>
      <c r="N51" s="45">
        <v>333.33265320959686</v>
      </c>
      <c r="O51" s="45">
        <v>342.40826021491523</v>
      </c>
      <c r="P51" s="45">
        <v>361.0507593998471</v>
      </c>
      <c r="Q51" s="45">
        <v>375.25312002736689</v>
      </c>
      <c r="R51" s="45">
        <v>389.70015165714062</v>
      </c>
      <c r="S51" s="45">
        <v>423.28431756730367</v>
      </c>
      <c r="T51" s="45">
        <v>445.76190761715685</v>
      </c>
      <c r="U51" s="45">
        <v>470.13939682050761</v>
      </c>
      <c r="V51" s="45">
        <v>500.94570323848524</v>
      </c>
      <c r="W51" s="45">
        <v>538.16986051435811</v>
      </c>
      <c r="X51" s="45">
        <v>589.97912512191431</v>
      </c>
      <c r="Y51" s="23"/>
      <c r="Z51" s="23">
        <v>7504.7692451598041</v>
      </c>
    </row>
    <row r="52" spans="1:26" ht="15.75" outlineLevel="1" x14ac:dyDescent="0.25">
      <c r="B52" s="5" t="s">
        <v>97</v>
      </c>
      <c r="C52" s="44">
        <v>1907.6801548432802</v>
      </c>
      <c r="D52" s="45">
        <v>2.788738630131999E-2</v>
      </c>
      <c r="E52" s="45">
        <v>46.261811034435468</v>
      </c>
      <c r="F52" s="45">
        <v>81.007817991475392</v>
      </c>
      <c r="G52" s="45">
        <v>131.16302982716329</v>
      </c>
      <c r="H52" s="45">
        <v>144.58787194410846</v>
      </c>
      <c r="I52" s="45">
        <v>160.91365573442772</v>
      </c>
      <c r="J52" s="45">
        <v>164.52667373379688</v>
      </c>
      <c r="K52" s="45">
        <v>173.67899178849137</v>
      </c>
      <c r="L52" s="45">
        <v>179.38660618153594</v>
      </c>
      <c r="M52" s="45">
        <v>193.44527686896723</v>
      </c>
      <c r="N52" s="45">
        <v>198.71671263667466</v>
      </c>
      <c r="O52" s="45">
        <v>205.48598169824101</v>
      </c>
      <c r="P52" s="45">
        <v>210.08575502249246</v>
      </c>
      <c r="Q52" s="45">
        <v>223.9103115810174</v>
      </c>
      <c r="R52" s="45">
        <v>232.4486430603975</v>
      </c>
      <c r="S52" s="45">
        <v>243.80415345599033</v>
      </c>
      <c r="T52" s="45">
        <v>252.95051065116635</v>
      </c>
      <c r="U52" s="45">
        <v>302.43440464115042</v>
      </c>
      <c r="V52" s="45">
        <v>309.44736829015477</v>
      </c>
      <c r="W52" s="45">
        <v>343.62189733045369</v>
      </c>
      <c r="X52" s="45">
        <v>395.79112789428564</v>
      </c>
      <c r="Y52" s="23"/>
      <c r="Z52" s="23">
        <v>4193.6964887527274</v>
      </c>
    </row>
    <row r="53" spans="1:26" ht="15.75" outlineLevel="1" x14ac:dyDescent="0.25">
      <c r="B53" s="5" t="s">
        <v>98</v>
      </c>
      <c r="C53" s="44">
        <v>3.8519002284516617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1.4285408931029564</v>
      </c>
      <c r="U53" s="45">
        <v>1.4596829877593624</v>
      </c>
      <c r="V53" s="45">
        <v>1.7221804013923689</v>
      </c>
      <c r="W53" s="45">
        <v>1.7597240276652453</v>
      </c>
      <c r="X53" s="45">
        <v>3.1015565682010071</v>
      </c>
      <c r="Y53" s="23"/>
      <c r="Z53" s="23">
        <v>11.413958088416537</v>
      </c>
    </row>
    <row r="54" spans="1:26" ht="15.75" outlineLevel="1" x14ac:dyDescent="0.25">
      <c r="B54" s="5" t="s">
        <v>13</v>
      </c>
      <c r="C54" s="44">
        <v>-4.3332467254346216</v>
      </c>
      <c r="D54" s="45">
        <v>0</v>
      </c>
      <c r="E54" s="45">
        <v>-2.1427368642499998E-3</v>
      </c>
      <c r="F54" s="45">
        <v>-2.5994775053099989E-3</v>
      </c>
      <c r="G54" s="45">
        <v>-5.4896299959880053E-2</v>
      </c>
      <c r="H54" s="45">
        <v>-4.5229794645519961E-2</v>
      </c>
      <c r="I54" s="45">
        <v>-0.27868013179809004</v>
      </c>
      <c r="J54" s="45">
        <v>-0.37913808003515959</v>
      </c>
      <c r="K54" s="45">
        <v>-0.39953461656778994</v>
      </c>
      <c r="L54" s="45">
        <v>-0.40930436068809983</v>
      </c>
      <c r="M54" s="45">
        <v>-0.36093734244054987</v>
      </c>
      <c r="N54" s="45">
        <v>-0.37523086130933958</v>
      </c>
      <c r="O54" s="45">
        <v>-0.41460601923458007</v>
      </c>
      <c r="P54" s="45">
        <v>-0.70096094281524968</v>
      </c>
      <c r="Q54" s="45">
        <v>-0.71836607859992974</v>
      </c>
      <c r="R54" s="45">
        <v>-0.65330758770871034</v>
      </c>
      <c r="S54" s="45">
        <v>-0.72865883805638076</v>
      </c>
      <c r="T54" s="45">
        <v>-0.87019080579868047</v>
      </c>
      <c r="U54" s="45">
        <v>-0.92181628148936934</v>
      </c>
      <c r="V54" s="45">
        <v>-1.0714394254552608</v>
      </c>
      <c r="W54" s="45">
        <v>-1.2350710132321279</v>
      </c>
      <c r="X54" s="45">
        <v>-1.1488919495256296</v>
      </c>
      <c r="Y54" s="23"/>
      <c r="Z54" s="23">
        <v>-10.771002643729908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2343.1853616152439</v>
      </c>
      <c r="D56" s="8">
        <v>10.086099766033712</v>
      </c>
      <c r="E56" s="8">
        <v>20.102136565626875</v>
      </c>
      <c r="F56" s="8">
        <v>37.879414499516855</v>
      </c>
      <c r="G56" s="8">
        <v>59.65317053115141</v>
      </c>
      <c r="H56" s="8">
        <v>81.994229218593063</v>
      </c>
      <c r="I56" s="8">
        <v>108.94317136582079</v>
      </c>
      <c r="J56" s="8">
        <v>130.35194908233416</v>
      </c>
      <c r="K56" s="8">
        <v>161.61504800218398</v>
      </c>
      <c r="L56" s="8">
        <v>195.54896513900761</v>
      </c>
      <c r="M56" s="8">
        <v>228.43605250205704</v>
      </c>
      <c r="N56" s="8">
        <v>261.02796875182855</v>
      </c>
      <c r="O56" s="8">
        <v>293.53231911614711</v>
      </c>
      <c r="P56" s="8">
        <v>321.62574793247165</v>
      </c>
      <c r="Q56" s="8">
        <v>361.29474569385241</v>
      </c>
      <c r="R56" s="8">
        <v>394.49797864762218</v>
      </c>
      <c r="S56" s="8">
        <v>431.19491003799436</v>
      </c>
      <c r="T56" s="8">
        <v>476.01743258592438</v>
      </c>
      <c r="U56" s="8">
        <v>482.29123290795917</v>
      </c>
      <c r="V56" s="8">
        <v>516.63146286026995</v>
      </c>
      <c r="W56" s="8">
        <v>545.05752572526751</v>
      </c>
      <c r="X56" s="8">
        <v>577.67142257746468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128.84893601641483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4.3746816438561682</v>
      </c>
      <c r="I58" s="45">
        <v>7.9111721904815271</v>
      </c>
      <c r="J58" s="45">
        <v>12.185852383570296</v>
      </c>
      <c r="K58" s="45">
        <v>12.414185095894407</v>
      </c>
      <c r="L58" s="45">
        <v>12.447633205483852</v>
      </c>
      <c r="M58" s="45">
        <v>12.625833643834337</v>
      </c>
      <c r="N58" s="45">
        <v>12.766148164384145</v>
      </c>
      <c r="O58" s="45">
        <v>13.770738301370937</v>
      </c>
      <c r="P58" s="45">
        <v>17.166911622890062</v>
      </c>
      <c r="Q58" s="45">
        <v>18.183399074950156</v>
      </c>
      <c r="R58" s="45">
        <v>18.412469759887806</v>
      </c>
      <c r="S58" s="45">
        <v>20.349897157145882</v>
      </c>
      <c r="T58" s="45">
        <v>22.346700832747192</v>
      </c>
      <c r="U58" s="45">
        <v>28.98287671233507</v>
      </c>
      <c r="V58" s="45">
        <v>30.060984876730064</v>
      </c>
      <c r="W58" s="45">
        <v>30.838748164398694</v>
      </c>
      <c r="X58" s="45">
        <v>32.608017534263169</v>
      </c>
      <c r="Y58" s="23"/>
      <c r="Z58" s="23">
        <v>311.37376050125789</v>
      </c>
    </row>
    <row r="59" spans="1:26" ht="15.75" outlineLevel="1" x14ac:dyDescent="0.25">
      <c r="B59" s="5" t="s">
        <v>101</v>
      </c>
      <c r="C59" s="44">
        <v>2214.336425598829</v>
      </c>
      <c r="D59" s="45">
        <v>10.086099766033712</v>
      </c>
      <c r="E59" s="45">
        <v>19.825117606708353</v>
      </c>
      <c r="F59" s="45">
        <v>37.601627650187773</v>
      </c>
      <c r="G59" s="45">
        <v>56.280466202364899</v>
      </c>
      <c r="H59" s="45">
        <v>77.619547574736899</v>
      </c>
      <c r="I59" s="45">
        <v>101.03199917533927</v>
      </c>
      <c r="J59" s="45">
        <v>118.16609669876387</v>
      </c>
      <c r="K59" s="45">
        <v>149.20086290628959</v>
      </c>
      <c r="L59" s="45">
        <v>183.10133193352377</v>
      </c>
      <c r="M59" s="45">
        <v>215.8102188582227</v>
      </c>
      <c r="N59" s="45">
        <v>248.26182058744442</v>
      </c>
      <c r="O59" s="45">
        <v>279.76158081477615</v>
      </c>
      <c r="P59" s="45">
        <v>304.45883630958161</v>
      </c>
      <c r="Q59" s="45">
        <v>343.11134661890225</v>
      </c>
      <c r="R59" s="45">
        <v>376.08550888773436</v>
      </c>
      <c r="S59" s="45">
        <v>410.84501288084846</v>
      </c>
      <c r="T59" s="45">
        <v>453.67073175317717</v>
      </c>
      <c r="U59" s="45">
        <v>453.30835619562413</v>
      </c>
      <c r="V59" s="45">
        <v>486.57047798353989</v>
      </c>
      <c r="W59" s="45">
        <v>514.21877756086883</v>
      </c>
      <c r="X59" s="45">
        <v>545.06340504320156</v>
      </c>
      <c r="Y59" s="23"/>
      <c r="Z59" s="23">
        <v>5384.0792230078705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695.2087240254117</v>
      </c>
      <c r="D62" s="8">
        <v>-27.032824849905424</v>
      </c>
      <c r="E62" s="8">
        <v>-56.533483384355776</v>
      </c>
      <c r="F62" s="8">
        <v>-69.696152095103827</v>
      </c>
      <c r="G62" s="8">
        <v>-31.649906857910551</v>
      </c>
      <c r="H62" s="8">
        <v>40.895901528491294</v>
      </c>
      <c r="I62" s="8">
        <v>107.03909766699988</v>
      </c>
      <c r="J62" s="8">
        <v>85.933890588754963</v>
      </c>
      <c r="K62" s="8">
        <v>70.405454589169437</v>
      </c>
      <c r="L62" s="8">
        <v>85.595498040146595</v>
      </c>
      <c r="M62" s="8">
        <v>76.086605359155641</v>
      </c>
      <c r="N62" s="8">
        <v>90.035642929829621</v>
      </c>
      <c r="O62" s="8">
        <v>118.96794791594503</v>
      </c>
      <c r="P62" s="8">
        <v>137.90946188661115</v>
      </c>
      <c r="Q62" s="8">
        <v>126.363574832826</v>
      </c>
      <c r="R62" s="8">
        <v>89.897092008558218</v>
      </c>
      <c r="S62" s="8">
        <v>67.169905659866998</v>
      </c>
      <c r="T62" s="8">
        <v>99.834971781596579</v>
      </c>
      <c r="U62" s="8">
        <v>166.40793454158342</v>
      </c>
      <c r="V62" s="8">
        <v>209.13076295522006</v>
      </c>
      <c r="W62" s="8">
        <v>227.70979830480655</v>
      </c>
      <c r="X62" s="8">
        <v>229.91678934483483</v>
      </c>
      <c r="Y62" s="23"/>
      <c r="Z62" s="23">
        <v>1844.3879627471206</v>
      </c>
    </row>
    <row r="63" spans="1:26" ht="15.75" outlineLevel="1" x14ac:dyDescent="0.25">
      <c r="B63" s="4" t="s">
        <v>15</v>
      </c>
      <c r="C63" s="6">
        <v>-969.73580954601778</v>
      </c>
      <c r="D63" s="43">
        <v>-104.8723588586064</v>
      </c>
      <c r="E63" s="43">
        <v>-112.69884926705595</v>
      </c>
      <c r="F63" s="43">
        <v>-124.3744383285365</v>
      </c>
      <c r="G63" s="43">
        <v>-102.15188676341756</v>
      </c>
      <c r="H63" s="43">
        <v>-70.831240523379435</v>
      </c>
      <c r="I63" s="43">
        <v>-62.91330651843186</v>
      </c>
      <c r="J63" s="43">
        <v>-65.236577875835053</v>
      </c>
      <c r="K63" s="43">
        <v>-63.193622601995578</v>
      </c>
      <c r="L63" s="43">
        <v>-63.282063158042313</v>
      </c>
      <c r="M63" s="43">
        <v>-67.248157321802069</v>
      </c>
      <c r="N63" s="43">
        <v>-66.565698908780675</v>
      </c>
      <c r="O63" s="43">
        <v>-64.510007837096808</v>
      </c>
      <c r="P63" s="43">
        <v>-66.373361678359444</v>
      </c>
      <c r="Q63" s="43">
        <v>-73.492661844940244</v>
      </c>
      <c r="R63" s="43">
        <v>-86.876323563679932</v>
      </c>
      <c r="S63" s="43">
        <v>-94.213542540839683</v>
      </c>
      <c r="T63" s="43">
        <v>-93.155236373999003</v>
      </c>
      <c r="U63" s="43">
        <v>-88.429977014304811</v>
      </c>
      <c r="V63" s="43">
        <v>-89.964193256202421</v>
      </c>
      <c r="W63" s="43">
        <v>-92.805327998678379</v>
      </c>
      <c r="X63" s="43">
        <v>-106.29637395121856</v>
      </c>
      <c r="Y63" s="23"/>
      <c r="Z63" s="23">
        <v>-1759.4852061852025</v>
      </c>
    </row>
    <row r="64" spans="1:26" ht="15.75" outlineLevel="1" x14ac:dyDescent="0.25">
      <c r="B64" s="5" t="s">
        <v>16</v>
      </c>
      <c r="C64" s="44">
        <v>1664.944533571429</v>
      </c>
      <c r="D64" s="45">
        <v>77.83953400870098</v>
      </c>
      <c r="E64" s="45">
        <v>56.165365882700172</v>
      </c>
      <c r="F64" s="45">
        <v>54.678286233432665</v>
      </c>
      <c r="G64" s="45">
        <v>70.501979905507014</v>
      </c>
      <c r="H64" s="45">
        <v>111.72714205187073</v>
      </c>
      <c r="I64" s="45">
        <v>169.95240418543173</v>
      </c>
      <c r="J64" s="45">
        <v>151.17046846459002</v>
      </c>
      <c r="K64" s="45">
        <v>133.59907719116501</v>
      </c>
      <c r="L64" s="45">
        <v>148.87756119818891</v>
      </c>
      <c r="M64" s="45">
        <v>143.33476268095771</v>
      </c>
      <c r="N64" s="45">
        <v>156.6013418386103</v>
      </c>
      <c r="O64" s="45">
        <v>183.47795575304184</v>
      </c>
      <c r="P64" s="45">
        <v>204.28282356497058</v>
      </c>
      <c r="Q64" s="45">
        <v>199.85623667776625</v>
      </c>
      <c r="R64" s="45">
        <v>176.77341557223815</v>
      </c>
      <c r="S64" s="45">
        <v>161.38344820070668</v>
      </c>
      <c r="T64" s="45">
        <v>192.99020815559558</v>
      </c>
      <c r="U64" s="45">
        <v>254.83791155588824</v>
      </c>
      <c r="V64" s="45">
        <v>299.09495621142247</v>
      </c>
      <c r="W64" s="45">
        <v>320.51512630348492</v>
      </c>
      <c r="X64" s="45">
        <v>336.21316329605338</v>
      </c>
      <c r="Y64" s="23"/>
      <c r="Z64" s="23">
        <v>3603.873168932324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1079.0844841873211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221.08449531432191</v>
      </c>
      <c r="X66" s="8">
        <v>226.90413887711469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1079.0844841873211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221.08449531432191</v>
      </c>
      <c r="X67" s="6">
        <v>226.90413887711469</v>
      </c>
      <c r="Y67" s="23"/>
      <c r="Z67" s="23">
        <v>2571.5267992326035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27232.625081589747</v>
      </c>
      <c r="D70" s="50">
        <v>1377.7994001381153</v>
      </c>
      <c r="E70" s="50">
        <v>1411.1710485494666</v>
      </c>
      <c r="F70" s="50">
        <v>1488.8189078066982</v>
      </c>
      <c r="G70" s="50">
        <v>1760.4351936811197</v>
      </c>
      <c r="H70" s="50">
        <v>1832.1473551783747</v>
      </c>
      <c r="I70" s="50">
        <v>3232.1410711271319</v>
      </c>
      <c r="J70" s="50">
        <v>1716.8734439485022</v>
      </c>
      <c r="K70" s="50">
        <v>1535.9741277060177</v>
      </c>
      <c r="L70" s="50">
        <v>1684.3896526190451</v>
      </c>
      <c r="M70" s="50">
        <v>1727.2636938684404</v>
      </c>
      <c r="N70" s="50">
        <v>2029.1511867785687</v>
      </c>
      <c r="O70" s="50">
        <v>2151.8443134823792</v>
      </c>
      <c r="P70" s="50">
        <v>2308.2477303162495</v>
      </c>
      <c r="Q70" s="50">
        <v>2467.4518249102534</v>
      </c>
      <c r="R70" s="50">
        <v>2795.872374643749</v>
      </c>
      <c r="S70" s="50">
        <v>3374.5944038954681</v>
      </c>
      <c r="T70" s="50">
        <v>4070.7786514199938</v>
      </c>
      <c r="U70" s="50">
        <v>5171.2687083560895</v>
      </c>
      <c r="V70" s="50">
        <v>5292.4420252323953</v>
      </c>
      <c r="W70" s="50">
        <v>5680.800711468507</v>
      </c>
      <c r="X70" s="51">
        <v>6122.1312024800509</v>
      </c>
      <c r="Y70" s="23"/>
      <c r="Z70" s="23">
        <v>59231.597027606622</v>
      </c>
    </row>
    <row r="71" spans="1:26" ht="15.75" outlineLevel="1" x14ac:dyDescent="0.25">
      <c r="B71" s="52" t="s">
        <v>20</v>
      </c>
      <c r="C71" s="53">
        <v>13793.231719895615</v>
      </c>
      <c r="D71" s="53">
        <v>579.87215146321716</v>
      </c>
      <c r="E71" s="53">
        <v>779.04662181199546</v>
      </c>
      <c r="F71" s="53">
        <v>883.53757735276906</v>
      </c>
      <c r="G71" s="53">
        <v>972.11651545922234</v>
      </c>
      <c r="H71" s="53">
        <v>985.33187065126947</v>
      </c>
      <c r="I71" s="53">
        <v>1284.3532759542704</v>
      </c>
      <c r="J71" s="53">
        <v>1270.1707334980306</v>
      </c>
      <c r="K71" s="53">
        <v>1276.8195199721622</v>
      </c>
      <c r="L71" s="53">
        <v>1319.975787607827</v>
      </c>
      <c r="M71" s="53">
        <v>1383.3413569003203</v>
      </c>
      <c r="N71" s="53">
        <v>1387.5067498370117</v>
      </c>
      <c r="O71" s="53">
        <v>1365.8537713072242</v>
      </c>
      <c r="P71" s="53">
        <v>1405.3444854091358</v>
      </c>
      <c r="Q71" s="53">
        <v>1474.6392625719579</v>
      </c>
      <c r="R71" s="53">
        <v>1534.5653137866836</v>
      </c>
      <c r="S71" s="53">
        <v>1530.8852115339018</v>
      </c>
      <c r="T71" s="53">
        <v>1630.6113729325277</v>
      </c>
      <c r="U71" s="53">
        <v>1758.8959746280589</v>
      </c>
      <c r="V71" s="53">
        <v>1555.9581042259897</v>
      </c>
      <c r="W71" s="53">
        <v>1626.0907479076147</v>
      </c>
      <c r="X71" s="53">
        <v>1740.5239742405217</v>
      </c>
      <c r="Y71" s="23"/>
      <c r="Z71" s="23">
        <v>27745.44037905171</v>
      </c>
    </row>
    <row r="72" spans="1:26" ht="15.75" outlineLevel="1" x14ac:dyDescent="0.25">
      <c r="B72" s="5" t="s">
        <v>21</v>
      </c>
      <c r="C72" s="44">
        <v>1648.0623653540922</v>
      </c>
      <c r="D72" s="44">
        <v>797.92724867489835</v>
      </c>
      <c r="E72" s="44">
        <v>621.95755061467582</v>
      </c>
      <c r="F72" s="44">
        <v>603.99688337090492</v>
      </c>
      <c r="G72" s="44">
        <v>624.62691056475023</v>
      </c>
      <c r="H72" s="44">
        <v>509.08121887585412</v>
      </c>
      <c r="I72" s="44">
        <v>-618.70176352164901</v>
      </c>
      <c r="J72" s="44">
        <v>-563.00335880039313</v>
      </c>
      <c r="K72" s="44">
        <v>-804.0179069570097</v>
      </c>
      <c r="L72" s="44">
        <v>-764.46960894826077</v>
      </c>
      <c r="M72" s="44">
        <v>-840.35842259956496</v>
      </c>
      <c r="N72" s="44">
        <v>-609.81837097867549</v>
      </c>
      <c r="O72" s="44">
        <v>-516.31779106742385</v>
      </c>
      <c r="P72" s="44">
        <v>-430.52583684523955</v>
      </c>
      <c r="Q72" s="44">
        <v>-468.86896889078105</v>
      </c>
      <c r="R72" s="44">
        <v>-328.47874526856452</v>
      </c>
      <c r="S72" s="44">
        <v>17.596175282645532</v>
      </c>
      <c r="T72" s="44">
        <v>539.12335622496516</v>
      </c>
      <c r="U72" s="44">
        <v>1392.0121115780325</v>
      </c>
      <c r="V72" s="44">
        <v>1641.0589388302083</v>
      </c>
      <c r="W72" s="44">
        <v>1830.4503579285258</v>
      </c>
      <c r="X72" s="44">
        <v>1988.8580326847489</v>
      </c>
      <c r="Y72" s="23"/>
      <c r="Z72" s="23">
        <v>4622.1280107526472</v>
      </c>
    </row>
    <row r="73" spans="1:26" ht="15.75" outlineLevel="1" x14ac:dyDescent="0.25">
      <c r="B73" s="5" t="s">
        <v>103</v>
      </c>
      <c r="C73" s="44">
        <v>11791.330996340037</v>
      </c>
      <c r="D73" s="44">
        <v>0</v>
      </c>
      <c r="E73" s="44">
        <v>10.166876122795179</v>
      </c>
      <c r="F73" s="44">
        <v>1.2844470830245625</v>
      </c>
      <c r="G73" s="44">
        <v>163.69176765714693</v>
      </c>
      <c r="H73" s="44">
        <v>337.73426565125089</v>
      </c>
      <c r="I73" s="44">
        <v>2566.4895586945104</v>
      </c>
      <c r="J73" s="44">
        <v>1009.7060692508651</v>
      </c>
      <c r="K73" s="44">
        <v>1063.1725146908657</v>
      </c>
      <c r="L73" s="44">
        <v>1128.8834739594786</v>
      </c>
      <c r="M73" s="44">
        <v>1184.2807595676854</v>
      </c>
      <c r="N73" s="44">
        <v>1251.4628079202323</v>
      </c>
      <c r="O73" s="44">
        <v>1302.3083332425786</v>
      </c>
      <c r="P73" s="44">
        <v>1333.4290817523536</v>
      </c>
      <c r="Q73" s="44">
        <v>1461.681531229076</v>
      </c>
      <c r="R73" s="44">
        <v>1589.78580612563</v>
      </c>
      <c r="S73" s="44">
        <v>1826.1130170789204</v>
      </c>
      <c r="T73" s="44">
        <v>1901.0439222625012</v>
      </c>
      <c r="U73" s="44">
        <v>2020.360622149999</v>
      </c>
      <c r="V73" s="44">
        <v>2095.4249821761982</v>
      </c>
      <c r="W73" s="44">
        <v>2224.259605632365</v>
      </c>
      <c r="X73" s="44">
        <v>2392.7491955547807</v>
      </c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25562.138747992482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4622.1280107526482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/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27617.678238157714</v>
      </c>
      <c r="D78" s="44">
        <v>24.238486102719808</v>
      </c>
      <c r="E78" s="44">
        <v>30.650080606569901</v>
      </c>
      <c r="F78" s="44">
        <v>18.25273914331224</v>
      </c>
      <c r="G78" s="44">
        <v>16.793736811560695</v>
      </c>
      <c r="H78" s="44">
        <v>18.673904123917765</v>
      </c>
      <c r="I78" s="44">
        <v>18.739467878102513</v>
      </c>
      <c r="J78" s="44">
        <v>24.498491316134764</v>
      </c>
      <c r="K78" s="44">
        <v>-7.8712721385155087</v>
      </c>
      <c r="L78" s="44">
        <v>13.997175584805959</v>
      </c>
      <c r="M78" s="44">
        <v>-1.646585597321677</v>
      </c>
      <c r="N78" s="44">
        <v>18.968663582424256</v>
      </c>
      <c r="O78" s="44">
        <v>38.669036107238</v>
      </c>
      <c r="P78" s="44">
        <v>64.920593239854242</v>
      </c>
      <c r="Q78" s="44">
        <v>86.013615999948115</v>
      </c>
      <c r="R78" s="44">
        <v>62.57477346298009</v>
      </c>
      <c r="S78" s="44">
        <v>71.41186888907518</v>
      </c>
      <c r="T78" s="44">
        <v>71.228087892834012</v>
      </c>
      <c r="U78" s="44">
        <v>81.700592922463642</v>
      </c>
      <c r="V78" s="44">
        <v>92.422599892752871</v>
      </c>
      <c r="W78" s="44">
        <v>61.733879997499294</v>
      </c>
      <c r="X78" s="44">
        <v>70.779966618141785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214018.12559070301</v>
      </c>
      <c r="D82" s="64">
        <v>21927.888410641521</v>
      </c>
      <c r="E82" s="64">
        <v>19525.182832500381</v>
      </c>
      <c r="F82" s="64">
        <v>19921.800359327906</v>
      </c>
      <c r="G82" s="64">
        <v>20059.094155099378</v>
      </c>
      <c r="H82" s="64">
        <v>18523.500010359116</v>
      </c>
      <c r="I82" s="64">
        <v>6979.8881473944712</v>
      </c>
      <c r="J82" s="64">
        <v>6665.4492457499528</v>
      </c>
      <c r="K82" s="64">
        <v>5628.0540706914808</v>
      </c>
      <c r="L82" s="64">
        <v>5677.5316970411914</v>
      </c>
      <c r="M82" s="64">
        <v>5651.0262914980904</v>
      </c>
      <c r="N82" s="64">
        <v>5678.2489320913201</v>
      </c>
      <c r="O82" s="64">
        <v>5479.4195893194392</v>
      </c>
      <c r="P82" s="64">
        <v>6005.0512492185835</v>
      </c>
      <c r="Q82" s="64">
        <v>6307.3954888838907</v>
      </c>
      <c r="R82" s="64">
        <v>7208.1041375245695</v>
      </c>
      <c r="S82" s="64">
        <v>6820.3413476435608</v>
      </c>
      <c r="T82" s="64">
        <v>7873.2674055685511</v>
      </c>
      <c r="U82" s="64">
        <v>8210.7663241062419</v>
      </c>
      <c r="V82" s="64">
        <v>9350.7152311121426</v>
      </c>
      <c r="W82" s="64">
        <v>9765.6431195660516</v>
      </c>
      <c r="X82" s="64">
        <v>10759.75754536503</v>
      </c>
    </row>
    <row r="83" spans="1:25" ht="15.75" outlineLevel="1" x14ac:dyDescent="0.25">
      <c r="B83" s="5" t="s">
        <v>105</v>
      </c>
      <c r="C83" s="65">
        <v>43864.819876025882</v>
      </c>
      <c r="D83" s="45">
        <v>0.22683154803000011</v>
      </c>
      <c r="E83" s="45">
        <v>0.21965996912999994</v>
      </c>
      <c r="F83" s="45">
        <v>0.19730874011999996</v>
      </c>
      <c r="G83" s="45">
        <v>0.20612415589999988</v>
      </c>
      <c r="H83" s="45">
        <v>0.19014161369999996</v>
      </c>
      <c r="I83" s="45">
        <v>3660.5759648642379</v>
      </c>
      <c r="J83" s="45">
        <v>3657.1368565266175</v>
      </c>
      <c r="K83" s="45">
        <v>3657.6379234688179</v>
      </c>
      <c r="L83" s="45">
        <v>3126.2482464529062</v>
      </c>
      <c r="M83" s="45">
        <v>3665.1999906071574</v>
      </c>
      <c r="N83" s="45">
        <v>3665.8929865636869</v>
      </c>
      <c r="O83" s="45">
        <v>3658.2244839676182</v>
      </c>
      <c r="P83" s="45">
        <v>3095.370111116496</v>
      </c>
      <c r="Q83" s="45">
        <v>3657.1322738156377</v>
      </c>
      <c r="R83" s="45">
        <v>3664.6574046293181</v>
      </c>
      <c r="S83" s="45">
        <v>3665.8044655656272</v>
      </c>
      <c r="T83" s="45">
        <v>3183.4577192319266</v>
      </c>
      <c r="U83" s="45">
        <v>1499.4346612084694</v>
      </c>
      <c r="V83" s="45">
        <v>4.5359686980499969</v>
      </c>
      <c r="W83" s="45">
        <v>1.2072638164600002</v>
      </c>
      <c r="X83" s="45">
        <v>1.26348946598</v>
      </c>
    </row>
    <row r="84" spans="1:25" ht="15.75" outlineLevel="1" x14ac:dyDescent="0.25">
      <c r="B84" s="5" t="s">
        <v>106</v>
      </c>
      <c r="C84" s="65">
        <v>14504.217404639214</v>
      </c>
      <c r="D84" s="45">
        <v>1585.0142870453003</v>
      </c>
      <c r="E84" s="45">
        <v>1534.0139880811296</v>
      </c>
      <c r="F84" s="45">
        <v>1553.1811817087003</v>
      </c>
      <c r="G84" s="45">
        <v>1004.0380579193901</v>
      </c>
      <c r="H84" s="45">
        <v>559.78278295751022</v>
      </c>
      <c r="I84" s="45">
        <v>1055.5441763461502</v>
      </c>
      <c r="J84" s="45">
        <v>1039.2832321308304</v>
      </c>
      <c r="K84" s="45">
        <v>662.82119771139014</v>
      </c>
      <c r="L84" s="45">
        <v>591.79687976521029</v>
      </c>
      <c r="M84" s="45">
        <v>560.11105691961995</v>
      </c>
      <c r="N84" s="45">
        <v>524.83678691319994</v>
      </c>
      <c r="O84" s="45">
        <v>476.9251821365699</v>
      </c>
      <c r="P84" s="45">
        <v>413.7661123240901</v>
      </c>
      <c r="Q84" s="45">
        <v>466.30701456049013</v>
      </c>
      <c r="R84" s="45">
        <v>538.50232077724024</v>
      </c>
      <c r="S84" s="45">
        <v>370.99627503834006</v>
      </c>
      <c r="T84" s="45">
        <v>375.88348687816006</v>
      </c>
      <c r="U84" s="45">
        <v>147.22370329278004</v>
      </c>
      <c r="V84" s="45">
        <v>305.50855282824006</v>
      </c>
      <c r="W84" s="45">
        <v>379.41980030779013</v>
      </c>
      <c r="X84" s="45">
        <v>359.26132899708</v>
      </c>
    </row>
    <row r="85" spans="1:25" ht="15.75" outlineLevel="1" x14ac:dyDescent="0.25">
      <c r="B85" s="5" t="s">
        <v>107</v>
      </c>
      <c r="C85" s="65">
        <v>16240.111529534417</v>
      </c>
      <c r="D85" s="45">
        <v>748.5330698427498</v>
      </c>
      <c r="E85" s="45">
        <v>722.25954496003942</v>
      </c>
      <c r="F85" s="45">
        <v>767.13444266031888</v>
      </c>
      <c r="G85" s="45">
        <v>763.1241190347389</v>
      </c>
      <c r="H85" s="45">
        <v>759.43037959764888</v>
      </c>
      <c r="I85" s="45">
        <v>755.39425442114907</v>
      </c>
      <c r="J85" s="45">
        <v>711.34141803116927</v>
      </c>
      <c r="K85" s="45">
        <v>703.61796180360966</v>
      </c>
      <c r="L85" s="45">
        <v>693.81752992205941</v>
      </c>
      <c r="M85" s="45">
        <v>695.96848749395929</v>
      </c>
      <c r="N85" s="45">
        <v>742.84770792965912</v>
      </c>
      <c r="O85" s="45">
        <v>762.50914881501899</v>
      </c>
      <c r="P85" s="45">
        <v>792.54439184913872</v>
      </c>
      <c r="Q85" s="45">
        <v>789.86393484903897</v>
      </c>
      <c r="R85" s="45">
        <v>783.34622634367872</v>
      </c>
      <c r="S85" s="45">
        <v>806.53084192902861</v>
      </c>
      <c r="T85" s="45">
        <v>804.06468542799848</v>
      </c>
      <c r="U85" s="45">
        <v>850.96012736157809</v>
      </c>
      <c r="V85" s="45">
        <v>858.33708701686817</v>
      </c>
      <c r="W85" s="45">
        <v>864.27027116011823</v>
      </c>
      <c r="X85" s="45">
        <v>864.21589908484816</v>
      </c>
    </row>
    <row r="86" spans="1:25" ht="15.75" outlineLevel="1" x14ac:dyDescent="0.25">
      <c r="B86" s="5" t="s">
        <v>108</v>
      </c>
      <c r="C86" s="65">
        <v>161789.83065163312</v>
      </c>
      <c r="D86" s="45">
        <v>1121.2238794957391</v>
      </c>
      <c r="E86" s="45">
        <v>1694.1242779232489</v>
      </c>
      <c r="F86" s="45">
        <v>2289.6965786260289</v>
      </c>
      <c r="G86" s="45">
        <v>2947.2577067479497</v>
      </c>
      <c r="H86" s="45">
        <v>3608.0801354472328</v>
      </c>
      <c r="I86" s="45">
        <v>4278.8507228976414</v>
      </c>
      <c r="J86" s="45">
        <v>4848.0973943917306</v>
      </c>
      <c r="K86" s="45">
        <v>5660.9770258102981</v>
      </c>
      <c r="L86" s="45">
        <v>6523.7980754688751</v>
      </c>
      <c r="M86" s="45">
        <v>7394.009334297587</v>
      </c>
      <c r="N86" s="45">
        <v>8122.2120631756825</v>
      </c>
      <c r="O86" s="45">
        <v>8767.7942758770696</v>
      </c>
      <c r="P86" s="45">
        <v>9207.0447806512166</v>
      </c>
      <c r="Q86" s="45">
        <v>9998.3786379343892</v>
      </c>
      <c r="R86" s="45">
        <v>10753.014878423814</v>
      </c>
      <c r="S86" s="45">
        <v>11427.540825986614</v>
      </c>
      <c r="T86" s="45">
        <v>11962.926407790612</v>
      </c>
      <c r="U86" s="45">
        <v>11943.243868786911</v>
      </c>
      <c r="V86" s="45">
        <v>12552.726071589981</v>
      </c>
      <c r="W86" s="45">
        <v>13090.789872553954</v>
      </c>
      <c r="X86" s="45">
        <v>13598.043837756548</v>
      </c>
    </row>
    <row r="87" spans="1:25" ht="15.75" outlineLevel="1" x14ac:dyDescent="0.25">
      <c r="B87" s="5" t="s">
        <v>25</v>
      </c>
      <c r="C87" s="65">
        <v>9010.4850333323957</v>
      </c>
      <c r="D87" s="45">
        <v>429.82680701707017</v>
      </c>
      <c r="E87" s="45">
        <v>427.5942988634398</v>
      </c>
      <c r="F87" s="45">
        <v>428.55360935801986</v>
      </c>
      <c r="G87" s="45">
        <v>429.26781992887766</v>
      </c>
      <c r="H87" s="45">
        <v>429.89388306307092</v>
      </c>
      <c r="I87" s="45">
        <v>428.14865795717822</v>
      </c>
      <c r="J87" s="45">
        <v>429.71606702012991</v>
      </c>
      <c r="K87" s="45">
        <v>427.63604946698985</v>
      </c>
      <c r="L87" s="45">
        <v>430.43114284501894</v>
      </c>
      <c r="M87" s="45">
        <v>427.56992198477951</v>
      </c>
      <c r="N87" s="45">
        <v>429.25398631965112</v>
      </c>
      <c r="O87" s="45">
        <v>429.26176161970108</v>
      </c>
      <c r="P87" s="45">
        <v>429.26108424597112</v>
      </c>
      <c r="Q87" s="45">
        <v>429.26064983736114</v>
      </c>
      <c r="R87" s="45">
        <v>429.25609914608117</v>
      </c>
      <c r="S87" s="45">
        <v>429.26570018110112</v>
      </c>
      <c r="T87" s="45">
        <v>429.25798486040117</v>
      </c>
      <c r="U87" s="45">
        <v>429.25398639648114</v>
      </c>
      <c r="V87" s="45">
        <v>429.25949558474116</v>
      </c>
      <c r="W87" s="45">
        <v>429.26402257631111</v>
      </c>
      <c r="X87" s="45">
        <v>429.25200506002113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125511.99798322686</v>
      </c>
      <c r="D89" s="45">
        <v>10391.228743821914</v>
      </c>
      <c r="E89" s="45">
        <v>10329.838127351304</v>
      </c>
      <c r="F89" s="45">
        <v>10057.840182620263</v>
      </c>
      <c r="G89" s="45">
        <v>8530.6893108638415</v>
      </c>
      <c r="H89" s="45">
        <v>6457.3543959347089</v>
      </c>
      <c r="I89" s="45">
        <v>6047.2263615693291</v>
      </c>
      <c r="J89" s="45">
        <v>5759.5954499673689</v>
      </c>
      <c r="K89" s="45">
        <v>5095.292169979868</v>
      </c>
      <c r="L89" s="45">
        <v>5033.5132570741307</v>
      </c>
      <c r="M89" s="45">
        <v>4827.3302468994507</v>
      </c>
      <c r="N89" s="45">
        <v>4199.0579216738415</v>
      </c>
      <c r="O89" s="45">
        <v>3999.9479793336009</v>
      </c>
      <c r="P89" s="45">
        <v>4095.9398147513025</v>
      </c>
      <c r="Q89" s="45">
        <v>4229.2605188326606</v>
      </c>
      <c r="R89" s="45">
        <v>4399.034560264462</v>
      </c>
      <c r="S89" s="45">
        <v>4930.7589935468113</v>
      </c>
      <c r="T89" s="45">
        <v>5135.1331689657218</v>
      </c>
      <c r="U89" s="45">
        <v>5090.7595482145935</v>
      </c>
      <c r="V89" s="45">
        <v>5692.2376625955521</v>
      </c>
      <c r="W89" s="45">
        <v>5797.6726139558432</v>
      </c>
      <c r="X89" s="45">
        <v>5412.2869550102805</v>
      </c>
    </row>
    <row r="90" spans="1:25" ht="15.75" outlineLevel="1" x14ac:dyDescent="0.25">
      <c r="B90" s="5" t="s">
        <v>28</v>
      </c>
      <c r="C90" s="65">
        <v>295538.71669968765</v>
      </c>
      <c r="D90" s="45">
        <v>3475.8283076311504</v>
      </c>
      <c r="E90" s="45">
        <v>5486.2500591191019</v>
      </c>
      <c r="F90" s="45">
        <v>5837.6368157975485</v>
      </c>
      <c r="G90" s="45">
        <v>6588.9181427493277</v>
      </c>
      <c r="H90" s="45">
        <v>6990.0042601884697</v>
      </c>
      <c r="I90" s="45">
        <v>11731.237945014131</v>
      </c>
      <c r="J90" s="45">
        <v>13819.766144497458</v>
      </c>
      <c r="K90" s="45">
        <v>14358.492116977934</v>
      </c>
      <c r="L90" s="45">
        <v>15425.30500534953</v>
      </c>
      <c r="M90" s="45">
        <v>16013.139990633525</v>
      </c>
      <c r="N90" s="45">
        <v>15878.541408063051</v>
      </c>
      <c r="O90" s="45">
        <v>16130.525367849261</v>
      </c>
      <c r="P90" s="45">
        <v>16029.731911722358</v>
      </c>
      <c r="Q90" s="45">
        <v>16567.804118682609</v>
      </c>
      <c r="R90" s="45">
        <v>17938.663088750374</v>
      </c>
      <c r="S90" s="45">
        <v>18444.294346556791</v>
      </c>
      <c r="T90" s="45">
        <v>18364.446659721467</v>
      </c>
      <c r="U90" s="45">
        <v>18952.540536051318</v>
      </c>
      <c r="V90" s="45">
        <v>18759.863443457638</v>
      </c>
      <c r="W90" s="45">
        <v>19140.113781502587</v>
      </c>
      <c r="X90" s="45">
        <v>19605.613249371982</v>
      </c>
    </row>
    <row r="91" spans="1:25" ht="15.75" outlineLevel="1" x14ac:dyDescent="0.25">
      <c r="B91" s="5" t="s">
        <v>29</v>
      </c>
      <c r="C91" s="65">
        <v>400842.47921161063</v>
      </c>
      <c r="D91" s="45">
        <v>13026.234643044028</v>
      </c>
      <c r="E91" s="45">
        <v>13699.538021277736</v>
      </c>
      <c r="F91" s="45">
        <v>13786.787157362063</v>
      </c>
      <c r="G91" s="45">
        <v>13823.619521427194</v>
      </c>
      <c r="H91" s="45">
        <v>16390.864414070991</v>
      </c>
      <c r="I91" s="45">
        <v>19644.086508208922</v>
      </c>
      <c r="J91" s="45">
        <v>19815.398899925611</v>
      </c>
      <c r="K91" s="45">
        <v>19424.395335065154</v>
      </c>
      <c r="L91" s="45">
        <v>19255.929322359665</v>
      </c>
      <c r="M91" s="45">
        <v>19194.319574266483</v>
      </c>
      <c r="N91" s="45">
        <v>19836.398080537823</v>
      </c>
      <c r="O91" s="45">
        <v>19801.41085860533</v>
      </c>
      <c r="P91" s="45">
        <v>20575.203152012153</v>
      </c>
      <c r="Q91" s="45">
        <v>20633.247284726851</v>
      </c>
      <c r="R91" s="45">
        <v>20299.310687812038</v>
      </c>
      <c r="S91" s="45">
        <v>21514.729990818007</v>
      </c>
      <c r="T91" s="45">
        <v>21223.027306315096</v>
      </c>
      <c r="U91" s="45">
        <v>22158.044350983408</v>
      </c>
      <c r="V91" s="45">
        <v>22151.444676280626</v>
      </c>
      <c r="W91" s="45">
        <v>22145.733424827835</v>
      </c>
      <c r="X91" s="45">
        <v>22442.756001683651</v>
      </c>
    </row>
    <row r="92" spans="1:25" ht="15.75" outlineLevel="1" x14ac:dyDescent="0.25">
      <c r="B92" s="66" t="s">
        <v>30</v>
      </c>
      <c r="C92" s="67">
        <v>136996.25613774679</v>
      </c>
      <c r="D92" s="68">
        <v>4481.2299131592999</v>
      </c>
      <c r="E92" s="68">
        <v>4723.4842508930969</v>
      </c>
      <c r="F92" s="68">
        <v>4839.1861122633891</v>
      </c>
      <c r="G92" s="68">
        <v>4839.8823995800185</v>
      </c>
      <c r="H92" s="68">
        <v>4719.0792779049098</v>
      </c>
      <c r="I92" s="68">
        <v>4679.8049619835665</v>
      </c>
      <c r="J92" s="68">
        <v>4550.9684224652074</v>
      </c>
      <c r="K92" s="68">
        <v>7566.9841259881232</v>
      </c>
      <c r="L92" s="68">
        <v>7634.8042292517466</v>
      </c>
      <c r="M92" s="68">
        <v>7601.232359802676</v>
      </c>
      <c r="N92" s="68">
        <v>7513.5338474941636</v>
      </c>
      <c r="O92" s="68">
        <v>7410.8702652388756</v>
      </c>
      <c r="P92" s="68">
        <v>7575.3490969304457</v>
      </c>
      <c r="Q92" s="68">
        <v>7399.8841833204624</v>
      </c>
      <c r="R92" s="68">
        <v>7376.9242025786734</v>
      </c>
      <c r="S92" s="68">
        <v>7418.5425645414944</v>
      </c>
      <c r="T92" s="68">
        <v>7315.4929494040152</v>
      </c>
      <c r="U92" s="68">
        <v>7238.9207296041759</v>
      </c>
      <c r="V92" s="68">
        <v>7405.6538942956568</v>
      </c>
      <c r="W92" s="68">
        <v>7423.2657090430766</v>
      </c>
      <c r="X92" s="68">
        <v>7281.1626420037455</v>
      </c>
    </row>
    <row r="93" spans="1:25" ht="15.75" outlineLevel="1" x14ac:dyDescent="0.25">
      <c r="B93" s="38" t="s">
        <v>1</v>
      </c>
      <c r="C93" s="23">
        <v>1513160.355632104</v>
      </c>
      <c r="D93" s="69">
        <v>62508.461234693219</v>
      </c>
      <c r="E93" s="69">
        <v>63439.933652689324</v>
      </c>
      <c r="F93" s="69">
        <v>64698.124590202846</v>
      </c>
      <c r="G93" s="69">
        <v>64172.296131685092</v>
      </c>
      <c r="H93" s="69">
        <v>63553.223666112055</v>
      </c>
      <c r="I93" s="69">
        <v>64342.386287065667</v>
      </c>
      <c r="J93" s="69">
        <v>66360.317660991423</v>
      </c>
      <c r="K93" s="69">
        <v>68181.066963268793</v>
      </c>
      <c r="L93" s="69">
        <v>69251.346895209033</v>
      </c>
      <c r="M93" s="69">
        <v>70805.376093877028</v>
      </c>
      <c r="N93" s="69">
        <v>71339.522303374833</v>
      </c>
      <c r="O93" s="69">
        <v>71475.37022990387</v>
      </c>
      <c r="P93" s="69">
        <v>72261.722734933413</v>
      </c>
      <c r="Q93" s="69">
        <v>74491.467251929877</v>
      </c>
      <c r="R93" s="69">
        <v>77324.889568105165</v>
      </c>
      <c r="S93" s="69">
        <v>79709.444693076148</v>
      </c>
      <c r="T93" s="69">
        <v>80524.963029178762</v>
      </c>
      <c r="U93" s="69">
        <v>80364.244338306977</v>
      </c>
      <c r="V93" s="69">
        <v>81224.250278890831</v>
      </c>
      <c r="W93" s="69">
        <v>82714.979150734682</v>
      </c>
      <c r="X93" s="69">
        <v>84416.968877874795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/>
    </row>
    <row r="97" spans="1:24" x14ac:dyDescent="0.25">
      <c r="A97" s="41">
        <v>13</v>
      </c>
      <c r="B97" s="70" t="s">
        <v>35</v>
      </c>
      <c r="C97" s="71">
        <v>31.721278657202795</v>
      </c>
      <c r="D97" s="71">
        <v>11.270109272149911</v>
      </c>
      <c r="E97" s="71">
        <v>10.149913272561511</v>
      </c>
      <c r="F97" s="71">
        <v>13.350000370436788</v>
      </c>
      <c r="G97" s="71">
        <v>0.6616439414109001</v>
      </c>
      <c r="H97" s="71">
        <v>5.3709643888969996E-2</v>
      </c>
      <c r="I97" s="71">
        <v>0</v>
      </c>
      <c r="J97" s="71">
        <v>0</v>
      </c>
      <c r="K97" s="71">
        <v>0</v>
      </c>
      <c r="L97" s="71">
        <v>0.18111728725126</v>
      </c>
      <c r="M97" s="71">
        <v>1.335527485607E-2</v>
      </c>
      <c r="N97" s="71">
        <v>0.14728815509980001</v>
      </c>
      <c r="O97" s="71">
        <v>0</v>
      </c>
      <c r="P97" s="71">
        <v>0.43599849773917004</v>
      </c>
      <c r="Q97" s="71">
        <v>0</v>
      </c>
      <c r="R97" s="71">
        <v>0.33406738165706001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31.721278657202795</v>
      </c>
      <c r="D101" s="76">
        <v>11.270109272149911</v>
      </c>
      <c r="E101" s="76">
        <v>10.149913272561511</v>
      </c>
      <c r="F101" s="76">
        <v>13.350000370436788</v>
      </c>
      <c r="G101" s="76">
        <v>0.6616439414109001</v>
      </c>
      <c r="H101" s="76">
        <v>5.3709643888969996E-2</v>
      </c>
      <c r="I101" s="76">
        <v>0</v>
      </c>
      <c r="J101" s="76">
        <v>0</v>
      </c>
      <c r="K101" s="76">
        <v>0</v>
      </c>
      <c r="L101" s="76">
        <v>0.18111728725126</v>
      </c>
      <c r="M101" s="76">
        <v>1.335527485607E-2</v>
      </c>
      <c r="N101" s="76">
        <v>0.14728815509980001</v>
      </c>
      <c r="O101" s="76">
        <v>0</v>
      </c>
      <c r="P101" s="76">
        <v>0.43599849773917004</v>
      </c>
      <c r="Q101" s="76">
        <v>0</v>
      </c>
      <c r="R101" s="76">
        <v>0.33406738165706001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Table of Contents</vt:lpstr>
      <vt:lpstr>Summary</vt:lpstr>
      <vt:lpstr>Delta</vt:lpstr>
      <vt:lpstr>Change</vt:lpstr>
      <vt:lpstr>Base</vt:lpstr>
      <vt:lpstr>BaseStudyName</vt:lpstr>
      <vt:lpstr>ChangeStudyName</vt:lpstr>
      <vt:lpstr>Discount_Rate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2021-08-28T20:45:58Z</dcterms:created>
  <dcterms:modified xsi:type="dcterms:W3CDTF">2025-04-04T17:40:17Z</dcterms:modified>
</cp:coreProperties>
</file>