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166925"/>
  <xr:revisionPtr revIDLastSave="0" documentId="13_ncr:1_{4FB2353E-FEAD-4DE8-ADB6-384D046C83D7}" xr6:coauthVersionLast="47" xr6:coauthVersionMax="47" xr10:uidLastSave="{00000000-0000-0000-0000-000000000000}"/>
  <bookViews>
    <workbookView xWindow="-28920" yWindow="-60" windowWidth="29040" windowHeight="15840" xr2:uid="{BFF905BA-FAB3-48A0-87BE-B12666C621D6}"/>
  </bookViews>
  <sheets>
    <sheet name="Table of Contents" sheetId="10" r:id="rId1"/>
    <sheet name="Summary" sheetId="6" r:id="rId2"/>
    <sheet name="Delta" sheetId="9" r:id="rId3"/>
    <sheet name="Change" sheetId="8" r:id="rId4"/>
    <sheet name="Base" sheetId="7" r:id="rId5"/>
  </sheets>
  <definedNames>
    <definedName name="BaseStudyName">Base!$F$1</definedName>
    <definedName name="ChangeStudyName">Change!$F$1</definedName>
    <definedName name="Discount_Rate">Base!$C$2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6" l="1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C26" i="6" l="1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D52" i="6"/>
  <c r="D78" i="6"/>
  <c r="C52" i="6" l="1"/>
  <c r="E78" i="6"/>
  <c r="E90" i="6" s="1"/>
  <c r="F78" i="6"/>
  <c r="G78" i="6"/>
  <c r="G90" i="6" s="1"/>
  <c r="H78" i="6"/>
  <c r="H90" i="6" s="1"/>
  <c r="I78" i="6"/>
  <c r="I90" i="6" s="1"/>
  <c r="J78" i="6"/>
  <c r="J90" i="6" s="1"/>
  <c r="K78" i="6"/>
  <c r="K90" i="6" s="1"/>
  <c r="L78" i="6"/>
  <c r="L90" i="6" s="1"/>
  <c r="M78" i="6"/>
  <c r="M90" i="6" s="1"/>
  <c r="N78" i="6"/>
  <c r="N90" i="6" s="1"/>
  <c r="O78" i="6"/>
  <c r="O90" i="6" s="1"/>
  <c r="P78" i="6"/>
  <c r="P90" i="6" s="1"/>
  <c r="Q78" i="6"/>
  <c r="Q90" i="6" s="1"/>
  <c r="R78" i="6"/>
  <c r="R90" i="6" s="1"/>
  <c r="S78" i="6"/>
  <c r="S90" i="6" s="1"/>
  <c r="T78" i="6"/>
  <c r="T90" i="6" s="1"/>
  <c r="U78" i="6"/>
  <c r="U90" i="6" s="1"/>
  <c r="V78" i="6"/>
  <c r="V90" i="6" s="1"/>
  <c r="W78" i="6"/>
  <c r="W90" i="6" s="1"/>
  <c r="X78" i="6"/>
  <c r="X90" i="6" s="1"/>
  <c r="Y90" i="6" s="1"/>
  <c r="Z90" i="6" s="1"/>
  <c r="AA90" i="6" s="1"/>
  <c r="AB90" i="6" s="1"/>
  <c r="AC90" i="6" s="1"/>
  <c r="D90" i="6"/>
  <c r="F90" i="6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X30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C44" i="9"/>
  <c r="D44" i="9"/>
  <c r="E44" i="9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T44" i="9"/>
  <c r="U44" i="9"/>
  <c r="V44" i="9"/>
  <c r="W44" i="9"/>
  <c r="X44" i="9"/>
  <c r="C45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C62" i="9"/>
  <c r="D62" i="9"/>
  <c r="E62" i="9"/>
  <c r="F62" i="9"/>
  <c r="G62" i="9"/>
  <c r="H62" i="9"/>
  <c r="I62" i="9"/>
  <c r="J62" i="9"/>
  <c r="K62" i="9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C63" i="9"/>
  <c r="D63" i="9"/>
  <c r="E63" i="9"/>
  <c r="F63" i="9"/>
  <c r="G63" i="9"/>
  <c r="H63" i="9"/>
  <c r="I63" i="9"/>
  <c r="J63" i="9"/>
  <c r="K63" i="9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C64" i="9"/>
  <c r="D64" i="9"/>
  <c r="E64" i="9"/>
  <c r="F64" i="9"/>
  <c r="G64" i="9"/>
  <c r="H64" i="9"/>
  <c r="I64" i="9"/>
  <c r="J64" i="9"/>
  <c r="K64" i="9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D75" i="9"/>
  <c r="E75" i="9"/>
  <c r="F75" i="9"/>
  <c r="G75" i="9"/>
  <c r="H75" i="9"/>
  <c r="I75" i="9"/>
  <c r="J75" i="9"/>
  <c r="K75" i="9"/>
  <c r="L75" i="9"/>
  <c r="M75" i="9"/>
  <c r="N75" i="9"/>
  <c r="O75" i="9"/>
  <c r="P75" i="9"/>
  <c r="Q75" i="9"/>
  <c r="R75" i="9"/>
  <c r="S75" i="9"/>
  <c r="T75" i="9"/>
  <c r="U75" i="9"/>
  <c r="V75" i="9"/>
  <c r="W75" i="9"/>
  <c r="X75" i="9"/>
  <c r="D78" i="9"/>
  <c r="E78" i="9"/>
  <c r="F78" i="9"/>
  <c r="G78" i="9"/>
  <c r="H78" i="9"/>
  <c r="I78" i="9"/>
  <c r="J78" i="9"/>
  <c r="K78" i="9"/>
  <c r="L78" i="9"/>
  <c r="M78" i="9"/>
  <c r="N78" i="9"/>
  <c r="O78" i="9"/>
  <c r="P78" i="9"/>
  <c r="Q78" i="9"/>
  <c r="R78" i="9"/>
  <c r="S78" i="9"/>
  <c r="T78" i="9"/>
  <c r="U78" i="9"/>
  <c r="V78" i="9"/>
  <c r="W78" i="9"/>
  <c r="X78" i="9"/>
  <c r="C81" i="9"/>
  <c r="D81" i="9"/>
  <c r="E81" i="9"/>
  <c r="F81" i="9"/>
  <c r="G81" i="9"/>
  <c r="H81" i="9"/>
  <c r="I81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C82" i="9"/>
  <c r="C95" i="9"/>
  <c r="D95" i="9"/>
  <c r="E95" i="9"/>
  <c r="F95" i="9"/>
  <c r="G95" i="9"/>
  <c r="H95" i="9"/>
  <c r="I95" i="9"/>
  <c r="J95" i="9"/>
  <c r="K95" i="9"/>
  <c r="L95" i="9"/>
  <c r="M95" i="9"/>
  <c r="N95" i="9"/>
  <c r="O95" i="9"/>
  <c r="P95" i="9"/>
  <c r="Q95" i="9"/>
  <c r="R95" i="9"/>
  <c r="S95" i="9"/>
  <c r="T95" i="9"/>
  <c r="U95" i="9"/>
  <c r="V95" i="9"/>
  <c r="W95" i="9"/>
  <c r="X95" i="9"/>
  <c r="C97" i="9"/>
  <c r="D97" i="9"/>
  <c r="E97" i="9"/>
  <c r="F97" i="9"/>
  <c r="G97" i="9"/>
  <c r="H97" i="9"/>
  <c r="I97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C100" i="9"/>
  <c r="D100" i="9"/>
  <c r="E100" i="9"/>
  <c r="F100" i="9"/>
  <c r="G100" i="9"/>
  <c r="H100" i="9"/>
  <c r="I100" i="9"/>
  <c r="J100" i="9"/>
  <c r="K100" i="9"/>
  <c r="L100" i="9"/>
  <c r="M100" i="9"/>
  <c r="N100" i="9"/>
  <c r="O100" i="9"/>
  <c r="P100" i="9"/>
  <c r="Q100" i="9"/>
  <c r="R100" i="9"/>
  <c r="S100" i="9"/>
  <c r="T100" i="9"/>
  <c r="U100" i="9"/>
  <c r="V100" i="9"/>
  <c r="W100" i="9"/>
  <c r="X100" i="9"/>
  <c r="C101" i="9"/>
  <c r="D101" i="9"/>
  <c r="E101" i="9"/>
  <c r="F101" i="9"/>
  <c r="G101" i="9"/>
  <c r="H101" i="9"/>
  <c r="I101" i="9"/>
  <c r="J101" i="9"/>
  <c r="K101" i="9"/>
  <c r="L101" i="9"/>
  <c r="M101" i="9"/>
  <c r="N101" i="9"/>
  <c r="O101" i="9"/>
  <c r="P101" i="9"/>
  <c r="Q101" i="9"/>
  <c r="R101" i="9"/>
  <c r="S101" i="9"/>
  <c r="T101" i="9"/>
  <c r="U101" i="9"/>
  <c r="V101" i="9"/>
  <c r="W101" i="9"/>
  <c r="X101" i="9"/>
  <c r="C102" i="9"/>
  <c r="D102" i="9"/>
  <c r="E102" i="9"/>
  <c r="F102" i="9"/>
  <c r="G102" i="9"/>
  <c r="H102" i="9"/>
  <c r="I102" i="9"/>
  <c r="J102" i="9"/>
  <c r="K102" i="9"/>
  <c r="L102" i="9"/>
  <c r="M102" i="9"/>
  <c r="N102" i="9"/>
  <c r="O102" i="9"/>
  <c r="P102" i="9"/>
  <c r="Q102" i="9"/>
  <c r="R102" i="9"/>
  <c r="S102" i="9"/>
  <c r="T102" i="9"/>
  <c r="U102" i="9"/>
  <c r="V102" i="9"/>
  <c r="W102" i="9"/>
  <c r="X102" i="9"/>
  <c r="D1" i="9" l="1"/>
  <c r="E20" i="6" l="1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D20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D8" i="6"/>
  <c r="X146" i="6"/>
  <c r="X145" i="6"/>
  <c r="X144" i="6"/>
  <c r="X39" i="6"/>
  <c r="X38" i="6"/>
  <c r="X37" i="6"/>
  <c r="X30" i="6"/>
  <c r="X22" i="6"/>
  <c r="X21" i="6"/>
  <c r="X19" i="6"/>
  <c r="X18" i="6"/>
  <c r="X17" i="6"/>
  <c r="X14" i="6"/>
  <c r="X13" i="6"/>
  <c r="X12" i="6"/>
  <c r="X11" i="6"/>
  <c r="X10" i="6"/>
  <c r="X9" i="6"/>
  <c r="X7" i="6"/>
  <c r="X6" i="6"/>
  <c r="X5" i="6"/>
  <c r="X4" i="6"/>
  <c r="X99" i="6" s="1"/>
  <c r="X15" i="6" l="1"/>
  <c r="X63" i="6"/>
  <c r="X64" i="6"/>
  <c r="X65" i="6"/>
  <c r="X88" i="6" s="1"/>
  <c r="Y88" i="6" s="1"/>
  <c r="Z88" i="6" s="1"/>
  <c r="AA88" i="6" s="1"/>
  <c r="AB88" i="6" s="1"/>
  <c r="AC88" i="6" s="1"/>
  <c r="X23" i="6"/>
  <c r="X56" i="6"/>
  <c r="X83" i="6"/>
  <c r="Y83" i="6" s="1"/>
  <c r="Y99" i="6" l="1"/>
  <c r="Z83" i="6"/>
  <c r="X89" i="6"/>
  <c r="Y89" i="6" s="1"/>
  <c r="Z89" i="6" s="1"/>
  <c r="AA89" i="6" s="1"/>
  <c r="AB89" i="6" s="1"/>
  <c r="AC89" i="6" s="1"/>
  <c r="X25" i="6"/>
  <c r="AA83" i="6" l="1"/>
  <c r="Z99" i="6"/>
  <c r="F5" i="6"/>
  <c r="AB83" i="6" l="1"/>
  <c r="AA99" i="6"/>
  <c r="C1" i="9"/>
  <c r="C2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AC83" i="6" l="1"/>
  <c r="AC99" i="6" s="1"/>
  <c r="AB99" i="6"/>
  <c r="B107" i="6" l="1"/>
  <c r="W38" i="6" l="1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W4" i="6"/>
  <c r="W56" i="6" s="1"/>
  <c r="V4" i="6"/>
  <c r="V56" i="6" s="1"/>
  <c r="U4" i="6"/>
  <c r="U56" i="6" s="1"/>
  <c r="T4" i="6"/>
  <c r="T56" i="6" s="1"/>
  <c r="S4" i="6"/>
  <c r="S56" i="6" s="1"/>
  <c r="R4" i="6"/>
  <c r="R56" i="6" s="1"/>
  <c r="Q4" i="6"/>
  <c r="Q56" i="6" s="1"/>
  <c r="P4" i="6"/>
  <c r="P56" i="6" s="1"/>
  <c r="O4" i="6"/>
  <c r="O56" i="6" s="1"/>
  <c r="N4" i="6"/>
  <c r="N56" i="6" s="1"/>
  <c r="M4" i="6"/>
  <c r="M56" i="6" s="1"/>
  <c r="L4" i="6"/>
  <c r="L56" i="6" s="1"/>
  <c r="K4" i="6"/>
  <c r="K56" i="6" s="1"/>
  <c r="J4" i="6"/>
  <c r="J56" i="6" s="1"/>
  <c r="I4" i="6"/>
  <c r="I56" i="6" s="1"/>
  <c r="H4" i="6"/>
  <c r="H56" i="6" s="1"/>
  <c r="G4" i="6"/>
  <c r="G56" i="6" s="1"/>
  <c r="F4" i="6"/>
  <c r="F56" i="6" s="1"/>
  <c r="E4" i="6"/>
  <c r="E56" i="6" s="1"/>
  <c r="D4" i="6"/>
  <c r="D56" i="6" s="1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B30" i="6"/>
  <c r="B4" i="6"/>
  <c r="K83" i="6" l="1"/>
  <c r="W83" i="6"/>
  <c r="T83" i="6"/>
  <c r="Q83" i="6"/>
  <c r="H83" i="6"/>
  <c r="E83" i="6"/>
  <c r="P99" i="6"/>
  <c r="S83" i="6"/>
  <c r="G83" i="6"/>
  <c r="O99" i="6"/>
  <c r="R83" i="6"/>
  <c r="F83" i="6"/>
  <c r="N99" i="6"/>
  <c r="M99" i="6"/>
  <c r="P83" i="6"/>
  <c r="D99" i="6"/>
  <c r="L99" i="6"/>
  <c r="O83" i="6"/>
  <c r="W99" i="6"/>
  <c r="K99" i="6"/>
  <c r="N83" i="6"/>
  <c r="V99" i="6"/>
  <c r="J99" i="6"/>
  <c r="M83" i="6"/>
  <c r="U99" i="6"/>
  <c r="I99" i="6"/>
  <c r="L83" i="6"/>
  <c r="T99" i="6"/>
  <c r="H99" i="6"/>
  <c r="S99" i="6"/>
  <c r="G99" i="6"/>
  <c r="V83" i="6"/>
  <c r="J83" i="6"/>
  <c r="R99" i="6"/>
  <c r="F99" i="6"/>
  <c r="U83" i="6"/>
  <c r="I83" i="6"/>
  <c r="Q99" i="6"/>
  <c r="E99" i="6"/>
  <c r="D83" i="6"/>
  <c r="C2" i="6"/>
  <c r="C90" i="6" s="1"/>
  <c r="C37" i="6" l="1"/>
  <c r="C11" i="6"/>
  <c r="C38" i="6"/>
  <c r="U145" i="6"/>
  <c r="V145" i="6"/>
  <c r="W145" i="6"/>
  <c r="D145" i="6"/>
  <c r="E145" i="6"/>
  <c r="F145" i="6"/>
  <c r="G145" i="6"/>
  <c r="H145" i="6"/>
  <c r="I145" i="6"/>
  <c r="J145" i="6"/>
  <c r="K145" i="6"/>
  <c r="L145" i="6"/>
  <c r="M145" i="6"/>
  <c r="N145" i="6"/>
  <c r="O145" i="6"/>
  <c r="P145" i="6"/>
  <c r="Q145" i="6"/>
  <c r="R145" i="6"/>
  <c r="S145" i="6"/>
  <c r="T145" i="6"/>
  <c r="C145" i="6" l="1"/>
  <c r="W63" i="6" l="1"/>
  <c r="V63" i="6"/>
  <c r="S63" i="6"/>
  <c r="R63" i="6"/>
  <c r="O63" i="6"/>
  <c r="N63" i="6"/>
  <c r="K63" i="6"/>
  <c r="J63" i="6"/>
  <c r="F63" i="6"/>
  <c r="M63" i="6" l="1"/>
  <c r="I63" i="6"/>
  <c r="U63" i="6"/>
  <c r="Q63" i="6"/>
  <c r="D63" i="6"/>
  <c r="H63" i="6"/>
  <c r="L63" i="6"/>
  <c r="P63" i="6"/>
  <c r="T63" i="6"/>
  <c r="E63" i="6"/>
  <c r="G63" i="6"/>
  <c r="C63" i="6" l="1"/>
  <c r="D144" i="6" l="1"/>
  <c r="D19" i="6" l="1"/>
  <c r="E144" i="6" l="1"/>
  <c r="F144" i="6" l="1"/>
  <c r="G144" i="6" l="1"/>
  <c r="E19" i="6"/>
  <c r="F19" i="6" l="1"/>
  <c r="H144" i="6"/>
  <c r="I144" i="6" l="1"/>
  <c r="G19" i="6"/>
  <c r="J144" i="6" l="1"/>
  <c r="H19" i="6"/>
  <c r="K144" i="6" l="1"/>
  <c r="I19" i="6"/>
  <c r="J19" i="6" l="1"/>
  <c r="L144" i="6"/>
  <c r="M144" i="6" l="1"/>
  <c r="K19" i="6"/>
  <c r="L19" i="6" l="1"/>
  <c r="N144" i="6"/>
  <c r="M19" i="6" l="1"/>
  <c r="O144" i="6"/>
  <c r="N19" i="6" l="1"/>
  <c r="P144" i="6"/>
  <c r="O19" i="6" l="1"/>
  <c r="Q144" i="6"/>
  <c r="P19" i="6" l="1"/>
  <c r="R144" i="6"/>
  <c r="Q19" i="6" l="1"/>
  <c r="S144" i="6"/>
  <c r="T144" i="6" l="1"/>
  <c r="R19" i="6"/>
  <c r="S19" i="6" l="1"/>
  <c r="U144" i="6"/>
  <c r="T19" i="6" l="1"/>
  <c r="V144" i="6"/>
  <c r="U19" i="6" l="1"/>
  <c r="V19" i="6" l="1"/>
  <c r="W144" i="6"/>
  <c r="C144" i="6" s="1"/>
  <c r="W19" i="6" l="1"/>
  <c r="C19" i="6" s="1"/>
  <c r="D6" i="6" l="1"/>
  <c r="D5" i="6"/>
  <c r="D18" i="6" l="1"/>
  <c r="D17" i="6" l="1"/>
  <c r="D13" i="6"/>
  <c r="D22" i="6" l="1"/>
  <c r="D10" i="6" l="1"/>
  <c r="D12" i="6" l="1"/>
  <c r="D21" i="6"/>
  <c r="D23" i="6" l="1"/>
  <c r="D64" i="6"/>
  <c r="D14" i="6"/>
  <c r="D89" i="6" l="1"/>
  <c r="E6" i="6"/>
  <c r="E5" i="6" l="1"/>
  <c r="E18" i="6"/>
  <c r="E22" i="6"/>
  <c r="E12" i="6"/>
  <c r="E13" i="6"/>
  <c r="E64" i="6" l="1"/>
  <c r="E21" i="6"/>
  <c r="F10" i="6"/>
  <c r="F6" i="6"/>
  <c r="E17" i="6"/>
  <c r="E14" i="6"/>
  <c r="E10" i="6"/>
  <c r="F22" i="6"/>
  <c r="F12" i="6"/>
  <c r="F64" i="6" s="1"/>
  <c r="F89" i="6" s="1"/>
  <c r="F13" i="6"/>
  <c r="F18" i="6" l="1"/>
  <c r="E89" i="6"/>
  <c r="F21" i="6"/>
  <c r="G6" i="6"/>
  <c r="F17" i="6"/>
  <c r="E23" i="6"/>
  <c r="F14" i="6"/>
  <c r="F23" i="6" l="1"/>
  <c r="G22" i="6"/>
  <c r="G13" i="6"/>
  <c r="G18" i="6" l="1"/>
  <c r="G5" i="6"/>
  <c r="G21" i="6"/>
  <c r="G10" i="6"/>
  <c r="G17" i="6"/>
  <c r="G14" i="6"/>
  <c r="H6" i="6"/>
  <c r="H18" i="6"/>
  <c r="H5" i="6"/>
  <c r="H22" i="6"/>
  <c r="H13" i="6"/>
  <c r="H21" i="6" l="1"/>
  <c r="G23" i="6"/>
  <c r="H17" i="6"/>
  <c r="I6" i="6"/>
  <c r="I5" i="6"/>
  <c r="H14" i="6"/>
  <c r="H10" i="6"/>
  <c r="I22" i="6"/>
  <c r="I13" i="6"/>
  <c r="H23" i="6" l="1"/>
  <c r="I18" i="6"/>
  <c r="I17" i="6"/>
  <c r="I10" i="6"/>
  <c r="I21" i="6"/>
  <c r="J6" i="6"/>
  <c r="J18" i="6"/>
  <c r="I14" i="6"/>
  <c r="J22" i="6"/>
  <c r="J13" i="6"/>
  <c r="J5" i="6" l="1"/>
  <c r="I23" i="6"/>
  <c r="K6" i="6"/>
  <c r="K17" i="6"/>
  <c r="K18" i="6"/>
  <c r="K5" i="6"/>
  <c r="J14" i="6"/>
  <c r="J10" i="6"/>
  <c r="J17" i="6"/>
  <c r="J21" i="6"/>
  <c r="K22" i="6"/>
  <c r="K13" i="6"/>
  <c r="K21" i="6" l="1"/>
  <c r="L6" i="6"/>
  <c r="K10" i="6"/>
  <c r="E9" i="6"/>
  <c r="K14" i="6"/>
  <c r="D9" i="6"/>
  <c r="J23" i="6"/>
  <c r="K23" i="6" l="1"/>
  <c r="L5" i="6"/>
  <c r="M6" i="6"/>
  <c r="L18" i="6"/>
  <c r="D7" i="6"/>
  <c r="D15" i="6" s="1"/>
  <c r="E7" i="6"/>
  <c r="E15" i="6" s="1"/>
  <c r="E25" i="6" s="1"/>
  <c r="L13" i="6"/>
  <c r="L22" i="6" l="1"/>
  <c r="L10" i="6"/>
  <c r="L14" i="6"/>
  <c r="M18" i="6"/>
  <c r="M5" i="6"/>
  <c r="F9" i="6"/>
  <c r="D25" i="6"/>
  <c r="L17" i="6"/>
  <c r="L21" i="6"/>
  <c r="M22" i="6"/>
  <c r="M13" i="6"/>
  <c r="M21" i="6" l="1"/>
  <c r="M10" i="6"/>
  <c r="M17" i="6"/>
  <c r="N5" i="6"/>
  <c r="N18" i="6"/>
  <c r="N6" i="6"/>
  <c r="F7" i="6"/>
  <c r="L23" i="6"/>
  <c r="M14" i="6"/>
  <c r="N13" i="6"/>
  <c r="G9" i="6"/>
  <c r="H9" i="6"/>
  <c r="N22" i="6" l="1"/>
  <c r="M23" i="6"/>
  <c r="N21" i="6"/>
  <c r="N17" i="6"/>
  <c r="O5" i="6"/>
  <c r="O6" i="6"/>
  <c r="O18" i="6"/>
  <c r="F15" i="6"/>
  <c r="N10" i="6"/>
  <c r="N14" i="6"/>
  <c r="G7" i="6"/>
  <c r="H7" i="6"/>
  <c r="O22" i="6"/>
  <c r="O13" i="6"/>
  <c r="I9" i="6"/>
  <c r="N23" i="6" l="1"/>
  <c r="O10" i="6"/>
  <c r="O17" i="6"/>
  <c r="O21" i="6"/>
  <c r="P5" i="6"/>
  <c r="P18" i="6"/>
  <c r="P6" i="6"/>
  <c r="F25" i="6"/>
  <c r="O14" i="6"/>
  <c r="I7" i="6"/>
  <c r="P13" i="6"/>
  <c r="P22" i="6" l="1"/>
  <c r="O23" i="6"/>
  <c r="P17" i="6"/>
  <c r="P14" i="6"/>
  <c r="Q6" i="6"/>
  <c r="Q18" i="6"/>
  <c r="P21" i="6"/>
  <c r="P10" i="6"/>
  <c r="Q22" i="6"/>
  <c r="Q13" i="6"/>
  <c r="J9" i="6"/>
  <c r="K9" i="6"/>
  <c r="P23" i="6" l="1"/>
  <c r="Q5" i="6"/>
  <c r="Q21" i="6"/>
  <c r="R6" i="6"/>
  <c r="R5" i="6"/>
  <c r="Q17" i="6"/>
  <c r="Q10" i="6"/>
  <c r="Q14" i="6"/>
  <c r="J7" i="6"/>
  <c r="K7" i="6"/>
  <c r="R22" i="6"/>
  <c r="R13" i="6"/>
  <c r="L9" i="6"/>
  <c r="R17" i="6" l="1"/>
  <c r="R18" i="6"/>
  <c r="Q23" i="6"/>
  <c r="S6" i="6"/>
  <c r="S5" i="6"/>
  <c r="S18" i="6"/>
  <c r="R21" i="6"/>
  <c r="R10" i="6"/>
  <c r="R14" i="6"/>
  <c r="L7" i="6"/>
  <c r="S22" i="6"/>
  <c r="S13" i="6"/>
  <c r="M9" i="6"/>
  <c r="R23" i="6" l="1"/>
  <c r="S21" i="6"/>
  <c r="S10" i="6"/>
  <c r="T6" i="6"/>
  <c r="T5" i="6"/>
  <c r="S14" i="6"/>
  <c r="S17" i="6"/>
  <c r="M7" i="6"/>
  <c r="T22" i="6"/>
  <c r="T13" i="6"/>
  <c r="N9" i="6"/>
  <c r="T18" i="6" l="1"/>
  <c r="S23" i="6"/>
  <c r="T10" i="6"/>
  <c r="U5" i="6"/>
  <c r="U6" i="6"/>
  <c r="T21" i="6"/>
  <c r="T14" i="6"/>
  <c r="T17" i="6"/>
  <c r="N7" i="6"/>
  <c r="U22" i="6"/>
  <c r="U13" i="6"/>
  <c r="O9" i="6"/>
  <c r="U18" i="6" l="1"/>
  <c r="U14" i="6"/>
  <c r="U21" i="6"/>
  <c r="U17" i="6"/>
  <c r="W6" i="6"/>
  <c r="V6" i="6"/>
  <c r="V5" i="6"/>
  <c r="V10" i="6"/>
  <c r="U10" i="6"/>
  <c r="T23" i="6"/>
  <c r="O7" i="6"/>
  <c r="V22" i="6"/>
  <c r="V13" i="6"/>
  <c r="C20" i="6"/>
  <c r="P9" i="6"/>
  <c r="C6" i="6" l="1"/>
  <c r="V17" i="6"/>
  <c r="V18" i="6"/>
  <c r="U23" i="6"/>
  <c r="V21" i="6"/>
  <c r="W18" i="6"/>
  <c r="W5" i="6"/>
  <c r="C5" i="6" s="1"/>
  <c r="V14" i="6"/>
  <c r="C8" i="6"/>
  <c r="P7" i="6"/>
  <c r="W22" i="6"/>
  <c r="C22" i="6" s="1"/>
  <c r="W13" i="6"/>
  <c r="C13" i="6" s="1"/>
  <c r="Q9" i="6"/>
  <c r="C18" i="6" l="1"/>
  <c r="W10" i="6"/>
  <c r="C10" i="6" s="1"/>
  <c r="V23" i="6"/>
  <c r="W21" i="6"/>
  <c r="W14" i="6"/>
  <c r="C14" i="6" s="1"/>
  <c r="W17" i="6"/>
  <c r="C17" i="6" s="1"/>
  <c r="Q7" i="6"/>
  <c r="R9" i="6"/>
  <c r="C21" i="6" l="1"/>
  <c r="W23" i="6"/>
  <c r="C23" i="6" s="1"/>
  <c r="R7" i="6"/>
  <c r="S9" i="6"/>
  <c r="C78" i="6" l="1"/>
  <c r="S7" i="6"/>
  <c r="T9" i="6"/>
  <c r="T7" i="6" l="1"/>
  <c r="U9" i="6"/>
  <c r="U7" i="6" l="1"/>
  <c r="V9" i="6"/>
  <c r="V7" i="6" l="1"/>
  <c r="W9" i="6" l="1"/>
  <c r="C9" i="6" s="1"/>
  <c r="W7" i="6" l="1"/>
  <c r="C7" i="6" s="1"/>
  <c r="G12" i="6" l="1"/>
  <c r="H12" i="6"/>
  <c r="H64" i="6" l="1"/>
  <c r="H89" i="6" s="1"/>
  <c r="H15" i="6"/>
  <c r="H25" i="6" s="1"/>
  <c r="G64" i="6"/>
  <c r="G15" i="6"/>
  <c r="I12" i="6"/>
  <c r="G25" i="6" l="1"/>
  <c r="G89" i="6"/>
  <c r="I64" i="6"/>
  <c r="I89" i="6" s="1"/>
  <c r="I15" i="6"/>
  <c r="I25" i="6" s="1"/>
  <c r="J12" i="6"/>
  <c r="J64" i="6" l="1"/>
  <c r="J89" i="6" s="1"/>
  <c r="J15" i="6"/>
  <c r="J25" i="6" s="1"/>
  <c r="K12" i="6"/>
  <c r="K64" i="6" l="1"/>
  <c r="K89" i="6" s="1"/>
  <c r="K15" i="6"/>
  <c r="L12" i="6"/>
  <c r="L64" i="6" l="1"/>
  <c r="L89" i="6" s="1"/>
  <c r="L15" i="6"/>
  <c r="L25" i="6" s="1"/>
  <c r="K25" i="6"/>
  <c r="M12" i="6"/>
  <c r="M64" i="6" l="1"/>
  <c r="M89" i="6" s="1"/>
  <c r="M15" i="6"/>
  <c r="N12" i="6"/>
  <c r="M25" i="6" l="1"/>
  <c r="N64" i="6"/>
  <c r="N89" i="6" s="1"/>
  <c r="N15" i="6"/>
  <c r="N25" i="6" s="1"/>
  <c r="O12" i="6"/>
  <c r="O64" i="6" l="1"/>
  <c r="O89" i="6" s="1"/>
  <c r="O15" i="6"/>
  <c r="O25" i="6" s="1"/>
  <c r="P12" i="6"/>
  <c r="P64" i="6" l="1"/>
  <c r="P89" i="6" s="1"/>
  <c r="P15" i="6"/>
  <c r="P25" i="6" s="1"/>
  <c r="Q12" i="6"/>
  <c r="Q64" i="6" l="1"/>
  <c r="Q89" i="6" s="1"/>
  <c r="Q15" i="6"/>
  <c r="Q25" i="6" s="1"/>
  <c r="R12" i="6"/>
  <c r="R64" i="6" l="1"/>
  <c r="R89" i="6" s="1"/>
  <c r="R15" i="6"/>
  <c r="R25" i="6" s="1"/>
  <c r="T12" i="6" l="1"/>
  <c r="S12" i="6"/>
  <c r="S64" i="6" l="1"/>
  <c r="S89" i="6" s="1"/>
  <c r="S15" i="6"/>
  <c r="S25" i="6" s="1"/>
  <c r="T64" i="6"/>
  <c r="T89" i="6" s="1"/>
  <c r="T15" i="6"/>
  <c r="T25" i="6" s="1"/>
  <c r="U12" i="6"/>
  <c r="U64" i="6" l="1"/>
  <c r="U89" i="6" s="1"/>
  <c r="U15" i="6"/>
  <c r="U25" i="6" s="1"/>
  <c r="V12" i="6" l="1"/>
  <c r="W12" i="6"/>
  <c r="C12" i="6" l="1"/>
  <c r="V64" i="6"/>
  <c r="V89" i="6" s="1"/>
  <c r="V15" i="6"/>
  <c r="V25" i="6" s="1"/>
  <c r="W64" i="6"/>
  <c r="W15" i="6"/>
  <c r="C15" i="6" l="1"/>
  <c r="C64" i="6"/>
  <c r="W25" i="6"/>
  <c r="C25" i="6" s="1"/>
  <c r="W89" i="6"/>
  <c r="C89" i="6" s="1"/>
  <c r="C27" i="6" l="1"/>
  <c r="D146" i="6" l="1"/>
  <c r="E146" i="6" l="1"/>
  <c r="F146" i="6" l="1"/>
  <c r="G146" i="6" l="1"/>
  <c r="H146" i="6" l="1"/>
  <c r="I146" i="6" l="1"/>
  <c r="J146" i="6" l="1"/>
  <c r="K146" i="6" l="1"/>
  <c r="L146" i="6" l="1"/>
  <c r="M146" i="6" l="1"/>
  <c r="N146" i="6" l="1"/>
  <c r="O146" i="6" l="1"/>
  <c r="P146" i="6" l="1"/>
  <c r="Q146" i="6" l="1"/>
  <c r="R146" i="6" l="1"/>
  <c r="S146" i="6" l="1"/>
  <c r="T146" i="6" l="1"/>
  <c r="U146" i="6" l="1"/>
  <c r="W146" i="6" l="1"/>
  <c r="V146" i="6"/>
  <c r="C146" i="6" l="1"/>
  <c r="X67" i="9" l="1"/>
  <c r="X48" i="6"/>
  <c r="X74" i="6" s="1"/>
  <c r="X85" i="6" s="1"/>
  <c r="Y85" i="6" s="1"/>
  <c r="Z85" i="6" s="1"/>
  <c r="AA85" i="6" s="1"/>
  <c r="AB85" i="6" s="1"/>
  <c r="AC85" i="6" s="1"/>
  <c r="D11" i="9" l="1"/>
  <c r="D17" i="9"/>
  <c r="D10" i="9"/>
  <c r="D20" i="9"/>
  <c r="D84" i="9"/>
  <c r="D83" i="9"/>
  <c r="D14" i="9"/>
  <c r="D19" i="9"/>
  <c r="D24" i="9"/>
  <c r="D43" i="9"/>
  <c r="D40" i="6"/>
  <c r="D66" i="6" l="1"/>
  <c r="D31" i="6"/>
  <c r="D13" i="9"/>
  <c r="D9" i="9"/>
  <c r="D45" i="6"/>
  <c r="D33" i="6"/>
  <c r="D23" i="9"/>
  <c r="D21" i="9"/>
  <c r="D34" i="6"/>
  <c r="D89" i="9"/>
  <c r="D139" i="6"/>
  <c r="D22" i="9"/>
  <c r="D60" i="6" l="1"/>
  <c r="D57" i="6"/>
  <c r="D71" i="6"/>
  <c r="D59" i="6"/>
  <c r="D51" i="9" l="1"/>
  <c r="D42" i="9"/>
  <c r="D36" i="9"/>
  <c r="D37" i="9"/>
  <c r="D66" i="9" l="1"/>
  <c r="D52" i="9" l="1"/>
  <c r="D41" i="9"/>
  <c r="D67" i="9"/>
  <c r="D48" i="6"/>
  <c r="D27" i="9"/>
  <c r="D28" i="9"/>
  <c r="D49" i="9"/>
  <c r="D59" i="9" l="1"/>
  <c r="D38" i="9"/>
  <c r="D86" i="9"/>
  <c r="D39" i="9"/>
  <c r="D54" i="9"/>
  <c r="D40" i="9"/>
  <c r="D85" i="9"/>
  <c r="D60" i="9"/>
  <c r="D74" i="6"/>
  <c r="D48" i="9"/>
  <c r="D50" i="9"/>
  <c r="D26" i="9"/>
  <c r="D16" i="9"/>
  <c r="D82" i="9" l="1"/>
  <c r="D47" i="6"/>
  <c r="D58" i="9"/>
  <c r="D85" i="6"/>
  <c r="D137" i="6"/>
  <c r="D87" i="9"/>
  <c r="D92" i="9"/>
  <c r="D142" i="6"/>
  <c r="D141" i="6"/>
  <c r="D91" i="9"/>
  <c r="D138" i="6"/>
  <c r="D88" i="9"/>
  <c r="D18" i="9"/>
  <c r="D46" i="6"/>
  <c r="D43" i="6"/>
  <c r="D90" i="9"/>
  <c r="D140" i="6"/>
  <c r="D56" i="9"/>
  <c r="D72" i="6" l="1"/>
  <c r="D84" i="6" s="1"/>
  <c r="D73" i="6"/>
  <c r="D36" i="6"/>
  <c r="D57" i="9"/>
  <c r="D69" i="6"/>
  <c r="D93" i="9"/>
  <c r="D143" i="6"/>
  <c r="D71" i="9"/>
  <c r="D62" i="6" l="1"/>
  <c r="D53" i="9"/>
  <c r="D44" i="6"/>
  <c r="D47" i="9"/>
  <c r="D34" i="9"/>
  <c r="D73" i="9"/>
  <c r="D70" i="6" l="1"/>
  <c r="D49" i="6"/>
  <c r="D35" i="9"/>
  <c r="D35" i="6"/>
  <c r="E17" i="9" l="1"/>
  <c r="E14" i="9"/>
  <c r="E84" i="9"/>
  <c r="E19" i="9"/>
  <c r="E10" i="9"/>
  <c r="E83" i="9"/>
  <c r="E11" i="9"/>
  <c r="E24" i="9"/>
  <c r="D61" i="6"/>
  <c r="D86" i="6" s="1"/>
  <c r="D75" i="6"/>
  <c r="E53" i="9" l="1"/>
  <c r="E38" i="9"/>
  <c r="E18" i="9"/>
  <c r="E40" i="9"/>
  <c r="E36" i="9"/>
  <c r="E51" i="9"/>
  <c r="E37" i="9"/>
  <c r="E82" i="9"/>
  <c r="E52" i="9"/>
  <c r="E54" i="9"/>
  <c r="E42" i="9"/>
  <c r="E60" i="9"/>
  <c r="E85" i="9"/>
  <c r="E20" i="9"/>
  <c r="E59" i="9"/>
  <c r="E39" i="9"/>
  <c r="E86" i="9"/>
  <c r="E41" i="9"/>
  <c r="D95" i="6"/>
  <c r="E43" i="9"/>
  <c r="E40" i="6"/>
  <c r="E89" i="9"/>
  <c r="E139" i="6"/>
  <c r="E22" i="9"/>
  <c r="E21" i="9"/>
  <c r="E34" i="6"/>
  <c r="E23" i="9"/>
  <c r="E33" i="6"/>
  <c r="E49" i="9"/>
  <c r="E66" i="9"/>
  <c r="E56" i="9"/>
  <c r="E34" i="9"/>
  <c r="E16" i="9"/>
  <c r="E7" i="9"/>
  <c r="D7" i="9"/>
  <c r="F17" i="9" l="1"/>
  <c r="E66" i="6"/>
  <c r="E32" i="6"/>
  <c r="E58" i="6" s="1"/>
  <c r="E8" i="9"/>
  <c r="E46" i="6"/>
  <c r="E48" i="6"/>
  <c r="E67" i="9"/>
  <c r="E13" i="9"/>
  <c r="E31" i="6"/>
  <c r="E93" i="9"/>
  <c r="E143" i="6"/>
  <c r="D8" i="9"/>
  <c r="D32" i="6"/>
  <c r="F43" i="9"/>
  <c r="F40" i="6"/>
  <c r="F66" i="6" s="1"/>
  <c r="E59" i="6"/>
  <c r="D100" i="6"/>
  <c r="E45" i="6"/>
  <c r="E9" i="9"/>
  <c r="E137" i="6"/>
  <c r="E87" i="9"/>
  <c r="E44" i="6"/>
  <c r="E50" i="9"/>
  <c r="E91" i="9"/>
  <c r="E141" i="6"/>
  <c r="E35" i="9"/>
  <c r="E35" i="6"/>
  <c r="E47" i="6"/>
  <c r="E58" i="9"/>
  <c r="E140" i="6"/>
  <c r="E90" i="9"/>
  <c r="E92" i="9"/>
  <c r="E142" i="6"/>
  <c r="E138" i="6"/>
  <c r="E88" i="9"/>
  <c r="E60" i="6"/>
  <c r="E36" i="6"/>
  <c r="E57" i="9"/>
  <c r="E27" i="9"/>
  <c r="F82" i="9" l="1"/>
  <c r="G11" i="9"/>
  <c r="F60" i="9"/>
  <c r="F18" i="9"/>
  <c r="F54" i="9"/>
  <c r="F51" i="9"/>
  <c r="F52" i="9"/>
  <c r="F24" i="9"/>
  <c r="F59" i="9"/>
  <c r="F37" i="9"/>
  <c r="F39" i="9"/>
  <c r="F41" i="9"/>
  <c r="F86" i="9"/>
  <c r="F42" i="9"/>
  <c r="F85" i="9"/>
  <c r="F83" i="9"/>
  <c r="F11" i="9"/>
  <c r="F38" i="9"/>
  <c r="F20" i="9"/>
  <c r="F10" i="9"/>
  <c r="F14" i="9"/>
  <c r="F36" i="9"/>
  <c r="F40" i="9"/>
  <c r="F53" i="9"/>
  <c r="F84" i="9"/>
  <c r="F19" i="9"/>
  <c r="E62" i="6"/>
  <c r="E57" i="6"/>
  <c r="E71" i="6"/>
  <c r="D58" i="6"/>
  <c r="E73" i="6"/>
  <c r="E70" i="6"/>
  <c r="E74" i="6"/>
  <c r="E61" i="6"/>
  <c r="E72" i="6"/>
  <c r="F87" i="9"/>
  <c r="F137" i="6"/>
  <c r="E28" i="9"/>
  <c r="F49" i="9"/>
  <c r="F66" i="9"/>
  <c r="F56" i="9"/>
  <c r="F34" i="9"/>
  <c r="F16" i="9"/>
  <c r="F7" i="9"/>
  <c r="G17" i="9" l="1"/>
  <c r="H83" i="9"/>
  <c r="G18" i="9"/>
  <c r="G10" i="9"/>
  <c r="G24" i="9"/>
  <c r="G40" i="6"/>
  <c r="G43" i="9"/>
  <c r="F57" i="9"/>
  <c r="F36" i="6"/>
  <c r="F8" i="9"/>
  <c r="F32" i="6"/>
  <c r="F35" i="6"/>
  <c r="F35" i="9"/>
  <c r="F139" i="6"/>
  <c r="F89" i="9"/>
  <c r="E85" i="6"/>
  <c r="F48" i="6"/>
  <c r="F67" i="9"/>
  <c r="F142" i="6"/>
  <c r="F92" i="9"/>
  <c r="F44" i="6"/>
  <c r="F50" i="9"/>
  <c r="F13" i="9"/>
  <c r="F31" i="6"/>
  <c r="D87" i="6"/>
  <c r="F91" i="9"/>
  <c r="F141" i="6"/>
  <c r="F22" i="9"/>
  <c r="F46" i="6"/>
  <c r="F143" i="6"/>
  <c r="F93" i="9"/>
  <c r="E48" i="9"/>
  <c r="E87" i="6"/>
  <c r="F23" i="9"/>
  <c r="F33" i="6"/>
  <c r="F90" i="9"/>
  <c r="F140" i="6"/>
  <c r="F58" i="9"/>
  <c r="F47" i="6"/>
  <c r="F21" i="9"/>
  <c r="F34" i="6"/>
  <c r="F9" i="9"/>
  <c r="F45" i="6"/>
  <c r="E84" i="6"/>
  <c r="F138" i="6"/>
  <c r="F88" i="9"/>
  <c r="F27" i="9"/>
  <c r="E26" i="9"/>
  <c r="E73" i="9"/>
  <c r="E47" i="9"/>
  <c r="G38" i="9" l="1"/>
  <c r="G54" i="9"/>
  <c r="G84" i="9"/>
  <c r="G14" i="9"/>
  <c r="G82" i="9"/>
  <c r="G37" i="9"/>
  <c r="G86" i="9"/>
  <c r="G40" i="9"/>
  <c r="G39" i="9"/>
  <c r="G36" i="9"/>
  <c r="G42" i="9"/>
  <c r="H24" i="9"/>
  <c r="G59" i="9"/>
  <c r="G85" i="9"/>
  <c r="G52" i="9"/>
  <c r="G41" i="9"/>
  <c r="G19" i="9"/>
  <c r="G20" i="9"/>
  <c r="G83" i="9"/>
  <c r="G51" i="9"/>
  <c r="H19" i="9"/>
  <c r="G60" i="9"/>
  <c r="G53" i="9"/>
  <c r="F73" i="6"/>
  <c r="F72" i="6"/>
  <c r="F57" i="6"/>
  <c r="G22" i="9"/>
  <c r="F71" i="6"/>
  <c r="F74" i="6"/>
  <c r="F61" i="6"/>
  <c r="G66" i="6"/>
  <c r="E43" i="6"/>
  <c r="F58" i="6"/>
  <c r="F60" i="6"/>
  <c r="F59" i="6"/>
  <c r="F70" i="6"/>
  <c r="G142" i="6"/>
  <c r="G92" i="9"/>
  <c r="G13" i="9"/>
  <c r="G31" i="6"/>
  <c r="H40" i="6"/>
  <c r="H66" i="6" s="1"/>
  <c r="H43" i="9"/>
  <c r="F62" i="6"/>
  <c r="G23" i="9"/>
  <c r="G33" i="6"/>
  <c r="G59" i="6" s="1"/>
  <c r="F28" i="9"/>
  <c r="G66" i="9"/>
  <c r="G56" i="9"/>
  <c r="G34" i="9"/>
  <c r="G16" i="9"/>
  <c r="G7" i="9"/>
  <c r="E71" i="9"/>
  <c r="G46" i="6" l="1"/>
  <c r="G72" i="6" s="1"/>
  <c r="H42" i="9"/>
  <c r="G67" i="9"/>
  <c r="G48" i="6"/>
  <c r="G137" i="6"/>
  <c r="G87" i="9"/>
  <c r="G21" i="9"/>
  <c r="G34" i="6"/>
  <c r="G90" i="9"/>
  <c r="G140" i="6"/>
  <c r="G35" i="9"/>
  <c r="G35" i="6"/>
  <c r="G138" i="6"/>
  <c r="G88" i="9"/>
  <c r="G143" i="6"/>
  <c r="G93" i="9"/>
  <c r="G57" i="6"/>
  <c r="E49" i="6"/>
  <c r="E69" i="6"/>
  <c r="F85" i="6"/>
  <c r="G141" i="6"/>
  <c r="G91" i="9"/>
  <c r="G47" i="6"/>
  <c r="G58" i="9"/>
  <c r="F48" i="9"/>
  <c r="F87" i="6"/>
  <c r="H23" i="9"/>
  <c r="H33" i="6"/>
  <c r="H59" i="6" s="1"/>
  <c r="G9" i="9"/>
  <c r="G45" i="6"/>
  <c r="H13" i="9"/>
  <c r="G32" i="6"/>
  <c r="G8" i="9"/>
  <c r="F84" i="6"/>
  <c r="G57" i="9"/>
  <c r="G36" i="6"/>
  <c r="G50" i="9"/>
  <c r="G44" i="6"/>
  <c r="G89" i="9"/>
  <c r="G139" i="6"/>
  <c r="G27" i="9"/>
  <c r="F26" i="9"/>
  <c r="F73" i="9"/>
  <c r="F47" i="9"/>
  <c r="H41" i="9" l="1"/>
  <c r="H86" i="9"/>
  <c r="H52" i="9"/>
  <c r="I24" i="9"/>
  <c r="H20" i="9"/>
  <c r="H59" i="9"/>
  <c r="H38" i="9"/>
  <c r="H51" i="9"/>
  <c r="H18" i="9"/>
  <c r="H82" i="9"/>
  <c r="H84" i="9"/>
  <c r="H39" i="9"/>
  <c r="H10" i="9"/>
  <c r="H36" i="9"/>
  <c r="G71" i="6"/>
  <c r="G61" i="6"/>
  <c r="G70" i="6"/>
  <c r="F43" i="6"/>
  <c r="H58" i="9"/>
  <c r="G73" i="6"/>
  <c r="G60" i="6"/>
  <c r="H22" i="9"/>
  <c r="G74" i="6"/>
  <c r="H141" i="6"/>
  <c r="H91" i="9"/>
  <c r="G62" i="6"/>
  <c r="G58" i="6"/>
  <c r="E75" i="6"/>
  <c r="E86" i="6"/>
  <c r="H21" i="9"/>
  <c r="G49" i="9"/>
  <c r="H49" i="9"/>
  <c r="G87" i="6" l="1"/>
  <c r="H53" i="9"/>
  <c r="H11" i="9"/>
  <c r="H54" i="9"/>
  <c r="H37" i="9"/>
  <c r="H85" i="9"/>
  <c r="H40" i="9"/>
  <c r="E95" i="6"/>
  <c r="H9" i="9"/>
  <c r="H45" i="6"/>
  <c r="F49" i="6"/>
  <c r="F69" i="6"/>
  <c r="G84" i="6"/>
  <c r="H139" i="6"/>
  <c r="H89" i="9"/>
  <c r="H88" i="9"/>
  <c r="H138" i="6"/>
  <c r="G85" i="6"/>
  <c r="H35" i="9"/>
  <c r="H46" i="6"/>
  <c r="H57" i="9"/>
  <c r="H36" i="6"/>
  <c r="H90" i="9"/>
  <c r="H140" i="6"/>
  <c r="G28" i="9"/>
  <c r="H66" i="9"/>
  <c r="H56" i="9"/>
  <c r="H34" i="9"/>
  <c r="H16" i="9"/>
  <c r="H7" i="9"/>
  <c r="F71" i="9"/>
  <c r="H35" i="6" l="1"/>
  <c r="H61" i="6" s="1"/>
  <c r="I14" i="9"/>
  <c r="H17" i="9"/>
  <c r="H34" i="6"/>
  <c r="I40" i="6"/>
  <c r="I43" i="9"/>
  <c r="H93" i="9"/>
  <c r="H143" i="6"/>
  <c r="G73" i="9"/>
  <c r="H72" i="6"/>
  <c r="F75" i="6"/>
  <c r="F86" i="6"/>
  <c r="E100" i="6"/>
  <c r="H67" i="9"/>
  <c r="H48" i="6"/>
  <c r="H87" i="9"/>
  <c r="H137" i="6"/>
  <c r="H62" i="6"/>
  <c r="H142" i="6"/>
  <c r="H92" i="9"/>
  <c r="H14" i="9"/>
  <c r="H31" i="6"/>
  <c r="H71" i="6"/>
  <c r="H32" i="6"/>
  <c r="H8" i="9"/>
  <c r="H60" i="9"/>
  <c r="H47" i="6"/>
  <c r="H44" i="6"/>
  <c r="H50" i="9"/>
  <c r="H27" i="9"/>
  <c r="G26" i="9"/>
  <c r="H84" i="6" l="1"/>
  <c r="I40" i="9"/>
  <c r="I59" i="9"/>
  <c r="I39" i="9"/>
  <c r="I42" i="9"/>
  <c r="I54" i="9"/>
  <c r="I37" i="9"/>
  <c r="I38" i="9"/>
  <c r="I53" i="9"/>
  <c r="I11" i="9"/>
  <c r="I17" i="9"/>
  <c r="I41" i="9"/>
  <c r="I51" i="9"/>
  <c r="I85" i="9"/>
  <c r="I82" i="9"/>
  <c r="I18" i="9"/>
  <c r="I10" i="9"/>
  <c r="I60" i="9"/>
  <c r="I20" i="9"/>
  <c r="I86" i="9"/>
  <c r="I52" i="9"/>
  <c r="I19" i="9"/>
  <c r="I83" i="9"/>
  <c r="I84" i="9"/>
  <c r="I36" i="9"/>
  <c r="I141" i="6"/>
  <c r="I91" i="9"/>
  <c r="H70" i="6"/>
  <c r="H58" i="6"/>
  <c r="H74" i="6"/>
  <c r="F95" i="6"/>
  <c r="I9" i="9"/>
  <c r="H73" i="6"/>
  <c r="I21" i="9"/>
  <c r="H73" i="9"/>
  <c r="I66" i="6"/>
  <c r="I89" i="9"/>
  <c r="I139" i="6"/>
  <c r="H57" i="6"/>
  <c r="G48" i="9"/>
  <c r="G43" i="6"/>
  <c r="H60" i="6"/>
  <c r="I22" i="9"/>
  <c r="H28" i="9"/>
  <c r="I66" i="9"/>
  <c r="I56" i="9"/>
  <c r="I34" i="9"/>
  <c r="I16" i="9"/>
  <c r="I7" i="9"/>
  <c r="I34" i="6" l="1"/>
  <c r="I60" i="6" s="1"/>
  <c r="I46" i="6"/>
  <c r="I72" i="6" s="1"/>
  <c r="I45" i="6"/>
  <c r="I71" i="6" s="1"/>
  <c r="J84" i="9"/>
  <c r="J10" i="9"/>
  <c r="J17" i="9"/>
  <c r="J86" i="9"/>
  <c r="J18" i="9"/>
  <c r="J41" i="9"/>
  <c r="J11" i="9"/>
  <c r="J24" i="9"/>
  <c r="J36" i="9"/>
  <c r="J53" i="9"/>
  <c r="J38" i="9"/>
  <c r="J60" i="9"/>
  <c r="J85" i="9"/>
  <c r="J83" i="9"/>
  <c r="J42" i="9"/>
  <c r="J59" i="9"/>
  <c r="J52" i="9"/>
  <c r="J82" i="9"/>
  <c r="J14" i="9"/>
  <c r="J40" i="9"/>
  <c r="J20" i="9"/>
  <c r="J39" i="9"/>
  <c r="J54" i="9"/>
  <c r="J51" i="9"/>
  <c r="J19" i="9"/>
  <c r="J37" i="9"/>
  <c r="H87" i="6"/>
  <c r="I8" i="9"/>
  <c r="I32" i="6"/>
  <c r="I50" i="9"/>
  <c r="I44" i="6"/>
  <c r="I70" i="6" s="1"/>
  <c r="I87" i="9"/>
  <c r="I137" i="6"/>
  <c r="F100" i="6"/>
  <c r="I35" i="6"/>
  <c r="I61" i="6" s="1"/>
  <c r="I35" i="9"/>
  <c r="I31" i="6"/>
  <c r="I13" i="9"/>
  <c r="G49" i="6"/>
  <c r="G69" i="6"/>
  <c r="I88" i="9"/>
  <c r="I138" i="6"/>
  <c r="I23" i="9"/>
  <c r="I33" i="6"/>
  <c r="I143" i="6"/>
  <c r="I93" i="9"/>
  <c r="H85" i="6"/>
  <c r="I58" i="9"/>
  <c r="I47" i="6"/>
  <c r="I73" i="6" s="1"/>
  <c r="I90" i="9"/>
  <c r="I140" i="6"/>
  <c r="I92" i="9"/>
  <c r="I142" i="6"/>
  <c r="J40" i="6"/>
  <c r="J66" i="6" s="1"/>
  <c r="J43" i="9"/>
  <c r="H48" i="9"/>
  <c r="I67" i="9"/>
  <c r="I48" i="6"/>
  <c r="I74" i="6" s="1"/>
  <c r="I85" i="6" s="1"/>
  <c r="I36" i="6"/>
  <c r="I62" i="6" s="1"/>
  <c r="I57" i="9"/>
  <c r="I27" i="9"/>
  <c r="I28" i="9"/>
  <c r="H26" i="9"/>
  <c r="I49" i="9"/>
  <c r="J66" i="9"/>
  <c r="J56" i="9"/>
  <c r="J34" i="9"/>
  <c r="J16" i="9"/>
  <c r="J7" i="9"/>
  <c r="I84" i="6" l="1"/>
  <c r="K86" i="9"/>
  <c r="K37" i="9"/>
  <c r="K40" i="9"/>
  <c r="K14" i="9"/>
  <c r="K84" i="9"/>
  <c r="J36" i="6"/>
  <c r="J62" i="6" s="1"/>
  <c r="J57" i="9"/>
  <c r="J67" i="9"/>
  <c r="J48" i="6"/>
  <c r="J74" i="6" s="1"/>
  <c r="J85" i="6" s="1"/>
  <c r="I48" i="9"/>
  <c r="I59" i="6"/>
  <c r="J44" i="6"/>
  <c r="J70" i="6" s="1"/>
  <c r="J50" i="9"/>
  <c r="J141" i="6"/>
  <c r="J91" i="9"/>
  <c r="J143" i="6"/>
  <c r="J93" i="9"/>
  <c r="J48" i="9"/>
  <c r="I57" i="6"/>
  <c r="J9" i="9"/>
  <c r="J45" i="6"/>
  <c r="J71" i="6" s="1"/>
  <c r="J8" i="9"/>
  <c r="J32" i="6"/>
  <c r="J58" i="6" s="1"/>
  <c r="J87" i="9"/>
  <c r="J137" i="6"/>
  <c r="J21" i="9"/>
  <c r="J34" i="6"/>
  <c r="J60" i="6" s="1"/>
  <c r="J33" i="6"/>
  <c r="J59" i="6" s="1"/>
  <c r="J23" i="9"/>
  <c r="K40" i="6"/>
  <c r="K66" i="6" s="1"/>
  <c r="K43" i="9"/>
  <c r="J22" i="9"/>
  <c r="J46" i="6"/>
  <c r="J72" i="6" s="1"/>
  <c r="J35" i="9"/>
  <c r="J35" i="6"/>
  <c r="J61" i="6" s="1"/>
  <c r="J142" i="6"/>
  <c r="J92" i="9"/>
  <c r="H43" i="6"/>
  <c r="G75" i="6"/>
  <c r="G86" i="6"/>
  <c r="I58" i="6"/>
  <c r="J13" i="9"/>
  <c r="J31" i="6"/>
  <c r="J139" i="6"/>
  <c r="J89" i="9"/>
  <c r="J58" i="9"/>
  <c r="J47" i="6"/>
  <c r="J73" i="6" s="1"/>
  <c r="J140" i="6"/>
  <c r="J90" i="9"/>
  <c r="J138" i="6"/>
  <c r="J88" i="9"/>
  <c r="K22" i="9"/>
  <c r="J27" i="9"/>
  <c r="I26" i="9"/>
  <c r="J28" i="9"/>
  <c r="I73" i="9"/>
  <c r="K83" i="9" l="1"/>
  <c r="K11" i="9"/>
  <c r="K36" i="9"/>
  <c r="K53" i="9"/>
  <c r="K41" i="9"/>
  <c r="K85" i="9"/>
  <c r="K17" i="9"/>
  <c r="K24" i="9"/>
  <c r="K19" i="9"/>
  <c r="K54" i="9"/>
  <c r="K60" i="9"/>
  <c r="K39" i="9"/>
  <c r="K42" i="9"/>
  <c r="K82" i="9"/>
  <c r="K20" i="9"/>
  <c r="K59" i="9"/>
  <c r="K51" i="9"/>
  <c r="K52" i="9"/>
  <c r="K38" i="9"/>
  <c r="K10" i="9"/>
  <c r="I87" i="6"/>
  <c r="K21" i="9"/>
  <c r="J57" i="6"/>
  <c r="J84" i="6"/>
  <c r="G95" i="6"/>
  <c r="H49" i="6"/>
  <c r="H69" i="6"/>
  <c r="K50" i="9"/>
  <c r="I43" i="6"/>
  <c r="J26" i="9"/>
  <c r="K49" i="9"/>
  <c r="K66" i="9"/>
  <c r="K56" i="9"/>
  <c r="K34" i="9"/>
  <c r="K16" i="9"/>
  <c r="K7" i="9"/>
  <c r="K34" i="6" l="1"/>
  <c r="K60" i="6" s="1"/>
  <c r="L11" i="9"/>
  <c r="L10" i="9"/>
  <c r="L17" i="9"/>
  <c r="L19" i="9"/>
  <c r="L24" i="9"/>
  <c r="L83" i="9"/>
  <c r="L14" i="9"/>
  <c r="K141" i="6"/>
  <c r="K91" i="9"/>
  <c r="K139" i="6"/>
  <c r="K89" i="9"/>
  <c r="K36" i="6"/>
  <c r="K62" i="6" s="1"/>
  <c r="K57" i="9"/>
  <c r="K18" i="9"/>
  <c r="K46" i="6"/>
  <c r="K72" i="6" s="1"/>
  <c r="L43" i="9"/>
  <c r="L40" i="6"/>
  <c r="L66" i="6" s="1"/>
  <c r="J73" i="9"/>
  <c r="H75" i="6"/>
  <c r="H86" i="6"/>
  <c r="J87" i="6"/>
  <c r="K35" i="6"/>
  <c r="K61" i="6" s="1"/>
  <c r="K35" i="9"/>
  <c r="K93" i="9"/>
  <c r="K143" i="6"/>
  <c r="K92" i="9"/>
  <c r="K142" i="6"/>
  <c r="K45" i="6"/>
  <c r="K71" i="6" s="1"/>
  <c r="K9" i="9"/>
  <c r="K90" i="9"/>
  <c r="K140" i="6"/>
  <c r="K87" i="9"/>
  <c r="K137" i="6"/>
  <c r="K88" i="9"/>
  <c r="K138" i="6"/>
  <c r="I49" i="6"/>
  <c r="I69" i="6"/>
  <c r="G100" i="6"/>
  <c r="K48" i="6"/>
  <c r="K74" i="6" s="1"/>
  <c r="K85" i="6" s="1"/>
  <c r="K67" i="9"/>
  <c r="K44" i="6"/>
  <c r="K70" i="6" s="1"/>
  <c r="K58" i="9"/>
  <c r="K47" i="6"/>
  <c r="K73" i="6" s="1"/>
  <c r="K33" i="6"/>
  <c r="K59" i="6" s="1"/>
  <c r="K23" i="9"/>
  <c r="K8" i="9"/>
  <c r="K32" i="6"/>
  <c r="K58" i="6" s="1"/>
  <c r="K13" i="9"/>
  <c r="K31" i="6"/>
  <c r="K27" i="9"/>
  <c r="K84" i="6" l="1"/>
  <c r="L36" i="9"/>
  <c r="L18" i="9"/>
  <c r="J49" i="9"/>
  <c r="J43" i="6"/>
  <c r="L21" i="9"/>
  <c r="L34" i="6"/>
  <c r="L60" i="6" s="1"/>
  <c r="L23" i="9"/>
  <c r="L33" i="6"/>
  <c r="L59" i="6" s="1"/>
  <c r="M43" i="9"/>
  <c r="M40" i="6"/>
  <c r="M66" i="6" s="1"/>
  <c r="K57" i="6"/>
  <c r="L13" i="9"/>
  <c r="L31" i="6"/>
  <c r="K73" i="9"/>
  <c r="H95" i="6"/>
  <c r="E72" i="9"/>
  <c r="I86" i="6"/>
  <c r="I75" i="6"/>
  <c r="I95" i="6" s="1"/>
  <c r="L139" i="6"/>
  <c r="L89" i="9"/>
  <c r="L86" i="9" l="1"/>
  <c r="L39" i="9"/>
  <c r="L51" i="9"/>
  <c r="L82" i="9"/>
  <c r="L85" i="9"/>
  <c r="L37" i="9"/>
  <c r="M17" i="9"/>
  <c r="L53" i="9"/>
  <c r="L38" i="9"/>
  <c r="L52" i="9"/>
  <c r="M10" i="9"/>
  <c r="L59" i="9"/>
  <c r="L41" i="9"/>
  <c r="L20" i="9"/>
  <c r="M24" i="9"/>
  <c r="L84" i="9"/>
  <c r="L40" i="9"/>
  <c r="L42" i="9"/>
  <c r="L60" i="9"/>
  <c r="L54" i="9"/>
  <c r="J49" i="6"/>
  <c r="J69" i="6"/>
  <c r="L57" i="6"/>
  <c r="L9" i="9"/>
  <c r="L45" i="6"/>
  <c r="L71" i="6" s="1"/>
  <c r="H100" i="6"/>
  <c r="K87" i="6"/>
  <c r="E70" i="9"/>
  <c r="I100" i="6"/>
  <c r="K48" i="9"/>
  <c r="L49" i="9"/>
  <c r="D72" i="9"/>
  <c r="L66" i="9"/>
  <c r="L56" i="9"/>
  <c r="L34" i="9"/>
  <c r="L16" i="9"/>
  <c r="L7" i="9"/>
  <c r="D70" i="9" l="1"/>
  <c r="M38" i="9"/>
  <c r="M59" i="9"/>
  <c r="N11" i="9"/>
  <c r="K28" i="9"/>
  <c r="E30" i="9"/>
  <c r="E39" i="6"/>
  <c r="D30" i="9"/>
  <c r="D39" i="6"/>
  <c r="J86" i="6"/>
  <c r="J75" i="6"/>
  <c r="J95" i="6" s="1"/>
  <c r="L47" i="6"/>
  <c r="L73" i="6" s="1"/>
  <c r="L58" i="9"/>
  <c r="L140" i="6"/>
  <c r="L90" i="9"/>
  <c r="L67" i="9"/>
  <c r="L48" i="6"/>
  <c r="L74" i="6" s="1"/>
  <c r="L85" i="6" s="1"/>
  <c r="L93" i="9"/>
  <c r="L143" i="6"/>
  <c r="L57" i="9"/>
  <c r="L36" i="6"/>
  <c r="L62" i="6" s="1"/>
  <c r="L22" i="9"/>
  <c r="L46" i="6"/>
  <c r="L72" i="6" s="1"/>
  <c r="L84" i="6" s="1"/>
  <c r="L44" i="6"/>
  <c r="L70" i="6" s="1"/>
  <c r="L50" i="9"/>
  <c r="L88" i="9"/>
  <c r="L138" i="6"/>
  <c r="M13" i="9"/>
  <c r="L35" i="9"/>
  <c r="L35" i="6"/>
  <c r="L61" i="6" s="1"/>
  <c r="L92" i="9"/>
  <c r="L142" i="6"/>
  <c r="L87" i="9"/>
  <c r="L137" i="6"/>
  <c r="L141" i="6"/>
  <c r="L91" i="9"/>
  <c r="L32" i="6"/>
  <c r="L8" i="9"/>
  <c r="M23" i="9"/>
  <c r="M33" i="6"/>
  <c r="M59" i="6" s="1"/>
  <c r="L27" i="9"/>
  <c r="M51" i="9" l="1"/>
  <c r="M39" i="9"/>
  <c r="M37" i="9"/>
  <c r="J100" i="6"/>
  <c r="L58" i="6"/>
  <c r="K26" i="9"/>
  <c r="K43" i="6"/>
  <c r="D65" i="6"/>
  <c r="D41" i="6"/>
  <c r="M48" i="9"/>
  <c r="M8" i="9"/>
  <c r="E65" i="6"/>
  <c r="E41" i="6"/>
  <c r="E51" i="6" s="1"/>
  <c r="M60" i="9" l="1"/>
  <c r="M54" i="9"/>
  <c r="M83" i="9"/>
  <c r="M41" i="9"/>
  <c r="M85" i="9"/>
  <c r="M20" i="9"/>
  <c r="M18" i="9"/>
  <c r="M42" i="9"/>
  <c r="M84" i="9"/>
  <c r="M40" i="9"/>
  <c r="M53" i="9"/>
  <c r="M52" i="9"/>
  <c r="M36" i="9"/>
  <c r="M82" i="9"/>
  <c r="M19" i="9"/>
  <c r="M86" i="9"/>
  <c r="M50" i="9"/>
  <c r="M67" i="9"/>
  <c r="M48" i="6"/>
  <c r="M74" i="6" s="1"/>
  <c r="M85" i="6" s="1"/>
  <c r="K69" i="6"/>
  <c r="K49" i="6"/>
  <c r="D51" i="6"/>
  <c r="L87" i="6"/>
  <c r="D88" i="6"/>
  <c r="D67" i="6"/>
  <c r="E88" i="6"/>
  <c r="E91" i="6" s="1"/>
  <c r="E67" i="6"/>
  <c r="M66" i="9"/>
  <c r="M56" i="9"/>
  <c r="M34" i="9"/>
  <c r="M16" i="9"/>
  <c r="M7" i="9"/>
  <c r="N10" i="9" l="1"/>
  <c r="N54" i="9"/>
  <c r="O83" i="9"/>
  <c r="N60" i="9"/>
  <c r="N39" i="9"/>
  <c r="N24" i="9"/>
  <c r="F72" i="9"/>
  <c r="L73" i="9"/>
  <c r="D91" i="6"/>
  <c r="K75" i="6"/>
  <c r="K95" i="6" s="1"/>
  <c r="K86" i="6"/>
  <c r="M57" i="9"/>
  <c r="M36" i="6"/>
  <c r="M62" i="6" s="1"/>
  <c r="M89" i="9"/>
  <c r="M139" i="6"/>
  <c r="L26" i="9"/>
  <c r="L28" i="9"/>
  <c r="M47" i="6"/>
  <c r="M73" i="6" s="1"/>
  <c r="M58" i="9"/>
  <c r="M91" i="9"/>
  <c r="M141" i="6"/>
  <c r="E96" i="6"/>
  <c r="E77" i="6"/>
  <c r="M138" i="6"/>
  <c r="M88" i="9"/>
  <c r="M22" i="9"/>
  <c r="M46" i="6"/>
  <c r="M72" i="6" s="1"/>
  <c r="M44" i="6"/>
  <c r="M70" i="6" s="1"/>
  <c r="M14" i="9"/>
  <c r="M31" i="6"/>
  <c r="N21" i="9"/>
  <c r="M35" i="9"/>
  <c r="M35" i="6"/>
  <c r="M61" i="6" s="1"/>
  <c r="M21" i="9"/>
  <c r="M34" i="6"/>
  <c r="M60" i="6" s="1"/>
  <c r="M143" i="6"/>
  <c r="M93" i="9"/>
  <c r="D77" i="6"/>
  <c r="D96" i="6"/>
  <c r="M11" i="9"/>
  <c r="M32" i="6"/>
  <c r="M58" i="6" s="1"/>
  <c r="M92" i="9"/>
  <c r="M142" i="6"/>
  <c r="M87" i="9"/>
  <c r="M137" i="6"/>
  <c r="N40" i="6"/>
  <c r="N66" i="6" s="1"/>
  <c r="N43" i="9"/>
  <c r="M45" i="6"/>
  <c r="M71" i="6" s="1"/>
  <c r="M9" i="9"/>
  <c r="M140" i="6"/>
  <c r="M90" i="9"/>
  <c r="M27" i="9"/>
  <c r="M28" i="9"/>
  <c r="M84" i="6" l="1"/>
  <c r="O24" i="9"/>
  <c r="N38" i="9"/>
  <c r="N20" i="9"/>
  <c r="N51" i="9"/>
  <c r="N59" i="9"/>
  <c r="N18" i="9"/>
  <c r="N85" i="9"/>
  <c r="N14" i="9"/>
  <c r="N84" i="9"/>
  <c r="N53" i="9"/>
  <c r="N36" i="9"/>
  <c r="N41" i="9"/>
  <c r="N42" i="9"/>
  <c r="N40" i="9"/>
  <c r="N37" i="9"/>
  <c r="N19" i="9"/>
  <c r="N52" i="9"/>
  <c r="N82" i="9"/>
  <c r="N83" i="9"/>
  <c r="N86" i="9"/>
  <c r="L48" i="9"/>
  <c r="L43" i="6"/>
  <c r="M57" i="6"/>
  <c r="N91" i="9"/>
  <c r="N141" i="6"/>
  <c r="D101" i="6"/>
  <c r="D97" i="6"/>
  <c r="D102" i="6" s="1"/>
  <c r="E101" i="6"/>
  <c r="E97" i="6"/>
  <c r="E102" i="6" s="1"/>
  <c r="K100" i="6"/>
  <c r="E93" i="6"/>
  <c r="D93" i="6"/>
  <c r="N32" i="6"/>
  <c r="N58" i="6" s="1"/>
  <c r="N8" i="9"/>
  <c r="M26" i="9"/>
  <c r="N66" i="9"/>
  <c r="N56" i="9"/>
  <c r="N34" i="9"/>
  <c r="N16" i="9"/>
  <c r="N7" i="9"/>
  <c r="F70" i="9" l="1"/>
  <c r="O59" i="9"/>
  <c r="O42" i="9"/>
  <c r="O53" i="9"/>
  <c r="O60" i="9"/>
  <c r="O14" i="9"/>
  <c r="O84" i="9"/>
  <c r="O37" i="9"/>
  <c r="O36" i="9"/>
  <c r="O54" i="9"/>
  <c r="O82" i="9"/>
  <c r="O41" i="9"/>
  <c r="O18" i="9"/>
  <c r="O86" i="9"/>
  <c r="O85" i="9"/>
  <c r="O10" i="9"/>
  <c r="O20" i="9"/>
  <c r="O17" i="9"/>
  <c r="O38" i="9"/>
  <c r="O19" i="9"/>
  <c r="O11" i="9"/>
  <c r="O40" i="9"/>
  <c r="O39" i="9"/>
  <c r="O51" i="9"/>
  <c r="O52" i="9"/>
  <c r="N35" i="9"/>
  <c r="N35" i="6"/>
  <c r="N61" i="6" s="1"/>
  <c r="N13" i="9"/>
  <c r="N31" i="6"/>
  <c r="N23" i="9"/>
  <c r="N33" i="6"/>
  <c r="N59" i="6" s="1"/>
  <c r="M73" i="9"/>
  <c r="F30" i="9"/>
  <c r="F39" i="6"/>
  <c r="N92" i="9"/>
  <c r="N142" i="6"/>
  <c r="N139" i="6"/>
  <c r="N89" i="9"/>
  <c r="O43" i="9"/>
  <c r="O40" i="6"/>
  <c r="O66" i="6" s="1"/>
  <c r="N50" i="9"/>
  <c r="N44" i="6"/>
  <c r="N70" i="6" s="1"/>
  <c r="N67" i="9"/>
  <c r="N48" i="6"/>
  <c r="N74" i="6" s="1"/>
  <c r="N85" i="6" s="1"/>
  <c r="N140" i="6"/>
  <c r="N90" i="9"/>
  <c r="N93" i="9"/>
  <c r="N143" i="6"/>
  <c r="M87" i="6"/>
  <c r="N22" i="9"/>
  <c r="N46" i="6"/>
  <c r="N72" i="6" s="1"/>
  <c r="N9" i="9"/>
  <c r="N45" i="6"/>
  <c r="N71" i="6" s="1"/>
  <c r="N17" i="9"/>
  <c r="N34" i="6"/>
  <c r="N60" i="6" s="1"/>
  <c r="N137" i="6"/>
  <c r="N87" i="9"/>
  <c r="L69" i="6"/>
  <c r="L49" i="6"/>
  <c r="N57" i="9"/>
  <c r="N36" i="6"/>
  <c r="N62" i="6" s="1"/>
  <c r="N138" i="6"/>
  <c r="N88" i="9"/>
  <c r="N47" i="6"/>
  <c r="N73" i="6" s="1"/>
  <c r="N58" i="9"/>
  <c r="N27" i="9"/>
  <c r="N28" i="9"/>
  <c r="N49" i="9"/>
  <c r="O66" i="9"/>
  <c r="O56" i="9"/>
  <c r="O34" i="9"/>
  <c r="O16" i="9"/>
  <c r="O7" i="9"/>
  <c r="N84" i="6" l="1"/>
  <c r="P85" i="9"/>
  <c r="P86" i="9"/>
  <c r="P59" i="9"/>
  <c r="P24" i="9"/>
  <c r="O47" i="6"/>
  <c r="O73" i="6" s="1"/>
  <c r="O58" i="9"/>
  <c r="O57" i="9"/>
  <c r="O36" i="6"/>
  <c r="O62" i="6" s="1"/>
  <c r="O9" i="9"/>
  <c r="O45" i="6"/>
  <c r="O71" i="6" s="1"/>
  <c r="O91" i="9"/>
  <c r="O141" i="6"/>
  <c r="H30" i="9"/>
  <c r="H39" i="6"/>
  <c r="L75" i="6"/>
  <c r="L95" i="6" s="1"/>
  <c r="L86" i="6"/>
  <c r="O32" i="6"/>
  <c r="O58" i="6" s="1"/>
  <c r="O8" i="9"/>
  <c r="O87" i="9"/>
  <c r="O137" i="6"/>
  <c r="G39" i="6"/>
  <c r="G30" i="9"/>
  <c r="P43" i="9"/>
  <c r="P40" i="6"/>
  <c r="P66" i="6" s="1"/>
  <c r="N48" i="9"/>
  <c r="F65" i="6"/>
  <c r="F41" i="6"/>
  <c r="N57" i="6"/>
  <c r="O92" i="9"/>
  <c r="O142" i="6"/>
  <c r="O21" i="9"/>
  <c r="O34" i="6"/>
  <c r="O60" i="6" s="1"/>
  <c r="O35" i="9"/>
  <c r="O35" i="6"/>
  <c r="O61" i="6" s="1"/>
  <c r="O143" i="6"/>
  <c r="O93" i="9"/>
  <c r="O138" i="6"/>
  <c r="O88" i="9"/>
  <c r="O31" i="6"/>
  <c r="O13" i="9"/>
  <c r="O50" i="9"/>
  <c r="O44" i="6"/>
  <c r="O70" i="6" s="1"/>
  <c r="O139" i="6"/>
  <c r="O89" i="9"/>
  <c r="O33" i="6"/>
  <c r="O59" i="6" s="1"/>
  <c r="O23" i="9"/>
  <c r="M49" i="9"/>
  <c r="M43" i="6"/>
  <c r="O90" i="9"/>
  <c r="O140" i="6"/>
  <c r="O67" i="9"/>
  <c r="O48" i="6"/>
  <c r="O74" i="6" s="1"/>
  <c r="O85" i="6" s="1"/>
  <c r="O22" i="9"/>
  <c r="O46" i="6"/>
  <c r="O72" i="6" s="1"/>
  <c r="O27" i="9"/>
  <c r="N26" i="9"/>
  <c r="N73" i="9"/>
  <c r="P14" i="9" l="1"/>
  <c r="P84" i="9"/>
  <c r="P53" i="9"/>
  <c r="P41" i="9"/>
  <c r="P36" i="9"/>
  <c r="P60" i="9"/>
  <c r="P42" i="9"/>
  <c r="P11" i="9"/>
  <c r="P82" i="9"/>
  <c r="P51" i="9"/>
  <c r="P10" i="9"/>
  <c r="P83" i="9"/>
  <c r="P39" i="9"/>
  <c r="P37" i="9"/>
  <c r="P54" i="9"/>
  <c r="P40" i="9"/>
  <c r="P20" i="9"/>
  <c r="Q24" i="9"/>
  <c r="P19" i="9"/>
  <c r="P17" i="9"/>
  <c r="P18" i="9"/>
  <c r="P52" i="9"/>
  <c r="P38" i="9"/>
  <c r="F51" i="6"/>
  <c r="O84" i="6"/>
  <c r="F88" i="6"/>
  <c r="F67" i="6"/>
  <c r="G65" i="6"/>
  <c r="G41" i="6"/>
  <c r="G51" i="6" s="1"/>
  <c r="L100" i="6"/>
  <c r="M49" i="6"/>
  <c r="M69" i="6"/>
  <c r="N43" i="6"/>
  <c r="H65" i="6"/>
  <c r="H41" i="6"/>
  <c r="H51" i="6" s="1"/>
  <c r="P91" i="9"/>
  <c r="P141" i="6"/>
  <c r="O57" i="6"/>
  <c r="N87" i="6"/>
  <c r="P49" i="9"/>
  <c r="O49" i="9"/>
  <c r="P66" i="9"/>
  <c r="P56" i="9"/>
  <c r="P34" i="9"/>
  <c r="P16" i="9"/>
  <c r="P7" i="9"/>
  <c r="Q51" i="9" l="1"/>
  <c r="I30" i="9"/>
  <c r="I39" i="6"/>
  <c r="Q40" i="6"/>
  <c r="Q66" i="6" s="1"/>
  <c r="Q43" i="9"/>
  <c r="O48" i="9"/>
  <c r="H88" i="6"/>
  <c r="H91" i="6" s="1"/>
  <c r="H67" i="6"/>
  <c r="P67" i="9"/>
  <c r="P48" i="6"/>
  <c r="P74" i="6" s="1"/>
  <c r="P85" i="6" s="1"/>
  <c r="P137" i="6"/>
  <c r="P87" i="9"/>
  <c r="P21" i="9"/>
  <c r="P34" i="6"/>
  <c r="P60" i="6" s="1"/>
  <c r="N49" i="6"/>
  <c r="N69" i="6"/>
  <c r="G88" i="6"/>
  <c r="G91" i="6" s="1"/>
  <c r="G67" i="6"/>
  <c r="P23" i="9"/>
  <c r="P33" i="6"/>
  <c r="P59" i="6" s="1"/>
  <c r="P44" i="6"/>
  <c r="P70" i="6" s="1"/>
  <c r="P50" i="9"/>
  <c r="P88" i="9"/>
  <c r="P138" i="6"/>
  <c r="O87" i="6"/>
  <c r="M75" i="6"/>
  <c r="M95" i="6" s="1"/>
  <c r="M86" i="6"/>
  <c r="P9" i="9"/>
  <c r="P45" i="6"/>
  <c r="P71" i="6" s="1"/>
  <c r="P35" i="6"/>
  <c r="P61" i="6" s="1"/>
  <c r="P35" i="9"/>
  <c r="P22" i="9"/>
  <c r="P46" i="6"/>
  <c r="P72" i="6" s="1"/>
  <c r="O26" i="9"/>
  <c r="O28" i="9"/>
  <c r="F96" i="6"/>
  <c r="F77" i="6"/>
  <c r="P32" i="6"/>
  <c r="P58" i="6" s="1"/>
  <c r="P8" i="9"/>
  <c r="P36" i="6"/>
  <c r="P62" i="6" s="1"/>
  <c r="P57" i="9"/>
  <c r="P140" i="6"/>
  <c r="P90" i="9"/>
  <c r="P13" i="9"/>
  <c r="P31" i="6"/>
  <c r="P93" i="9"/>
  <c r="P143" i="6"/>
  <c r="F91" i="6"/>
  <c r="P89" i="9"/>
  <c r="P139" i="6"/>
  <c r="P58" i="9"/>
  <c r="P47" i="6"/>
  <c r="P73" i="6" s="1"/>
  <c r="P142" i="6"/>
  <c r="P92" i="9"/>
  <c r="P27" i="9"/>
  <c r="O73" i="9"/>
  <c r="P84" i="6" l="1"/>
  <c r="Q52" i="9"/>
  <c r="Q20" i="9"/>
  <c r="Q41" i="9"/>
  <c r="Q17" i="9"/>
  <c r="Q40" i="9"/>
  <c r="Q59" i="9"/>
  <c r="Q39" i="9"/>
  <c r="Q18" i="9"/>
  <c r="Q14" i="9"/>
  <c r="Q86" i="9"/>
  <c r="Q10" i="9"/>
  <c r="Q11" i="9"/>
  <c r="Q38" i="9"/>
  <c r="Q85" i="9"/>
  <c r="Q60" i="9"/>
  <c r="Q82" i="9"/>
  <c r="Q42" i="9"/>
  <c r="Q54" i="9"/>
  <c r="Q84" i="9"/>
  <c r="Q37" i="9"/>
  <c r="Q53" i="9"/>
  <c r="Q36" i="9"/>
  <c r="Q83" i="9"/>
  <c r="Q19" i="9"/>
  <c r="P57" i="6"/>
  <c r="H96" i="6"/>
  <c r="H77" i="6"/>
  <c r="I65" i="6"/>
  <c r="I41" i="6"/>
  <c r="F101" i="6"/>
  <c r="F97" i="6"/>
  <c r="F102" i="6" s="1"/>
  <c r="G77" i="6"/>
  <c r="G96" i="6"/>
  <c r="O43" i="6"/>
  <c r="F93" i="6"/>
  <c r="G93" i="6"/>
  <c r="H93" i="6"/>
  <c r="M100" i="6"/>
  <c r="N86" i="6"/>
  <c r="N75" i="6"/>
  <c r="N95" i="6" s="1"/>
  <c r="Q91" i="9"/>
  <c r="Q141" i="6"/>
  <c r="Q66" i="9"/>
  <c r="Q56" i="9"/>
  <c r="Q34" i="9"/>
  <c r="Q16" i="9"/>
  <c r="Q7" i="9"/>
  <c r="R86" i="9" l="1"/>
  <c r="R39" i="9"/>
  <c r="R11" i="9"/>
  <c r="N100" i="6"/>
  <c r="Q138" i="6"/>
  <c r="Q88" i="9"/>
  <c r="Q21" i="9"/>
  <c r="Q34" i="6"/>
  <c r="Q60" i="6" s="1"/>
  <c r="P73" i="9"/>
  <c r="O69" i="6"/>
  <c r="O49" i="6"/>
  <c r="P87" i="6"/>
  <c r="Q44" i="6"/>
  <c r="Q70" i="6" s="1"/>
  <c r="Q50" i="9"/>
  <c r="Q31" i="6"/>
  <c r="Q13" i="9"/>
  <c r="Q22" i="9"/>
  <c r="Q46" i="6"/>
  <c r="Q72" i="6" s="1"/>
  <c r="R43" i="9"/>
  <c r="R40" i="6"/>
  <c r="R66" i="6" s="1"/>
  <c r="P26" i="9"/>
  <c r="P28" i="9"/>
  <c r="I51" i="6"/>
  <c r="Q58" i="9"/>
  <c r="Q47" i="6"/>
  <c r="Q73" i="6" s="1"/>
  <c r="Q92" i="9"/>
  <c r="Q142" i="6"/>
  <c r="G101" i="6"/>
  <c r="G97" i="6"/>
  <c r="I88" i="6"/>
  <c r="I67" i="6"/>
  <c r="Q33" i="6"/>
  <c r="Q59" i="6" s="1"/>
  <c r="Q23" i="9"/>
  <c r="Q137" i="6"/>
  <c r="Q87" i="9"/>
  <c r="Q90" i="9"/>
  <c r="Q140" i="6"/>
  <c r="Q9" i="9"/>
  <c r="Q45" i="6"/>
  <c r="Q71" i="6" s="1"/>
  <c r="Q89" i="9"/>
  <c r="Q139" i="6"/>
  <c r="Q143" i="6"/>
  <c r="Q93" i="9"/>
  <c r="H101" i="6"/>
  <c r="H97" i="6"/>
  <c r="Q8" i="9"/>
  <c r="Q32" i="6"/>
  <c r="Q58" i="6" s="1"/>
  <c r="Q57" i="9"/>
  <c r="Q36" i="6"/>
  <c r="Q62" i="6" s="1"/>
  <c r="Q35" i="9"/>
  <c r="Q35" i="6"/>
  <c r="Q61" i="6" s="1"/>
  <c r="Q67" i="9"/>
  <c r="Q48" i="6"/>
  <c r="Q74" i="6" s="1"/>
  <c r="Q85" i="6" s="1"/>
  <c r="Q27" i="9"/>
  <c r="Q84" i="6" l="1"/>
  <c r="R83" i="9"/>
  <c r="R54" i="9"/>
  <c r="R10" i="9"/>
  <c r="R24" i="9"/>
  <c r="R41" i="9"/>
  <c r="R14" i="9"/>
  <c r="R37" i="9"/>
  <c r="R42" i="9"/>
  <c r="S24" i="9"/>
  <c r="R53" i="9"/>
  <c r="R51" i="9"/>
  <c r="R84" i="9"/>
  <c r="R36" i="9"/>
  <c r="R59" i="9"/>
  <c r="R82" i="9"/>
  <c r="R38" i="9"/>
  <c r="R18" i="9"/>
  <c r="R20" i="9"/>
  <c r="R85" i="9"/>
  <c r="R17" i="9"/>
  <c r="R60" i="9"/>
  <c r="R19" i="9"/>
  <c r="R40" i="9"/>
  <c r="R52" i="9"/>
  <c r="I96" i="6"/>
  <c r="I77" i="6"/>
  <c r="P48" i="9"/>
  <c r="P43" i="6"/>
  <c r="G102" i="6"/>
  <c r="R22" i="9"/>
  <c r="I91" i="6"/>
  <c r="Q48" i="9"/>
  <c r="H102" i="6"/>
  <c r="Q57" i="6"/>
  <c r="O75" i="6"/>
  <c r="O95" i="6" s="1"/>
  <c r="O86" i="6"/>
  <c r="R66" i="9"/>
  <c r="R56" i="9"/>
  <c r="R34" i="9"/>
  <c r="R16" i="9"/>
  <c r="R7" i="9"/>
  <c r="R46" i="6" l="1"/>
  <c r="R72" i="6" s="1"/>
  <c r="S14" i="9"/>
  <c r="S54" i="9"/>
  <c r="S18" i="9"/>
  <c r="S20" i="9"/>
  <c r="S51" i="9"/>
  <c r="S41" i="9"/>
  <c r="S59" i="9"/>
  <c r="S11" i="9"/>
  <c r="O100" i="6"/>
  <c r="I101" i="6"/>
  <c r="I97" i="6"/>
  <c r="R31" i="6"/>
  <c r="R13" i="9"/>
  <c r="R8" i="9"/>
  <c r="R32" i="6"/>
  <c r="R58" i="6" s="1"/>
  <c r="R21" i="9"/>
  <c r="R34" i="6"/>
  <c r="R60" i="6" s="1"/>
  <c r="R89" i="9"/>
  <c r="R139" i="6"/>
  <c r="R93" i="9"/>
  <c r="R143" i="6"/>
  <c r="K30" i="9"/>
  <c r="K39" i="6"/>
  <c r="R57" i="9"/>
  <c r="R36" i="6"/>
  <c r="R62" i="6" s="1"/>
  <c r="R45" i="6"/>
  <c r="R71" i="6" s="1"/>
  <c r="R9" i="9"/>
  <c r="J39" i="6"/>
  <c r="J30" i="9"/>
  <c r="Q73" i="9"/>
  <c r="Q87" i="6"/>
  <c r="I93" i="6"/>
  <c r="P69" i="6"/>
  <c r="P49" i="6"/>
  <c r="R44" i="6"/>
  <c r="R70" i="6" s="1"/>
  <c r="R50" i="9"/>
  <c r="R67" i="9"/>
  <c r="R48" i="6"/>
  <c r="R74" i="6" s="1"/>
  <c r="R85" i="6" s="1"/>
  <c r="R87" i="9"/>
  <c r="R137" i="6"/>
  <c r="R23" i="9"/>
  <c r="R33" i="6"/>
  <c r="R59" i="6" s="1"/>
  <c r="S43" i="9"/>
  <c r="S40" i="6"/>
  <c r="S66" i="6" s="1"/>
  <c r="Q26" i="9"/>
  <c r="Q28" i="9"/>
  <c r="R92" i="9"/>
  <c r="R142" i="6"/>
  <c r="R88" i="9"/>
  <c r="R138" i="6"/>
  <c r="R35" i="9"/>
  <c r="R35" i="6"/>
  <c r="R61" i="6" s="1"/>
  <c r="R58" i="9"/>
  <c r="R47" i="6"/>
  <c r="R73" i="6" s="1"/>
  <c r="R141" i="6"/>
  <c r="R91" i="9"/>
  <c r="R140" i="6"/>
  <c r="R90" i="9"/>
  <c r="R27" i="9"/>
  <c r="R49" i="9"/>
  <c r="R84" i="6" l="1"/>
  <c r="S53" i="9"/>
  <c r="S38" i="9"/>
  <c r="S37" i="9"/>
  <c r="S83" i="9"/>
  <c r="S86" i="9"/>
  <c r="S60" i="9"/>
  <c r="S52" i="9"/>
  <c r="S82" i="9"/>
  <c r="S42" i="9"/>
  <c r="S84" i="9"/>
  <c r="T24" i="9"/>
  <c r="S39" i="9"/>
  <c r="S40" i="9"/>
  <c r="S17" i="9"/>
  <c r="S19" i="9"/>
  <c r="S85" i="9"/>
  <c r="S36" i="9"/>
  <c r="S10" i="9"/>
  <c r="Q49" i="9"/>
  <c r="Q43" i="6"/>
  <c r="S89" i="9"/>
  <c r="S139" i="6"/>
  <c r="R57" i="6"/>
  <c r="S92" i="9"/>
  <c r="S142" i="6"/>
  <c r="K65" i="6"/>
  <c r="K41" i="6"/>
  <c r="K51" i="6" s="1"/>
  <c r="I102" i="6"/>
  <c r="S35" i="9"/>
  <c r="P75" i="6"/>
  <c r="P95" i="6" s="1"/>
  <c r="P86" i="6"/>
  <c r="J65" i="6"/>
  <c r="J41" i="6"/>
  <c r="S66" i="9"/>
  <c r="S56" i="9"/>
  <c r="S34" i="9"/>
  <c r="S16" i="9"/>
  <c r="S7" i="9"/>
  <c r="S35" i="6" l="1"/>
  <c r="S61" i="6" s="1"/>
  <c r="T10" i="9"/>
  <c r="L39" i="6"/>
  <c r="L30" i="9"/>
  <c r="S141" i="6"/>
  <c r="S91" i="9"/>
  <c r="S9" i="9"/>
  <c r="S45" i="6"/>
  <c r="S71" i="6" s="1"/>
  <c r="S90" i="9"/>
  <c r="S140" i="6"/>
  <c r="T43" i="9"/>
  <c r="T40" i="6"/>
  <c r="T66" i="6" s="1"/>
  <c r="R73" i="9"/>
  <c r="P100" i="6"/>
  <c r="K88" i="6"/>
  <c r="K91" i="6" s="1"/>
  <c r="K67" i="6"/>
  <c r="S23" i="9"/>
  <c r="S33" i="6"/>
  <c r="S59" i="6" s="1"/>
  <c r="S93" i="9"/>
  <c r="S143" i="6"/>
  <c r="R26" i="9"/>
  <c r="R28" i="9"/>
  <c r="Q69" i="6"/>
  <c r="Q49" i="6"/>
  <c r="S88" i="9"/>
  <c r="S138" i="6"/>
  <c r="S8" i="9"/>
  <c r="S32" i="6"/>
  <c r="S58" i="6" s="1"/>
  <c r="S31" i="6"/>
  <c r="S13" i="9"/>
  <c r="J51" i="6"/>
  <c r="S21" i="9"/>
  <c r="S34" i="6"/>
  <c r="S60" i="6" s="1"/>
  <c r="S67" i="9"/>
  <c r="S48" i="6"/>
  <c r="S74" i="6" s="1"/>
  <c r="S85" i="6" s="1"/>
  <c r="J88" i="6"/>
  <c r="J67" i="6"/>
  <c r="R87" i="6"/>
  <c r="S58" i="9"/>
  <c r="S47" i="6"/>
  <c r="S73" i="6" s="1"/>
  <c r="S137" i="6"/>
  <c r="S87" i="9"/>
  <c r="S50" i="9"/>
  <c r="S44" i="6"/>
  <c r="S70" i="6" s="1"/>
  <c r="S36" i="6"/>
  <c r="S62" i="6" s="1"/>
  <c r="S57" i="9"/>
  <c r="S22" i="9"/>
  <c r="S46" i="6"/>
  <c r="S72" i="6" s="1"/>
  <c r="S27" i="9"/>
  <c r="T59" i="9" l="1"/>
  <c r="T52" i="9"/>
  <c r="T18" i="9"/>
  <c r="J96" i="6"/>
  <c r="J77" i="6"/>
  <c r="J91" i="6"/>
  <c r="L65" i="6"/>
  <c r="L41" i="6"/>
  <c r="L51" i="6" s="1"/>
  <c r="K77" i="6"/>
  <c r="K96" i="6"/>
  <c r="R43" i="6"/>
  <c r="R48" i="9"/>
  <c r="S84" i="6"/>
  <c r="T13" i="9"/>
  <c r="S57" i="6"/>
  <c r="Q75" i="6"/>
  <c r="Q95" i="6" s="1"/>
  <c r="Q86" i="6"/>
  <c r="T42" i="9" l="1"/>
  <c r="T20" i="9"/>
  <c r="T54" i="9"/>
  <c r="T17" i="9"/>
  <c r="T51" i="9"/>
  <c r="T60" i="9"/>
  <c r="T11" i="9"/>
  <c r="T40" i="9"/>
  <c r="T83" i="9"/>
  <c r="T36" i="9"/>
  <c r="T53" i="9"/>
  <c r="T39" i="9"/>
  <c r="T84" i="9"/>
  <c r="T85" i="9"/>
  <c r="T38" i="9"/>
  <c r="T37" i="9"/>
  <c r="T86" i="9"/>
  <c r="T82" i="9"/>
  <c r="T41" i="9"/>
  <c r="T19" i="9"/>
  <c r="J101" i="6"/>
  <c r="J97" i="6"/>
  <c r="Q100" i="6"/>
  <c r="L88" i="6"/>
  <c r="L67" i="6"/>
  <c r="R49" i="6"/>
  <c r="R69" i="6"/>
  <c r="S87" i="6"/>
  <c r="K101" i="6"/>
  <c r="K97" i="6"/>
  <c r="K93" i="6"/>
  <c r="J93" i="6"/>
  <c r="S49" i="9"/>
  <c r="T66" i="9"/>
  <c r="T56" i="9"/>
  <c r="T34" i="9"/>
  <c r="T16" i="9"/>
  <c r="T7" i="9"/>
  <c r="U59" i="9" l="1"/>
  <c r="U40" i="9"/>
  <c r="U17" i="9"/>
  <c r="U20" i="9"/>
  <c r="U24" i="9"/>
  <c r="U14" i="9"/>
  <c r="U37" i="9"/>
  <c r="U51" i="9"/>
  <c r="M39" i="6"/>
  <c r="M30" i="9"/>
  <c r="T23" i="9"/>
  <c r="T33" i="6"/>
  <c r="T59" i="6" s="1"/>
  <c r="U43" i="9"/>
  <c r="U40" i="6"/>
  <c r="U66" i="6" s="1"/>
  <c r="S48" i="9"/>
  <c r="T91" i="9"/>
  <c r="T141" i="6"/>
  <c r="T90" i="9"/>
  <c r="T140" i="6"/>
  <c r="T47" i="6"/>
  <c r="T73" i="6" s="1"/>
  <c r="T58" i="9"/>
  <c r="T36" i="6"/>
  <c r="T62" i="6" s="1"/>
  <c r="T57" i="9"/>
  <c r="T48" i="9"/>
  <c r="R75" i="6"/>
  <c r="R95" i="6" s="1"/>
  <c r="R86" i="6"/>
  <c r="J102" i="6"/>
  <c r="U23" i="9"/>
  <c r="T139" i="6"/>
  <c r="T89" i="9"/>
  <c r="T44" i="6"/>
  <c r="T70" i="6" s="1"/>
  <c r="T50" i="9"/>
  <c r="T35" i="9"/>
  <c r="T35" i="6"/>
  <c r="T61" i="6" s="1"/>
  <c r="T93" i="9"/>
  <c r="T143" i="6"/>
  <c r="T45" i="6"/>
  <c r="T71" i="6" s="1"/>
  <c r="T9" i="9"/>
  <c r="T8" i="9"/>
  <c r="T32" i="6"/>
  <c r="T58" i="6" s="1"/>
  <c r="T88" i="9"/>
  <c r="T138" i="6"/>
  <c r="S26" i="9"/>
  <c r="S28" i="9"/>
  <c r="K102" i="6"/>
  <c r="L96" i="6"/>
  <c r="L77" i="6"/>
  <c r="T21" i="9"/>
  <c r="T34" i="6"/>
  <c r="T60" i="6" s="1"/>
  <c r="T137" i="6"/>
  <c r="T87" i="9"/>
  <c r="T14" i="9"/>
  <c r="T31" i="6"/>
  <c r="L91" i="6"/>
  <c r="T22" i="9"/>
  <c r="T46" i="6"/>
  <c r="T72" i="6" s="1"/>
  <c r="T92" i="9"/>
  <c r="T142" i="6"/>
  <c r="T67" i="9"/>
  <c r="T48" i="6"/>
  <c r="T74" i="6" s="1"/>
  <c r="T85" i="6" s="1"/>
  <c r="T27" i="9"/>
  <c r="T28" i="9"/>
  <c r="S73" i="9"/>
  <c r="U33" i="6" l="1"/>
  <c r="U59" i="6" s="1"/>
  <c r="U52" i="9"/>
  <c r="U84" i="9"/>
  <c r="U22" i="9"/>
  <c r="U142" i="6"/>
  <c r="U92" i="9"/>
  <c r="T84" i="6"/>
  <c r="U21" i="9"/>
  <c r="L93" i="6"/>
  <c r="T57" i="6"/>
  <c r="S43" i="6"/>
  <c r="U90" i="9"/>
  <c r="U140" i="6"/>
  <c r="L101" i="6"/>
  <c r="L97" i="6"/>
  <c r="R100" i="6"/>
  <c r="M65" i="6"/>
  <c r="M41" i="6"/>
  <c r="M51" i="6" s="1"/>
  <c r="T26" i="9"/>
  <c r="U54" i="9" l="1"/>
  <c r="U10" i="9"/>
  <c r="U85" i="9"/>
  <c r="U86" i="9"/>
  <c r="U41" i="9"/>
  <c r="U83" i="9"/>
  <c r="U82" i="9"/>
  <c r="U60" i="9"/>
  <c r="U39" i="9"/>
  <c r="U36" i="9"/>
  <c r="U42" i="9"/>
  <c r="U38" i="9"/>
  <c r="U11" i="9"/>
  <c r="U53" i="9"/>
  <c r="M88" i="6"/>
  <c r="M91" i="6" s="1"/>
  <c r="M93" i="6" s="1"/>
  <c r="M67" i="6"/>
  <c r="L102" i="6"/>
  <c r="T87" i="6"/>
  <c r="S49" i="6"/>
  <c r="S69" i="6"/>
  <c r="U58" i="9"/>
  <c r="U66" i="9"/>
  <c r="U56" i="9"/>
  <c r="U34" i="9"/>
  <c r="U16" i="9"/>
  <c r="U7" i="9"/>
  <c r="U47" i="6" l="1"/>
  <c r="U73" i="6" s="1"/>
  <c r="V60" i="9"/>
  <c r="V82" i="9"/>
  <c r="V14" i="9"/>
  <c r="V10" i="9"/>
  <c r="V38" i="9"/>
  <c r="W86" i="9"/>
  <c r="W38" i="9"/>
  <c r="V36" i="9"/>
  <c r="V41" i="9"/>
  <c r="V11" i="9"/>
  <c r="W82" i="9"/>
  <c r="V18" i="9"/>
  <c r="W59" i="9"/>
  <c r="V20" i="9"/>
  <c r="W39" i="9"/>
  <c r="V85" i="9"/>
  <c r="W10" i="9"/>
  <c r="U93" i="9"/>
  <c r="U143" i="6"/>
  <c r="U137" i="6"/>
  <c r="U87" i="9"/>
  <c r="U88" i="9"/>
  <c r="U138" i="6"/>
  <c r="S75" i="6"/>
  <c r="S95" i="6" s="1"/>
  <c r="S86" i="6"/>
  <c r="M96" i="6"/>
  <c r="M77" i="6"/>
  <c r="U9" i="9"/>
  <c r="U45" i="6"/>
  <c r="U71" i="6" s="1"/>
  <c r="U35" i="9"/>
  <c r="U35" i="6"/>
  <c r="U61" i="6" s="1"/>
  <c r="U44" i="6"/>
  <c r="U70" i="6" s="1"/>
  <c r="U50" i="9"/>
  <c r="N30" i="9"/>
  <c r="N39" i="6"/>
  <c r="U89" i="9"/>
  <c r="U139" i="6"/>
  <c r="U18" i="9"/>
  <c r="U46" i="6"/>
  <c r="U72" i="6" s="1"/>
  <c r="V43" i="9"/>
  <c r="V40" i="6"/>
  <c r="V66" i="6" s="1"/>
  <c r="T73" i="9"/>
  <c r="U13" i="9"/>
  <c r="U31" i="6"/>
  <c r="U48" i="6"/>
  <c r="U74" i="6" s="1"/>
  <c r="U85" i="6" s="1"/>
  <c r="U67" i="9"/>
  <c r="U91" i="9"/>
  <c r="U141" i="6"/>
  <c r="U19" i="9"/>
  <c r="U34" i="6"/>
  <c r="U60" i="6" s="1"/>
  <c r="U57" i="9"/>
  <c r="U36" i="6"/>
  <c r="U62" i="6" s="1"/>
  <c r="U8" i="9"/>
  <c r="U32" i="6"/>
  <c r="U58" i="6" s="1"/>
  <c r="U27" i="9"/>
  <c r="W53" i="9" l="1"/>
  <c r="W60" i="9"/>
  <c r="V59" i="9"/>
  <c r="V24" i="9"/>
  <c r="V42" i="9"/>
  <c r="V84" i="9"/>
  <c r="V39" i="9"/>
  <c r="V19" i="9"/>
  <c r="V51" i="9"/>
  <c r="V52" i="9"/>
  <c r="V40" i="9"/>
  <c r="V83" i="9"/>
  <c r="V53" i="9"/>
  <c r="V86" i="9"/>
  <c r="V17" i="9"/>
  <c r="V37" i="9"/>
  <c r="W24" i="9"/>
  <c r="V54" i="9"/>
  <c r="V50" i="9"/>
  <c r="S100" i="6"/>
  <c r="V47" i="6"/>
  <c r="V73" i="6" s="1"/>
  <c r="V58" i="9"/>
  <c r="V137" i="6"/>
  <c r="V87" i="9"/>
  <c r="M101" i="6"/>
  <c r="M97" i="6"/>
  <c r="V22" i="9"/>
  <c r="V46" i="6"/>
  <c r="V72" i="6" s="1"/>
  <c r="T49" i="9"/>
  <c r="T43" i="6"/>
  <c r="U48" i="9"/>
  <c r="N65" i="6"/>
  <c r="N41" i="6"/>
  <c r="N51" i="6" s="1"/>
  <c r="U84" i="6"/>
  <c r="V57" i="9"/>
  <c r="V8" i="9"/>
  <c r="V32" i="6"/>
  <c r="V58" i="6" s="1"/>
  <c r="V91" i="9"/>
  <c r="V141" i="6"/>
  <c r="V92" i="9"/>
  <c r="V142" i="6"/>
  <c r="U57" i="6"/>
  <c r="V23" i="9"/>
  <c r="V31" i="6"/>
  <c r="V13" i="9"/>
  <c r="V49" i="9"/>
  <c r="V66" i="9"/>
  <c r="V56" i="9"/>
  <c r="V34" i="9"/>
  <c r="V16" i="9"/>
  <c r="V7" i="9"/>
  <c r="V36" i="6" l="1"/>
  <c r="V62" i="6" s="1"/>
  <c r="V33" i="6"/>
  <c r="V59" i="6" s="1"/>
  <c r="X83" i="9"/>
  <c r="U73" i="9"/>
  <c r="V9" i="9"/>
  <c r="V45" i="6"/>
  <c r="V71" i="6" s="1"/>
  <c r="V84" i="6" s="1"/>
  <c r="W45" i="6"/>
  <c r="W71" i="6" s="1"/>
  <c r="W9" i="9"/>
  <c r="U26" i="9"/>
  <c r="U28" i="9"/>
  <c r="N88" i="6"/>
  <c r="N91" i="6" s="1"/>
  <c r="N93" i="6" s="1"/>
  <c r="N67" i="6"/>
  <c r="V21" i="9"/>
  <c r="V34" i="6"/>
  <c r="V60" i="6" s="1"/>
  <c r="V89" i="9"/>
  <c r="V139" i="6"/>
  <c r="U87" i="6"/>
  <c r="M102" i="6"/>
  <c r="V88" i="9"/>
  <c r="V138" i="6"/>
  <c r="V90" i="9"/>
  <c r="V140" i="6"/>
  <c r="V143" i="6"/>
  <c r="V93" i="9"/>
  <c r="V57" i="6"/>
  <c r="T49" i="6"/>
  <c r="T69" i="6"/>
  <c r="V44" i="6"/>
  <c r="V70" i="6" s="1"/>
  <c r="V67" i="9"/>
  <c r="V48" i="6"/>
  <c r="V74" i="6" s="1"/>
  <c r="V85" i="6" s="1"/>
  <c r="W141" i="6"/>
  <c r="C141" i="6" s="1"/>
  <c r="W91" i="9"/>
  <c r="W92" i="9"/>
  <c r="W142" i="6"/>
  <c r="C142" i="6" s="1"/>
  <c r="O39" i="6"/>
  <c r="O30" i="9"/>
  <c r="W43" i="9"/>
  <c r="W40" i="6"/>
  <c r="W66" i="6" s="1"/>
  <c r="W33" i="6"/>
  <c r="W59" i="6" s="1"/>
  <c r="W23" i="9"/>
  <c r="W8" i="9"/>
  <c r="V35" i="9"/>
  <c r="V35" i="6"/>
  <c r="V61" i="6" s="1"/>
  <c r="V27" i="9"/>
  <c r="W41" i="9" l="1"/>
  <c r="W83" i="9"/>
  <c r="X17" i="9"/>
  <c r="X24" i="9"/>
  <c r="W14" i="9"/>
  <c r="X18" i="9"/>
  <c r="X84" i="9"/>
  <c r="W42" i="9"/>
  <c r="W20" i="9"/>
  <c r="X10" i="9"/>
  <c r="W40" i="9"/>
  <c r="W37" i="9"/>
  <c r="X54" i="9"/>
  <c r="W18" i="9"/>
  <c r="X36" i="9"/>
  <c r="W17" i="9"/>
  <c r="X82" i="9"/>
  <c r="X40" i="9"/>
  <c r="X86" i="9"/>
  <c r="X37" i="9"/>
  <c r="X20" i="9"/>
  <c r="X39" i="9"/>
  <c r="X59" i="9"/>
  <c r="X19" i="9"/>
  <c r="X53" i="9"/>
  <c r="W84" i="9"/>
  <c r="X52" i="9"/>
  <c r="W85" i="9"/>
  <c r="W54" i="9"/>
  <c r="W36" i="9"/>
  <c r="W51" i="9"/>
  <c r="W19" i="9"/>
  <c r="X38" i="9"/>
  <c r="W52" i="9"/>
  <c r="X51" i="9"/>
  <c r="X42" i="9"/>
  <c r="X85" i="9"/>
  <c r="X11" i="9"/>
  <c r="X41" i="9"/>
  <c r="X14" i="9"/>
  <c r="X60" i="9"/>
  <c r="T75" i="6"/>
  <c r="T95" i="6" s="1"/>
  <c r="T86" i="6"/>
  <c r="N77" i="6"/>
  <c r="N96" i="6"/>
  <c r="U49" i="9"/>
  <c r="U43" i="6"/>
  <c r="V87" i="6"/>
  <c r="O65" i="6"/>
  <c r="O41" i="6"/>
  <c r="O51" i="6" s="1"/>
  <c r="C23" i="9"/>
  <c r="W66" i="9"/>
  <c r="X56" i="9"/>
  <c r="W56" i="9"/>
  <c r="W34" i="9"/>
  <c r="X16" i="9"/>
  <c r="W16" i="9"/>
  <c r="W7" i="9"/>
  <c r="C20" i="9"/>
  <c r="C21" i="9"/>
  <c r="C19" i="9"/>
  <c r="C17" i="9"/>
  <c r="C11" i="9"/>
  <c r="C10" i="9"/>
  <c r="C84" i="9"/>
  <c r="C83" i="9"/>
  <c r="C22" i="9"/>
  <c r="C24" i="9"/>
  <c r="C14" i="9"/>
  <c r="C53" i="9"/>
  <c r="C8" i="9"/>
  <c r="C51" i="9"/>
  <c r="C50" i="9"/>
  <c r="C37" i="9"/>
  <c r="C54" i="9"/>
  <c r="C39" i="9"/>
  <c r="C91" i="9"/>
  <c r="C90" i="9"/>
  <c r="C86" i="9"/>
  <c r="C87" i="9"/>
  <c r="C40" i="9"/>
  <c r="C88" i="9"/>
  <c r="C85" i="9"/>
  <c r="C59" i="9"/>
  <c r="C52" i="9"/>
  <c r="C60" i="9"/>
  <c r="C38" i="9"/>
  <c r="C58" i="9"/>
  <c r="C92" i="9"/>
  <c r="C18" i="9"/>
  <c r="C42" i="9"/>
  <c r="C41" i="9"/>
  <c r="C9" i="9"/>
  <c r="C57" i="9"/>
  <c r="C89" i="9"/>
  <c r="C36" i="9"/>
  <c r="C35" i="9"/>
  <c r="V73" i="9" l="1"/>
  <c r="X21" i="9"/>
  <c r="X34" i="6"/>
  <c r="V26" i="9"/>
  <c r="V28" i="9"/>
  <c r="U69" i="6"/>
  <c r="U49" i="6"/>
  <c r="T100" i="6"/>
  <c r="X35" i="6"/>
  <c r="X35" i="9"/>
  <c r="X50" i="9"/>
  <c r="X44" i="6"/>
  <c r="X89" i="9"/>
  <c r="X139" i="6"/>
  <c r="C43" i="9"/>
  <c r="X140" i="6"/>
  <c r="X90" i="9"/>
  <c r="X23" i="9"/>
  <c r="X33" i="6"/>
  <c r="W11" i="9"/>
  <c r="W32" i="6"/>
  <c r="W58" i="6" s="1"/>
  <c r="W47" i="6"/>
  <c r="W73" i="6" s="1"/>
  <c r="W58" i="9"/>
  <c r="W35" i="6"/>
  <c r="W61" i="6" s="1"/>
  <c r="W35" i="9"/>
  <c r="W57" i="9"/>
  <c r="W36" i="6"/>
  <c r="W62" i="6" s="1"/>
  <c r="W140" i="6"/>
  <c r="C140" i="6" s="1"/>
  <c r="W90" i="9"/>
  <c r="W139" i="6"/>
  <c r="C139" i="6" s="1"/>
  <c r="W89" i="9"/>
  <c r="X143" i="6"/>
  <c r="X93" i="9"/>
  <c r="P39" i="6"/>
  <c r="P30" i="9"/>
  <c r="X87" i="9"/>
  <c r="X137" i="6"/>
  <c r="W21" i="9"/>
  <c r="W34" i="6"/>
  <c r="W60" i="6" s="1"/>
  <c r="X22" i="9"/>
  <c r="X46" i="6"/>
  <c r="X88" i="9"/>
  <c r="X138" i="6"/>
  <c r="W143" i="6"/>
  <c r="C143" i="6" s="1"/>
  <c r="W93" i="9"/>
  <c r="O88" i="6"/>
  <c r="O91" i="6" s="1"/>
  <c r="O93" i="6" s="1"/>
  <c r="O67" i="6"/>
  <c r="N101" i="6"/>
  <c r="N97" i="6"/>
  <c r="X57" i="9"/>
  <c r="X36" i="6"/>
  <c r="X141" i="6"/>
  <c r="X91" i="9"/>
  <c r="W87" i="9"/>
  <c r="W137" i="6"/>
  <c r="C137" i="6" s="1"/>
  <c r="X47" i="6"/>
  <c r="X58" i="9"/>
  <c r="W13" i="9"/>
  <c r="W31" i="6"/>
  <c r="W48" i="6"/>
  <c r="W67" i="9"/>
  <c r="X9" i="9"/>
  <c r="X45" i="6"/>
  <c r="W44" i="6"/>
  <c r="W70" i="6" s="1"/>
  <c r="W50" i="9"/>
  <c r="W22" i="9"/>
  <c r="W46" i="6"/>
  <c r="W72" i="6" s="1"/>
  <c r="W84" i="6" s="1"/>
  <c r="X142" i="6"/>
  <c r="X92" i="9"/>
  <c r="X32" i="6"/>
  <c r="X8" i="9"/>
  <c r="W88" i="9"/>
  <c r="W138" i="6"/>
  <c r="C138" i="6" s="1"/>
  <c r="W27" i="9"/>
  <c r="W28" i="9"/>
  <c r="X71" i="6" l="1"/>
  <c r="C45" i="6"/>
  <c r="X62" i="6"/>
  <c r="C62" i="6" s="1"/>
  <c r="C36" i="6"/>
  <c r="X43" i="9"/>
  <c r="X40" i="6"/>
  <c r="X73" i="6"/>
  <c r="C73" i="6" s="1"/>
  <c r="C47" i="6"/>
  <c r="X61" i="6"/>
  <c r="C61" i="6" s="1"/>
  <c r="C35" i="6"/>
  <c r="N102" i="6"/>
  <c r="X60" i="6"/>
  <c r="C60" i="6" s="1"/>
  <c r="C34" i="6"/>
  <c r="W48" i="9"/>
  <c r="W74" i="6"/>
  <c r="C48" i="6"/>
  <c r="W57" i="6"/>
  <c r="O77" i="6"/>
  <c r="O96" i="6"/>
  <c r="X72" i="6"/>
  <c r="C72" i="6" s="1"/>
  <c r="C46" i="6"/>
  <c r="X70" i="6"/>
  <c r="C70" i="6" s="1"/>
  <c r="C44" i="6"/>
  <c r="V43" i="6"/>
  <c r="V48" i="9"/>
  <c r="X59" i="6"/>
  <c r="C59" i="6" s="1"/>
  <c r="C33" i="6"/>
  <c r="X58" i="6"/>
  <c r="C58" i="6" s="1"/>
  <c r="C32" i="6"/>
  <c r="P65" i="6"/>
  <c r="P41" i="6"/>
  <c r="P51" i="6" s="1"/>
  <c r="U75" i="6"/>
  <c r="U95" i="6" s="1"/>
  <c r="U86" i="6"/>
  <c r="W26" i="9"/>
  <c r="X7" i="9"/>
  <c r="C13" i="9"/>
  <c r="X66" i="9"/>
  <c r="X34" i="9"/>
  <c r="C93" i="9"/>
  <c r="C56" i="9"/>
  <c r="U100" i="6" l="1"/>
  <c r="W87" i="6"/>
  <c r="Q30" i="9"/>
  <c r="Q39" i="6"/>
  <c r="W73" i="9"/>
  <c r="P88" i="6"/>
  <c r="P91" i="6" s="1"/>
  <c r="P93" i="6" s="1"/>
  <c r="P67" i="6"/>
  <c r="O101" i="6"/>
  <c r="O97" i="6"/>
  <c r="X66" i="6"/>
  <c r="C66" i="6" s="1"/>
  <c r="C40" i="6"/>
  <c r="X84" i="6"/>
  <c r="Y84" i="6" s="1"/>
  <c r="Z84" i="6" s="1"/>
  <c r="AA84" i="6" s="1"/>
  <c r="AB84" i="6" s="1"/>
  <c r="AC84" i="6" s="1"/>
  <c r="C84" i="6" s="1"/>
  <c r="C71" i="6"/>
  <c r="C66" i="9"/>
  <c r="C67" i="9"/>
  <c r="V49" i="6"/>
  <c r="V69" i="6"/>
  <c r="W85" i="6"/>
  <c r="C85" i="6" s="1"/>
  <c r="C74" i="6"/>
  <c r="X13" i="9"/>
  <c r="X31" i="6"/>
  <c r="X27" i="9"/>
  <c r="X28" i="9"/>
  <c r="X49" i="9"/>
  <c r="C34" i="9"/>
  <c r="C7" i="9"/>
  <c r="P77" i="6" l="1"/>
  <c r="P96" i="6"/>
  <c r="Q65" i="6"/>
  <c r="Q41" i="6"/>
  <c r="Q51" i="6" s="1"/>
  <c r="V75" i="6"/>
  <c r="V95" i="6" s="1"/>
  <c r="V86" i="6"/>
  <c r="W49" i="9"/>
  <c r="W43" i="6"/>
  <c r="X48" i="9"/>
  <c r="R39" i="6"/>
  <c r="R30" i="9"/>
  <c r="X57" i="6"/>
  <c r="X41" i="6"/>
  <c r="C31" i="6"/>
  <c r="O102" i="6"/>
  <c r="C27" i="9"/>
  <c r="C28" i="9"/>
  <c r="X26" i="9"/>
  <c r="C49" i="9"/>
  <c r="C48" i="9"/>
  <c r="C16" i="9"/>
  <c r="S39" i="6" l="1"/>
  <c r="S30" i="9"/>
  <c r="X67" i="6"/>
  <c r="X87" i="6"/>
  <c r="C57" i="6"/>
  <c r="W49" i="6"/>
  <c r="W69" i="6"/>
  <c r="R65" i="6"/>
  <c r="R41" i="6"/>
  <c r="R51" i="6" s="1"/>
  <c r="V100" i="6"/>
  <c r="Q88" i="6"/>
  <c r="Q91" i="6" s="1"/>
  <c r="Q93" i="6" s="1"/>
  <c r="Q67" i="6"/>
  <c r="C73" i="9"/>
  <c r="X73" i="9"/>
  <c r="X43" i="6"/>
  <c r="P101" i="6"/>
  <c r="P97" i="6"/>
  <c r="C26" i="9"/>
  <c r="Y87" i="6" l="1"/>
  <c r="Z87" i="6" s="1"/>
  <c r="AA87" i="6" s="1"/>
  <c r="AB87" i="6" s="1"/>
  <c r="AC87" i="6" s="1"/>
  <c r="C87" i="6" s="1"/>
  <c r="C43" i="6"/>
  <c r="X49" i="6"/>
  <c r="X69" i="6"/>
  <c r="X96" i="6"/>
  <c r="T30" i="9"/>
  <c r="T39" i="6"/>
  <c r="R88" i="6"/>
  <c r="R91" i="6" s="1"/>
  <c r="R93" i="6" s="1"/>
  <c r="R67" i="6"/>
  <c r="P102" i="6"/>
  <c r="Q77" i="6"/>
  <c r="Q96" i="6"/>
  <c r="W86" i="6"/>
  <c r="W75" i="6"/>
  <c r="W95" i="6" s="1"/>
  <c r="S65" i="6"/>
  <c r="S41" i="6"/>
  <c r="X101" i="6" l="1"/>
  <c r="Y96" i="6"/>
  <c r="S88" i="6"/>
  <c r="S91" i="6" s="1"/>
  <c r="S93" i="6" s="1"/>
  <c r="S67" i="6"/>
  <c r="W100" i="6"/>
  <c r="X75" i="6"/>
  <c r="X86" i="6"/>
  <c r="Y86" i="6" s="1"/>
  <c r="Z86" i="6" s="1"/>
  <c r="AA86" i="6" s="1"/>
  <c r="AB86" i="6" s="1"/>
  <c r="AC86" i="6" s="1"/>
  <c r="C86" i="6" s="1"/>
  <c r="C69" i="6"/>
  <c r="S51" i="6"/>
  <c r="Q101" i="6"/>
  <c r="Q97" i="6"/>
  <c r="T65" i="6"/>
  <c r="T41" i="6"/>
  <c r="T51" i="6" s="1"/>
  <c r="X51" i="6"/>
  <c r="C49" i="6"/>
  <c r="R77" i="6"/>
  <c r="R96" i="6"/>
  <c r="U30" i="9"/>
  <c r="U39" i="6"/>
  <c r="Z96" i="6" l="1"/>
  <c r="Y101" i="6"/>
  <c r="R101" i="6"/>
  <c r="R97" i="6"/>
  <c r="Q102" i="6"/>
  <c r="X95" i="6"/>
  <c r="C75" i="6"/>
  <c r="C95" i="6" s="1"/>
  <c r="X77" i="6"/>
  <c r="U65" i="6"/>
  <c r="U41" i="6"/>
  <c r="S77" i="6"/>
  <c r="S96" i="6"/>
  <c r="V30" i="9"/>
  <c r="V39" i="6"/>
  <c r="T88" i="6"/>
  <c r="T91" i="6" s="1"/>
  <c r="T93" i="6" s="1"/>
  <c r="T67" i="6"/>
  <c r="X91" i="6"/>
  <c r="AA96" i="6" l="1"/>
  <c r="Z101" i="6"/>
  <c r="Y95" i="6"/>
  <c r="X100" i="6"/>
  <c r="Y91" i="6"/>
  <c r="S101" i="6"/>
  <c r="S97" i="6"/>
  <c r="T77" i="6"/>
  <c r="T96" i="6"/>
  <c r="X97" i="6"/>
  <c r="Y97" i="6" s="1"/>
  <c r="U51" i="6"/>
  <c r="V65" i="6"/>
  <c r="V41" i="6"/>
  <c r="V51" i="6" s="1"/>
  <c r="U88" i="6"/>
  <c r="U91" i="6" s="1"/>
  <c r="U93" i="6" s="1"/>
  <c r="U67" i="6"/>
  <c r="R102" i="6"/>
  <c r="C100" i="6"/>
  <c r="Z97" i="6" l="1"/>
  <c r="Y102" i="6"/>
  <c r="Z95" i="6"/>
  <c r="Y100" i="6"/>
  <c r="AB96" i="6"/>
  <c r="AA101" i="6"/>
  <c r="Z91" i="6"/>
  <c r="X102" i="6"/>
  <c r="T101" i="6"/>
  <c r="T97" i="6"/>
  <c r="U77" i="6"/>
  <c r="U96" i="6"/>
  <c r="V88" i="6"/>
  <c r="V91" i="6" s="1"/>
  <c r="V67" i="6"/>
  <c r="S102" i="6"/>
  <c r="AC96" i="6" l="1"/>
  <c r="AB101" i="6"/>
  <c r="AA95" i="6"/>
  <c r="Z100" i="6"/>
  <c r="AA97" i="6"/>
  <c r="Z102" i="6"/>
  <c r="AA91" i="6"/>
  <c r="V93" i="6"/>
  <c r="V77" i="6"/>
  <c r="V96" i="6"/>
  <c r="T102" i="6"/>
  <c r="W30" i="9"/>
  <c r="W39" i="6"/>
  <c r="U101" i="6"/>
  <c r="U97" i="6"/>
  <c r="C30" i="9"/>
  <c r="AB97" i="6" l="1"/>
  <c r="AA102" i="6"/>
  <c r="AB95" i="6"/>
  <c r="AA100" i="6"/>
  <c r="AC101" i="6"/>
  <c r="AB91" i="6"/>
  <c r="U102" i="6"/>
  <c r="V101" i="6"/>
  <c r="V97" i="6"/>
  <c r="W65" i="6"/>
  <c r="C39" i="6"/>
  <c r="W41" i="6"/>
  <c r="G72" i="9"/>
  <c r="AC95" i="6" l="1"/>
  <c r="AB100" i="6"/>
  <c r="AC97" i="6"/>
  <c r="AB102" i="6"/>
  <c r="AC91" i="6"/>
  <c r="V102" i="6"/>
  <c r="W51" i="6"/>
  <c r="C41" i="6"/>
  <c r="W88" i="6"/>
  <c r="C88" i="6" s="1"/>
  <c r="C65" i="6"/>
  <c r="W67" i="6"/>
  <c r="G71" i="9"/>
  <c r="AC102" i="6" l="1"/>
  <c r="AC100" i="6"/>
  <c r="C91" i="6"/>
  <c r="W91" i="6"/>
  <c r="AB93" i="6" s="1"/>
  <c r="G47" i="9"/>
  <c r="W77" i="6"/>
  <c r="C77" i="6" s="1"/>
  <c r="C79" i="6" s="1"/>
  <c r="W96" i="6"/>
  <c r="C67" i="6"/>
  <c r="C96" i="6" s="1"/>
  <c r="H71" i="9"/>
  <c r="G70" i="9" l="1"/>
  <c r="AC93" i="6"/>
  <c r="Z93" i="6"/>
  <c r="AA93" i="6"/>
  <c r="X93" i="6"/>
  <c r="Y93" i="6"/>
  <c r="C101" i="6"/>
  <c r="C97" i="6"/>
  <c r="W93" i="6"/>
  <c r="W101" i="6"/>
  <c r="W97" i="6"/>
  <c r="K72" i="9"/>
  <c r="J71" i="9"/>
  <c r="W102" i="6" l="1"/>
  <c r="K70" i="9"/>
  <c r="K47" i="9"/>
  <c r="C102" i="6"/>
  <c r="L70" i="9"/>
  <c r="L47" i="9"/>
  <c r="L72" i="9"/>
  <c r="I71" i="9"/>
  <c r="K71" i="9"/>
  <c r="M70" i="9" l="1"/>
  <c r="M47" i="9"/>
  <c r="M72" i="9"/>
  <c r="L71" i="9"/>
  <c r="N70" i="9" l="1"/>
  <c r="N47" i="9"/>
  <c r="N72" i="9"/>
  <c r="M71" i="9"/>
  <c r="O70" i="9" l="1"/>
  <c r="O47" i="9"/>
  <c r="O72" i="9"/>
  <c r="N71" i="9"/>
  <c r="P70" i="9" l="1"/>
  <c r="P47" i="9"/>
  <c r="P72" i="9"/>
  <c r="O71" i="9"/>
  <c r="Q70" i="9" l="1"/>
  <c r="Q47" i="9"/>
  <c r="Q72" i="9"/>
  <c r="P71" i="9"/>
  <c r="R70" i="9" l="1"/>
  <c r="R47" i="9"/>
  <c r="R72" i="9"/>
  <c r="Q71" i="9"/>
  <c r="S72" i="9" l="1"/>
  <c r="T72" i="9" l="1"/>
  <c r="S71" i="9"/>
  <c r="T70" i="9" l="1"/>
  <c r="T47" i="9"/>
  <c r="S70" i="9"/>
  <c r="S47" i="9"/>
  <c r="U72" i="9"/>
  <c r="R71" i="9"/>
  <c r="T71" i="9"/>
  <c r="U70" i="9" l="1"/>
  <c r="U47" i="9"/>
  <c r="X72" i="9"/>
  <c r="W71" i="9"/>
  <c r="V71" i="9"/>
  <c r="U71" i="9"/>
  <c r="X71" i="9" l="1"/>
  <c r="X47" i="9"/>
  <c r="C71" i="9"/>
  <c r="X70" i="9" l="1"/>
  <c r="J72" i="9"/>
  <c r="J70" i="9" l="1"/>
  <c r="J47" i="9"/>
  <c r="H47" i="9"/>
  <c r="V70" i="9" l="1"/>
  <c r="V47" i="9"/>
  <c r="W70" i="9"/>
  <c r="W47" i="9"/>
  <c r="I70" i="9"/>
  <c r="I47" i="9"/>
  <c r="W72" i="9"/>
  <c r="I72" i="9"/>
  <c r="H72" i="9"/>
  <c r="V72" i="9"/>
  <c r="C47" i="9"/>
  <c r="H70" i="9" l="1"/>
  <c r="C72" i="9"/>
  <c r="C75" i="9"/>
  <c r="C78" i="9" l="1"/>
  <c r="C51" i="6" l="1"/>
  <c r="C53" i="6" s="1"/>
  <c r="C70" i="9"/>
</calcChain>
</file>

<file path=xl/sharedStrings.xml><?xml version="1.0" encoding="utf-8"?>
<sst xmlns="http://schemas.openxmlformats.org/spreadsheetml/2006/main" count="351" uniqueCount="121">
  <si>
    <t>Discount Rate</t>
  </si>
  <si>
    <t>Total</t>
  </si>
  <si>
    <t>$ millions</t>
  </si>
  <si>
    <t>NPV</t>
  </si>
  <si>
    <t>EOL Coal</t>
  </si>
  <si>
    <t>Reclamation Costs</t>
  </si>
  <si>
    <t>Retirement Costs</t>
  </si>
  <si>
    <t>Gas VOM</t>
  </si>
  <si>
    <t>Fuel</t>
  </si>
  <si>
    <t>Start Fuel</t>
  </si>
  <si>
    <t>Energy not Served</t>
  </si>
  <si>
    <t>Dumped Energy</t>
  </si>
  <si>
    <t>Deficiency Cost</t>
  </si>
  <si>
    <t>Use of Service</t>
  </si>
  <si>
    <t>Market Costs</t>
  </si>
  <si>
    <t>System Market Sales</t>
  </si>
  <si>
    <t>System Market Purchases</t>
  </si>
  <si>
    <t xml:space="preserve">Transmission Costs  </t>
  </si>
  <si>
    <t xml:space="preserve">  Transmission Build / Reinforcement Costs</t>
  </si>
  <si>
    <t>Total System Cost</t>
  </si>
  <si>
    <t>Fixed</t>
  </si>
  <si>
    <t>Variable</t>
  </si>
  <si>
    <t>Risk Adjusted PVRR</t>
  </si>
  <si>
    <t>Retired Coal</t>
  </si>
  <si>
    <t>DSM</t>
  </si>
  <si>
    <t>LT Contracts</t>
  </si>
  <si>
    <t>QFs</t>
  </si>
  <si>
    <t>Gas</t>
  </si>
  <si>
    <t>Solar</t>
  </si>
  <si>
    <t>Wind</t>
  </si>
  <si>
    <t>Other System</t>
  </si>
  <si>
    <t>Coal Fuel</t>
  </si>
  <si>
    <t>Gas Fuel</t>
  </si>
  <si>
    <t>Non-Gas VOM/PTC</t>
  </si>
  <si>
    <t>Energy Efficiency</t>
  </si>
  <si>
    <t>Emissions</t>
  </si>
  <si>
    <t>Deficiency</t>
  </si>
  <si>
    <t>Total Variable</t>
  </si>
  <si>
    <t>Market Purchases</t>
  </si>
  <si>
    <t>Market Sales</t>
  </si>
  <si>
    <t>Coal Fixed</t>
  </si>
  <si>
    <t>Gas Fixed</t>
  </si>
  <si>
    <t>Proxy Capital</t>
  </si>
  <si>
    <t>Proxy Fixed</t>
  </si>
  <si>
    <t>Demand Response</t>
  </si>
  <si>
    <t>Transmission</t>
  </si>
  <si>
    <t>Total Fixed</t>
  </si>
  <si>
    <t>Risk Premium</t>
  </si>
  <si>
    <t>Risk Adjusted</t>
  </si>
  <si>
    <t>Net Market Transactions</t>
  </si>
  <si>
    <t>Coal &amp; Gas Fixed</t>
  </si>
  <si>
    <t>Coal &amp; Gas Variable</t>
  </si>
  <si>
    <t>Cumulative PVRR(d)</t>
  </si>
  <si>
    <t>Net Cost/(Benefit)</t>
  </si>
  <si>
    <t>Proxy Resource Costs</t>
  </si>
  <si>
    <t>Projects Generation (GWh)</t>
  </si>
  <si>
    <t>Generation (GWh)</t>
  </si>
  <si>
    <t>$ Millions</t>
  </si>
  <si>
    <t>Adjust if Needed</t>
  </si>
  <si>
    <t>Coal</t>
  </si>
  <si>
    <t>Coal Start Fuel</t>
  </si>
  <si>
    <t>Emission Cost</t>
  </si>
  <si>
    <t>Other Generation Costs</t>
  </si>
  <si>
    <t>Other Generation Fixed Costs</t>
  </si>
  <si>
    <t>Demand Side Management Costs</t>
  </si>
  <si>
    <t>CO2 Price Curve</t>
  </si>
  <si>
    <t>CO2 Chehalis</t>
  </si>
  <si>
    <t>Coal VOM</t>
  </si>
  <si>
    <t>GHG</t>
  </si>
  <si>
    <t>All Other Emissions</t>
  </si>
  <si>
    <t>Row 1</t>
  </si>
  <si>
    <t>Row 2</t>
  </si>
  <si>
    <t>Count 1</t>
  </si>
  <si>
    <t>Count 2</t>
  </si>
  <si>
    <t>(Benefit)/Cost of Change Case</t>
  </si>
  <si>
    <t>Filename:</t>
  </si>
  <si>
    <t>Coal Generator Costs</t>
  </si>
  <si>
    <t>Coal - VOM</t>
  </si>
  <si>
    <t>Coal - FOM</t>
  </si>
  <si>
    <t>Coal CCUS - FOM</t>
  </si>
  <si>
    <t>Coal CCUS - VOM</t>
  </si>
  <si>
    <t>Gas - VOM</t>
  </si>
  <si>
    <t>Gas - FOM</t>
  </si>
  <si>
    <t>Gas Conversions - VOM</t>
  </si>
  <si>
    <t>Gas Conversions - FOM</t>
  </si>
  <si>
    <t>Proxy Gas - VOM</t>
  </si>
  <si>
    <t>Proxy Gas - FOM</t>
  </si>
  <si>
    <t>Solar - VOM</t>
  </si>
  <si>
    <t>Wind - VOM</t>
  </si>
  <si>
    <t>Battery - VOM</t>
  </si>
  <si>
    <t>LT Contract - VOM</t>
  </si>
  <si>
    <t>QFs - VOM</t>
  </si>
  <si>
    <t>Other - VOM</t>
  </si>
  <si>
    <t>Generator Build Costs</t>
  </si>
  <si>
    <t>Battery Build Costs</t>
  </si>
  <si>
    <t>Solar - FOM</t>
  </si>
  <si>
    <t>Wind - FOM</t>
  </si>
  <si>
    <t>Battery - FOM</t>
  </si>
  <si>
    <t>Other - FOM</t>
  </si>
  <si>
    <t>Demand Response - VOM</t>
  </si>
  <si>
    <t>Demand Response - FOM</t>
  </si>
  <si>
    <t>Energy Effenciency - VOM</t>
  </si>
  <si>
    <t>Energy Effenciency - FOM</t>
  </si>
  <si>
    <t>Build Costs</t>
  </si>
  <si>
    <t>Total System Cost - 20yr</t>
  </si>
  <si>
    <t>Coal-CCUS</t>
  </si>
  <si>
    <t>Coal-Gas Conversions</t>
  </si>
  <si>
    <t>DSM-DR</t>
  </si>
  <si>
    <t>DSM-EE</t>
  </si>
  <si>
    <t>Coal CCUS - Revenue and Credits</t>
  </si>
  <si>
    <t>Gas Generator Costs *</t>
  </si>
  <si>
    <t>* Includes any Biodiesel resources</t>
  </si>
  <si>
    <t>Risk Adjustment</t>
  </si>
  <si>
    <t>Summary</t>
  </si>
  <si>
    <t>Delta</t>
  </si>
  <si>
    <t>Change</t>
  </si>
  <si>
    <t>Base</t>
  </si>
  <si>
    <t>ST Cost Summary -25I.LP.ST.r21.OSWind.EP.2409MN.Integrated.165554 (LT. 165554 - 175935) v106.5</t>
  </si>
  <si>
    <t>Totals</t>
  </si>
  <si>
    <t>ST Cost Summary -25I.LP.ST.r21.Base.EP.2409MN.Integrated.155264 (LT. 155264 - 157144) v102.4</t>
  </si>
  <si>
    <t>OTR NOx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</si>
</sst>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3" formatCode="_(* #,##0.00_);_(* \(#,##0.00\);_(* &quot;-&quot;??_);_(@_)"/>
    <numFmt numFmtId="164" formatCode="0_);[Red]\(0\)"/>
    <numFmt numFmtId="165" formatCode="_(* #,##0_);_(* \(#,##0\);_(* &quot;-&quot;??_);_(@_)"/>
    <numFmt numFmtId="166" formatCode="_(* #,##0.0_);_(* \(#,##0.0\);_(* &quot;-&quot;??_);_(@_)"/>
    <numFmt numFmtId="167" formatCode="&quot;$&quot;#,##0.00"/>
    <numFmt numFmtId="168" formatCode="#&quot;)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theme="1"/>
      <name val="Arial"/>
      <family val="2"/>
    </font>
    <font>
      <b/>
      <sz val="10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name val="Times New Roman"/>
      <family val="1"/>
    </font>
    <font>
      <b/>
      <sz val="16"/>
      <name val="Times New Roman"/>
      <family val="1"/>
    </font>
    <font>
      <i/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7DDDFF"/>
        <bgColor indexed="64"/>
      </patternFill>
    </fill>
    <fill>
      <patternFill patternType="solid">
        <fgColor rgb="FFAFEAFF"/>
        <bgColor indexed="64"/>
      </patternFill>
    </fill>
    <fill>
      <patternFill patternType="solid">
        <fgColor rgb="FF19FF81"/>
        <bgColor indexed="64"/>
      </patternFill>
    </fill>
    <fill>
      <patternFill patternType="solid">
        <fgColor rgb="FFCBA9E5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/>
  </cellStyleXfs>
  <cellXfs count="81">
    <xf numFmtId="0" fontId="0" fillId="0" borderId="0" xfId="0"/>
    <xf numFmtId="0" fontId="4" fillId="6" borderId="12" xfId="0" applyFont="1" applyFill="1" applyBorder="1"/>
    <xf numFmtId="0" fontId="4" fillId="6" borderId="12" xfId="0" applyFont="1" applyFill="1" applyBorder="1" applyAlignment="1">
      <alignment horizontal="center"/>
    </xf>
    <xf numFmtId="164" fontId="4" fillId="6" borderId="12" xfId="0" applyNumberFormat="1" applyFont="1" applyFill="1" applyBorder="1"/>
    <xf numFmtId="0" fontId="2" fillId="0" borderId="13" xfId="2" applyFont="1" applyBorder="1" applyAlignment="1">
      <alignment horizontal="left" indent="2"/>
    </xf>
    <xf numFmtId="0" fontId="2" fillId="0" borderId="14" xfId="2" applyFont="1" applyBorder="1" applyAlignment="1">
      <alignment horizontal="left" indent="2"/>
    </xf>
    <xf numFmtId="37" fontId="5" fillId="0" borderId="13" xfId="0" applyNumberFormat="1" applyFont="1" applyBorder="1"/>
    <xf numFmtId="0" fontId="6" fillId="7" borderId="0" xfId="2" applyFont="1" applyFill="1"/>
    <xf numFmtId="37" fontId="7" fillId="7" borderId="0" xfId="0" applyNumberFormat="1" applyFont="1" applyFill="1"/>
    <xf numFmtId="0" fontId="9" fillId="0" borderId="0" xfId="5" applyFont="1"/>
    <xf numFmtId="0" fontId="5" fillId="0" borderId="0" xfId="0" applyFont="1"/>
    <xf numFmtId="0" fontId="4" fillId="3" borderId="3" xfId="0" applyFont="1" applyFill="1" applyBorder="1" applyAlignment="1">
      <alignment horizontal="center"/>
    </xf>
    <xf numFmtId="164" fontId="4" fillId="3" borderId="4" xfId="0" applyNumberFormat="1" applyFont="1" applyFill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0" fontId="5" fillId="2" borderId="2" xfId="0" applyNumberFormat="1" applyFont="1" applyFill="1" applyBorder="1" applyAlignment="1">
      <alignment horizontal="center"/>
    </xf>
    <xf numFmtId="0" fontId="7" fillId="0" borderId="0" xfId="0" applyFont="1"/>
    <xf numFmtId="6" fontId="5" fillId="0" borderId="0" xfId="0" applyNumberFormat="1" applyFont="1" applyAlignment="1">
      <alignment horizontal="center"/>
    </xf>
    <xf numFmtId="0" fontId="5" fillId="0" borderId="0" xfId="0" quotePrefix="1" applyFont="1"/>
    <xf numFmtId="0" fontId="5" fillId="0" borderId="7" xfId="0" applyFont="1" applyBorder="1"/>
    <xf numFmtId="6" fontId="5" fillId="0" borderId="7" xfId="0" applyNumberFormat="1" applyFont="1" applyBorder="1" applyAlignment="1">
      <alignment horizontal="center"/>
    </xf>
    <xf numFmtId="0" fontId="5" fillId="0" borderId="11" xfId="0" applyFont="1" applyBorder="1"/>
    <xf numFmtId="6" fontId="5" fillId="0" borderId="11" xfId="0" applyNumberFormat="1" applyFont="1" applyBorder="1" applyAlignment="1">
      <alignment horizontal="center"/>
    </xf>
    <xf numFmtId="37" fontId="5" fillId="0" borderId="0" xfId="0" applyNumberFormat="1" applyFont="1"/>
    <xf numFmtId="6" fontId="5" fillId="0" borderId="0" xfId="0" applyNumberFormat="1" applyFont="1"/>
    <xf numFmtId="1" fontId="5" fillId="0" borderId="0" xfId="0" applyNumberFormat="1" applyFont="1"/>
    <xf numFmtId="8" fontId="5" fillId="0" borderId="0" xfId="0" applyNumberFormat="1" applyFont="1"/>
    <xf numFmtId="6" fontId="7" fillId="0" borderId="6" xfId="0" applyNumberFormat="1" applyFont="1" applyBorder="1" applyAlignment="1">
      <alignment horizontal="center"/>
    </xf>
    <xf numFmtId="6" fontId="5" fillId="0" borderId="6" xfId="0" applyNumberFormat="1" applyFont="1" applyBorder="1" applyAlignment="1">
      <alignment horizontal="center"/>
    </xf>
    <xf numFmtId="6" fontId="5" fillId="0" borderId="4" xfId="0" applyNumberFormat="1" applyFont="1" applyBorder="1"/>
    <xf numFmtId="7" fontId="5" fillId="0" borderId="0" xfId="0" applyNumberFormat="1" applyFont="1"/>
    <xf numFmtId="2" fontId="5" fillId="0" borderId="0" xfId="0" applyNumberFormat="1" applyFont="1" applyAlignment="1">
      <alignment horizontal="center"/>
    </xf>
    <xf numFmtId="166" fontId="5" fillId="0" borderId="0" xfId="4" applyNumberFormat="1" applyFont="1"/>
    <xf numFmtId="167" fontId="5" fillId="0" borderId="0" xfId="3" applyNumberFormat="1" applyFont="1"/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/>
    </xf>
    <xf numFmtId="9" fontId="5" fillId="0" borderId="0" xfId="3" applyFont="1"/>
    <xf numFmtId="0" fontId="2" fillId="0" borderId="0" xfId="2" applyFont="1"/>
    <xf numFmtId="0" fontId="2" fillId="0" borderId="0" xfId="2" applyFont="1" applyAlignment="1">
      <alignment horizontal="left" indent="1"/>
    </xf>
    <xf numFmtId="38" fontId="5" fillId="0" borderId="0" xfId="0" applyNumberFormat="1" applyFont="1" applyAlignment="1">
      <alignment horizontal="center"/>
    </xf>
    <xf numFmtId="0" fontId="2" fillId="0" borderId="6" xfId="2" applyFont="1" applyBorder="1"/>
    <xf numFmtId="168" fontId="5" fillId="0" borderId="0" xfId="0" applyNumberFormat="1" applyFont="1"/>
    <xf numFmtId="0" fontId="10" fillId="0" borderId="0" xfId="0" applyFont="1"/>
    <xf numFmtId="37" fontId="5" fillId="0" borderId="13" xfId="0" quotePrefix="1" applyNumberFormat="1" applyFont="1" applyBorder="1"/>
    <xf numFmtId="37" fontId="5" fillId="0" borderId="14" xfId="0" applyNumberFormat="1" applyFont="1" applyBorder="1"/>
    <xf numFmtId="37" fontId="5" fillId="0" borderId="14" xfId="0" quotePrefix="1" applyNumberFormat="1" applyFont="1" applyBorder="1"/>
    <xf numFmtId="0" fontId="2" fillId="0" borderId="14" xfId="2" applyFont="1" applyBorder="1" applyAlignment="1">
      <alignment horizontal="left" wrapText="1" indent="2"/>
    </xf>
    <xf numFmtId="0" fontId="2" fillId="0" borderId="13" xfId="2" applyFont="1" applyBorder="1" applyAlignment="1">
      <alignment horizontal="left" indent="1"/>
    </xf>
    <xf numFmtId="0" fontId="6" fillId="6" borderId="8" xfId="2" applyFont="1" applyFill="1" applyBorder="1"/>
    <xf numFmtId="37" fontId="7" fillId="8" borderId="1" xfId="0" applyNumberFormat="1" applyFont="1" applyFill="1" applyBorder="1"/>
    <xf numFmtId="37" fontId="7" fillId="6" borderId="9" xfId="0" applyNumberFormat="1" applyFont="1" applyFill="1" applyBorder="1"/>
    <xf numFmtId="37" fontId="7" fillId="6" borderId="10" xfId="0" applyNumberFormat="1" applyFont="1" applyFill="1" applyBorder="1"/>
    <xf numFmtId="0" fontId="2" fillId="0" borderId="15" xfId="2" applyFont="1" applyBorder="1" applyAlignment="1">
      <alignment horizontal="left" indent="2"/>
    </xf>
    <xf numFmtId="37" fontId="5" fillId="0" borderId="15" xfId="0" applyNumberFormat="1" applyFont="1" applyBorder="1"/>
    <xf numFmtId="0" fontId="6" fillId="0" borderId="0" xfId="2" applyFont="1"/>
    <xf numFmtId="37" fontId="7" fillId="5" borderId="1" xfId="0" applyNumberFormat="1" applyFont="1" applyFill="1" applyBorder="1"/>
    <xf numFmtId="165" fontId="5" fillId="0" borderId="0" xfId="0" applyNumberFormat="1" applyFont="1"/>
    <xf numFmtId="0" fontId="6" fillId="4" borderId="8" xfId="2" applyFont="1" applyFill="1" applyBorder="1"/>
    <xf numFmtId="1" fontId="5" fillId="0" borderId="0" xfId="0" quotePrefix="1" applyNumberFormat="1" applyFont="1"/>
    <xf numFmtId="0" fontId="6" fillId="9" borderId="3" xfId="2" applyFont="1" applyFill="1" applyBorder="1" applyAlignment="1">
      <alignment horizontal="left" indent="1"/>
    </xf>
    <xf numFmtId="0" fontId="6" fillId="9" borderId="3" xfId="2" applyFont="1" applyFill="1" applyBorder="1" applyAlignment="1">
      <alignment horizontal="right"/>
    </xf>
    <xf numFmtId="0" fontId="6" fillId="9" borderId="3" xfId="2" applyFont="1" applyFill="1" applyBorder="1" applyAlignment="1">
      <alignment horizontal="right" indent="1"/>
    </xf>
    <xf numFmtId="0" fontId="2" fillId="0" borderId="16" xfId="2" applyFont="1" applyBorder="1" applyAlignment="1">
      <alignment horizontal="left" indent="2"/>
    </xf>
    <xf numFmtId="165" fontId="5" fillId="0" borderId="16" xfId="1" applyNumberFormat="1" applyFont="1" applyBorder="1"/>
    <xf numFmtId="37" fontId="5" fillId="0" borderId="16" xfId="0" quotePrefix="1" applyNumberFormat="1" applyFont="1" applyBorder="1"/>
    <xf numFmtId="165" fontId="5" fillId="0" borderId="14" xfId="1" applyNumberFormat="1" applyFont="1" applyBorder="1"/>
    <xf numFmtId="0" fontId="2" fillId="0" borderId="17" xfId="2" applyFont="1" applyBorder="1" applyAlignment="1">
      <alignment horizontal="left" indent="2"/>
    </xf>
    <xf numFmtId="165" fontId="5" fillId="0" borderId="17" xfId="1" applyNumberFormat="1" applyFont="1" applyBorder="1"/>
    <xf numFmtId="37" fontId="5" fillId="0" borderId="17" xfId="0" quotePrefix="1" applyNumberFormat="1" applyFont="1" applyBorder="1"/>
    <xf numFmtId="165" fontId="5" fillId="0" borderId="0" xfId="1" applyNumberFormat="1" applyFont="1"/>
    <xf numFmtId="0" fontId="7" fillId="10" borderId="3" xfId="0" applyFont="1" applyFill="1" applyBorder="1"/>
    <xf numFmtId="37" fontId="7" fillId="10" borderId="4" xfId="0" applyNumberFormat="1" applyFont="1" applyFill="1" applyBorder="1"/>
    <xf numFmtId="37" fontId="7" fillId="10" borderId="5" xfId="0" applyNumberFormat="1" applyFont="1" applyFill="1" applyBorder="1"/>
    <xf numFmtId="0" fontId="5" fillId="0" borderId="16" xfId="0" applyFont="1" applyBorder="1"/>
    <xf numFmtId="37" fontId="5" fillId="0" borderId="16" xfId="0" applyNumberFormat="1" applyFont="1" applyBorder="1"/>
    <xf numFmtId="0" fontId="5" fillId="0" borderId="14" xfId="0" applyFont="1" applyBorder="1"/>
    <xf numFmtId="1" fontId="5" fillId="0" borderId="14" xfId="0" applyNumberFormat="1" applyFont="1" applyBorder="1"/>
    <xf numFmtId="0" fontId="11" fillId="0" borderId="0" xfId="0" applyFont="1"/>
    <xf numFmtId="10" fontId="5" fillId="0" borderId="0" xfId="0" applyNumberFormat="1" applyFont="1"/>
    <xf numFmtId="37" fontId="7" fillId="0" borderId="0" xfId="0" applyNumberFormat="1" applyFont="1"/>
    <xf numFmtId="37" fontId="5" fillId="0" borderId="12" xfId="0" applyNumberFormat="1" applyFont="1" applyBorder="1"/>
  </cellXfs>
  <cellStyles count="6">
    <cellStyle name="Comma" xfId="1" builtinId="3"/>
    <cellStyle name="Hyperlink" xfId="5" builtinId="8"/>
    <cellStyle name="Normal" xfId="0" builtinId="0"/>
    <cellStyle name="Normal 2" xfId="4" xr:uid="{F4AD4390-5EF6-4409-96DD-6552D2C9FE6F}"/>
    <cellStyle name="Normal 73" xfId="2" xr:uid="{D35B6796-FEAC-446B-B11F-7F4FE803C4B9}"/>
    <cellStyle name="Percent" xfId="3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Annual Change in Cost by Line Item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Summary!$B$84</c:f>
              <c:strCache>
                <c:ptCount val="1"/>
                <c:pt idx="0">
                  <c:v>Coal &amp; Gas Fixed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Summary!$D$84:$X$84</c:f>
              <c:numCache>
                <c:formatCode>"$"#,##0_);[Red]\("$"#,##0\)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92-49DD-B716-23FD62C5AC3B}"/>
            </c:ext>
          </c:extLst>
        </c:ser>
        <c:ser>
          <c:idx val="2"/>
          <c:order val="1"/>
          <c:tx>
            <c:strRef>
              <c:f>Summary!$B$87</c:f>
              <c:strCache>
                <c:ptCount val="1"/>
                <c:pt idx="0">
                  <c:v>Coal &amp; Gas Variable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Summary!$D$87:$X$87</c:f>
              <c:numCache>
                <c:formatCode>"$"#,##0_);[Red]\("$"#,##0\)</c:formatCode>
                <c:ptCount val="21"/>
                <c:pt idx="0">
                  <c:v>-3.8133539016599549E-2</c:v>
                </c:pt>
                <c:pt idx="1">
                  <c:v>-2.5731040320991383E-2</c:v>
                </c:pt>
                <c:pt idx="2">
                  <c:v>-8.6797799057636134</c:v>
                </c:pt>
                <c:pt idx="3">
                  <c:v>-22.835822971184996</c:v>
                </c:pt>
                <c:pt idx="4">
                  <c:v>-18.727630880628674</c:v>
                </c:pt>
                <c:pt idx="5">
                  <c:v>20.913639252475367</c:v>
                </c:pt>
                <c:pt idx="6">
                  <c:v>16.040550302400185</c:v>
                </c:pt>
                <c:pt idx="7">
                  <c:v>-2.8790640018341813</c:v>
                </c:pt>
                <c:pt idx="8">
                  <c:v>-56.192546796165324</c:v>
                </c:pt>
                <c:pt idx="9">
                  <c:v>-50.42597377907336</c:v>
                </c:pt>
                <c:pt idx="10">
                  <c:v>-40.476062108608453</c:v>
                </c:pt>
                <c:pt idx="11">
                  <c:v>-38.884199372647558</c:v>
                </c:pt>
                <c:pt idx="12">
                  <c:v>-37.21795517313997</c:v>
                </c:pt>
                <c:pt idx="13">
                  <c:v>-37.580171576679078</c:v>
                </c:pt>
                <c:pt idx="14">
                  <c:v>-53.426546870691361</c:v>
                </c:pt>
                <c:pt idx="15">
                  <c:v>-42.024160378516562</c:v>
                </c:pt>
                <c:pt idx="16">
                  <c:v>-46.659280750583179</c:v>
                </c:pt>
                <c:pt idx="17">
                  <c:v>-48.83394282166774</c:v>
                </c:pt>
                <c:pt idx="18">
                  <c:v>-77.674792400193127</c:v>
                </c:pt>
                <c:pt idx="19">
                  <c:v>-64.168519934732359</c:v>
                </c:pt>
                <c:pt idx="20">
                  <c:v>-71.702646172112637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92-49DD-B716-23FD62C5AC3B}"/>
            </c:ext>
          </c:extLst>
        </c:ser>
        <c:ser>
          <c:idx val="1"/>
          <c:order val="2"/>
          <c:tx>
            <c:strRef>
              <c:f>Summary!$B$86</c:f>
              <c:strCache>
                <c:ptCount val="1"/>
                <c:pt idx="0">
                  <c:v>Proxy Resource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Summary!$D$86:$X$86</c:f>
              <c:numCache>
                <c:formatCode>"$"#,##0_);[Red]\("$"#,##0\)</c:formatCode>
                <c:ptCount val="21"/>
                <c:pt idx="0">
                  <c:v>-1.0283119878735647E-3</c:v>
                </c:pt>
                <c:pt idx="1">
                  <c:v>3.7767991674854358</c:v>
                </c:pt>
                <c:pt idx="2">
                  <c:v>9.7929142549543506</c:v>
                </c:pt>
                <c:pt idx="3">
                  <c:v>173.44789930714788</c:v>
                </c:pt>
                <c:pt idx="4">
                  <c:v>233.97714010706002</c:v>
                </c:pt>
                <c:pt idx="5">
                  <c:v>409.79123374908391</c:v>
                </c:pt>
                <c:pt idx="6">
                  <c:v>398.89224811732186</c:v>
                </c:pt>
                <c:pt idx="7">
                  <c:v>397.06332636363902</c:v>
                </c:pt>
                <c:pt idx="8">
                  <c:v>1079.691483595624</c:v>
                </c:pt>
                <c:pt idx="9">
                  <c:v>1074.5195107412617</c:v>
                </c:pt>
                <c:pt idx="10">
                  <c:v>1074.2602620483574</c:v>
                </c:pt>
                <c:pt idx="11">
                  <c:v>1063.9664332503921</c:v>
                </c:pt>
                <c:pt idx="12">
                  <c:v>1087.3672501665355</c:v>
                </c:pt>
                <c:pt idx="13">
                  <c:v>1054.2251752548634</c:v>
                </c:pt>
                <c:pt idx="14">
                  <c:v>1065.8438368407953</c:v>
                </c:pt>
                <c:pt idx="15">
                  <c:v>1018.3643152817345</c:v>
                </c:pt>
                <c:pt idx="16">
                  <c:v>1041.0505889394149</c:v>
                </c:pt>
                <c:pt idx="17">
                  <c:v>1000.3740718374648</c:v>
                </c:pt>
                <c:pt idx="18">
                  <c:v>442.27209370035337</c:v>
                </c:pt>
                <c:pt idx="19">
                  <c:v>393.79383933975896</c:v>
                </c:pt>
                <c:pt idx="20">
                  <c:v>360.42239532249414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92-49DD-B716-23FD62C5AC3B}"/>
            </c:ext>
          </c:extLst>
        </c:ser>
        <c:ser>
          <c:idx val="4"/>
          <c:order val="3"/>
          <c:tx>
            <c:strRef>
              <c:f>Summary!$B$88</c:f>
              <c:strCache>
                <c:ptCount val="1"/>
                <c:pt idx="0">
                  <c:v>Emissions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Summary!$D$88:$X$88</c:f>
              <c:numCache>
                <c:formatCode>"$"#,##0_);[Red]\("$"#,##0\)</c:formatCode>
                <c:ptCount val="21"/>
                <c:pt idx="0">
                  <c:v>2.1779421370382579E-5</c:v>
                </c:pt>
                <c:pt idx="1">
                  <c:v>2.7450981407994846E-5</c:v>
                </c:pt>
                <c:pt idx="2">
                  <c:v>-2.5930049459060633</c:v>
                </c:pt>
                <c:pt idx="3">
                  <c:v>-0.6616439414109001</c:v>
                </c:pt>
                <c:pt idx="4">
                  <c:v>-5.3709643888969996E-2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-0.18111728725126</c:v>
                </c:pt>
                <c:pt idx="9">
                  <c:v>-1.335527485607E-2</c:v>
                </c:pt>
                <c:pt idx="10">
                  <c:v>-0.14728815509980001</c:v>
                </c:pt>
                <c:pt idx="11">
                  <c:v>0</c:v>
                </c:pt>
                <c:pt idx="12">
                  <c:v>-0.43599849773917004</c:v>
                </c:pt>
                <c:pt idx="13">
                  <c:v>0</c:v>
                </c:pt>
                <c:pt idx="14">
                  <c:v>-0.33406738165706001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92-49DD-B716-23FD62C5AC3B}"/>
            </c:ext>
          </c:extLst>
        </c:ser>
        <c:ser>
          <c:idx val="5"/>
          <c:order val="4"/>
          <c:tx>
            <c:strRef>
              <c:f>Summary!$B$89</c:f>
              <c:strCache>
                <c:ptCount val="1"/>
                <c:pt idx="0">
                  <c:v>Net Market Transactions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Summary!$D$89:$X$89</c:f>
              <c:numCache>
                <c:formatCode>"$"#,##0_);[Red]\("$"#,##0\)</c:formatCode>
                <c:ptCount val="21"/>
                <c:pt idx="0">
                  <c:v>2.2721639405332894E-2</c:v>
                </c:pt>
                <c:pt idx="1">
                  <c:v>7.8564573480761624E-3</c:v>
                </c:pt>
                <c:pt idx="2">
                  <c:v>-6.2240349150265573</c:v>
                </c:pt>
                <c:pt idx="3">
                  <c:v>-4.8542332836297817</c:v>
                </c:pt>
                <c:pt idx="4">
                  <c:v>-7.5082734569457159</c:v>
                </c:pt>
                <c:pt idx="5">
                  <c:v>16.420468048871491</c:v>
                </c:pt>
                <c:pt idx="6">
                  <c:v>14.29240819386591</c:v>
                </c:pt>
                <c:pt idx="7">
                  <c:v>15.41916711561192</c:v>
                </c:pt>
                <c:pt idx="8">
                  <c:v>-29.65268068180611</c:v>
                </c:pt>
                <c:pt idx="9">
                  <c:v>-27.962729764330675</c:v>
                </c:pt>
                <c:pt idx="10">
                  <c:v>-24.352523845214037</c:v>
                </c:pt>
                <c:pt idx="11">
                  <c:v>-28.664238686520335</c:v>
                </c:pt>
                <c:pt idx="12">
                  <c:v>-25.998623242541427</c:v>
                </c:pt>
                <c:pt idx="13">
                  <c:v>-30.186030252474936</c:v>
                </c:pt>
                <c:pt idx="14">
                  <c:v>-24.939764101331534</c:v>
                </c:pt>
                <c:pt idx="15">
                  <c:v>-19.588634500911141</c:v>
                </c:pt>
                <c:pt idx="16">
                  <c:v>-21.403622946699826</c:v>
                </c:pt>
                <c:pt idx="17">
                  <c:v>-30.587311611591446</c:v>
                </c:pt>
                <c:pt idx="18">
                  <c:v>-38.191317800330253</c:v>
                </c:pt>
                <c:pt idx="19">
                  <c:v>-46.295532480362738</c:v>
                </c:pt>
                <c:pt idx="20">
                  <c:v>-37.356826463902962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092-49DD-B716-23FD62C5AC3B}"/>
            </c:ext>
          </c:extLst>
        </c:ser>
        <c:ser>
          <c:idx val="6"/>
          <c:order val="5"/>
          <c:tx>
            <c:strRef>
              <c:f>Summary!$B$85</c:f>
              <c:strCache>
                <c:ptCount val="1"/>
                <c:pt idx="0">
                  <c:v>Transmission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Summary!$D$85:$X$85</c:f>
              <c:numCache>
                <c:formatCode>"$"#,##0_);[Red]\("$"#,##0\)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2.730780371406377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57.572566278733177</c:v>
                </c:pt>
                <c:pt idx="8">
                  <c:v>280.66547142995188</c:v>
                </c:pt>
                <c:pt idx="9">
                  <c:v>286.78397245205736</c:v>
                </c:pt>
                <c:pt idx="10">
                  <c:v>293.03586894285291</c:v>
                </c:pt>
                <c:pt idx="11">
                  <c:v>299.42405421448439</c:v>
                </c:pt>
                <c:pt idx="12">
                  <c:v>308.93960712199322</c:v>
                </c:pt>
                <c:pt idx="13">
                  <c:v>315.67446584910965</c:v>
                </c:pt>
                <c:pt idx="14">
                  <c:v>322.55618215969878</c:v>
                </c:pt>
                <c:pt idx="15">
                  <c:v>329.58790021951586</c:v>
                </c:pt>
                <c:pt idx="16">
                  <c:v>336.77293114119595</c:v>
                </c:pt>
                <c:pt idx="17">
                  <c:v>344.11455821286836</c:v>
                </c:pt>
                <c:pt idx="18">
                  <c:v>351.61625949403742</c:v>
                </c:pt>
                <c:pt idx="19">
                  <c:v>359.28151304416599</c:v>
                </c:pt>
                <c:pt idx="20">
                  <c:v>366.11385257167507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092-49DD-B716-23FD62C5AC3B}"/>
            </c:ext>
          </c:extLst>
        </c:ser>
        <c:ser>
          <c:idx val="3"/>
          <c:order val="6"/>
          <c:tx>
            <c:strRef>
              <c:f>Summary!$B$90</c:f>
              <c:strCache>
                <c:ptCount val="1"/>
                <c:pt idx="0">
                  <c:v>Risk Adjustment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Summary!$D$90:$X$90</c:f>
              <c:numCache>
                <c:formatCode>"$"#,##0_);[Red]\("$"#,##0\)</c:formatCode>
                <c:ptCount val="21"/>
                <c:pt idx="0">
                  <c:v>11.770300750338688</c:v>
                </c:pt>
                <c:pt idx="1">
                  <c:v>5.458744754753809</c:v>
                </c:pt>
                <c:pt idx="2">
                  <c:v>32.319387503919387</c:v>
                </c:pt>
                <c:pt idx="3">
                  <c:v>11.920845010462067</c:v>
                </c:pt>
                <c:pt idx="4">
                  <c:v>5.4741843707641742</c:v>
                </c:pt>
                <c:pt idx="5">
                  <c:v>-2.3524511346516803</c:v>
                </c:pt>
                <c:pt idx="6">
                  <c:v>-2.0329874368665308</c:v>
                </c:pt>
                <c:pt idx="7">
                  <c:v>19.03163475194318</c:v>
                </c:pt>
                <c:pt idx="8">
                  <c:v>6.6416992874045064</c:v>
                </c:pt>
                <c:pt idx="9">
                  <c:v>-9.3519396604522242E-2</c:v>
                </c:pt>
                <c:pt idx="10">
                  <c:v>-8.9859741562449997</c:v>
                </c:pt>
                <c:pt idx="11">
                  <c:v>4.0608160110212737</c:v>
                </c:pt>
                <c:pt idx="12">
                  <c:v>9.4672432635839101</c:v>
                </c:pt>
                <c:pt idx="13">
                  <c:v>8.6651115895985384</c:v>
                </c:pt>
                <c:pt idx="14">
                  <c:v>11.132418433532152</c:v>
                </c:pt>
                <c:pt idx="15">
                  <c:v>-17.929947596343602</c:v>
                </c:pt>
                <c:pt idx="16">
                  <c:v>-15.644906370539459</c:v>
                </c:pt>
                <c:pt idx="17">
                  <c:v>15.037535442888029</c:v>
                </c:pt>
                <c:pt idx="18">
                  <c:v>32.98438720594784</c:v>
                </c:pt>
                <c:pt idx="19">
                  <c:v>17.946057431866514</c:v>
                </c:pt>
                <c:pt idx="20">
                  <c:v>37.721695086864685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28-4555-9259-8FE0D82F9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858167503"/>
        <c:axId val="858167919"/>
      </c:bar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Net Difference In Total System Cost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38543822010683"/>
          <c:y val="0.1532785450998953"/>
          <c:w val="0.85372748660263376"/>
          <c:h val="0.53396813103280127"/>
        </c:manualLayout>
      </c:layout>
      <c:lineChart>
        <c:grouping val="standard"/>
        <c:varyColors val="0"/>
        <c:ser>
          <c:idx val="0"/>
          <c:order val="0"/>
          <c:tx>
            <c:strRef>
              <c:f>Summary!$B$91</c:f>
              <c:strCache>
                <c:ptCount val="1"/>
                <c:pt idx="0">
                  <c:v>Net Cost/(Benefit)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Summary!$D$91:$AC$91</c:f>
              <c:numCache>
                <c:formatCode>"$"#,##0_);[Red]\("$"#,##0\)</c:formatCode>
                <c:ptCount val="26"/>
                <c:pt idx="0">
                  <c:v>11.753882318160919</c:v>
                </c:pt>
                <c:pt idx="1">
                  <c:v>9.2176967902477376</c:v>
                </c:pt>
                <c:pt idx="2">
                  <c:v>27.346262363583882</c:v>
                </c:pt>
                <c:pt idx="3">
                  <c:v>157.01704412138429</c:v>
                </c:pt>
                <c:pt idx="4">
                  <c:v>213.16171049636083</c:v>
                </c:pt>
                <c:pt idx="5">
                  <c:v>444.7728899157791</c:v>
                </c:pt>
                <c:pt idx="6">
                  <c:v>427.19221917672144</c:v>
                </c:pt>
                <c:pt idx="7">
                  <c:v>486.20763050809308</c:v>
                </c:pt>
                <c:pt idx="8">
                  <c:v>1280.9723095477577</c:v>
                </c:pt>
                <c:pt idx="9">
                  <c:v>1282.8079049784544</c:v>
                </c:pt>
                <c:pt idx="10">
                  <c:v>1293.3342827260428</c:v>
                </c:pt>
                <c:pt idx="11">
                  <c:v>1299.9028654167298</c:v>
                </c:pt>
                <c:pt idx="12">
                  <c:v>1342.1215236386922</c:v>
                </c:pt>
                <c:pt idx="13">
                  <c:v>1310.7985508644176</c:v>
                </c:pt>
                <c:pt idx="14">
                  <c:v>1320.8320590803464</c:v>
                </c:pt>
                <c:pt idx="15">
                  <c:v>1268.409473025479</c:v>
                </c:pt>
                <c:pt idx="16">
                  <c:v>1294.1157100127882</c:v>
                </c:pt>
                <c:pt idx="17">
                  <c:v>1280.1049110599618</c:v>
                </c:pt>
                <c:pt idx="18">
                  <c:v>711.00663019981528</c:v>
                </c:pt>
                <c:pt idx="19">
                  <c:v>660.55735740069633</c:v>
                </c:pt>
                <c:pt idx="20">
                  <c:v>655.19847034501834</c:v>
                </c:pt>
                <c:pt idx="21">
                  <c:v>655.19847034501834</c:v>
                </c:pt>
                <c:pt idx="22">
                  <c:v>655.19847034501834</c:v>
                </c:pt>
                <c:pt idx="23">
                  <c:v>655.19847034501834</c:v>
                </c:pt>
                <c:pt idx="24">
                  <c:v>655.19847034501834</c:v>
                </c:pt>
                <c:pt idx="25">
                  <c:v>655.19847034501834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E4-42FA-BA1C-82E28E471DDD}"/>
            </c:ext>
          </c:extLst>
        </c:ser>
        <c:ser>
          <c:idx val="1"/>
          <c:order val="1"/>
          <c:tx>
            <c:strRef>
              <c:f>Summary!$B$93</c:f>
              <c:strCache>
                <c:ptCount val="1"/>
                <c:pt idx="0">
                  <c:v>Cumulative PVRR(d)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25"/>
              <c:layout>
                <c:manualLayout>
                  <c:x val="-8.3333333333333329E-2"/>
                  <c:y val="0.107638888888888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FA0-4D0C-A218-48FDAAB741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Summary!$D$93:$AC$93</c:f>
              <c:numCache>
                <c:formatCode>"$"#,##0_);[Red]\("$"#,##0\)</c:formatCode>
                <c:ptCount val="26"/>
                <c:pt idx="0">
                  <c:v>-11.753882318160919</c:v>
                </c:pt>
                <c:pt idx="1">
                  <c:v>19.19417175932184</c:v>
                </c:pt>
                <c:pt idx="2">
                  <c:v>41.909447768075694</c:v>
                </c:pt>
                <c:pt idx="3">
                  <c:v>164.51407280940379</c:v>
                </c:pt>
                <c:pt idx="4">
                  <c:v>320.97621303735036</c:v>
                </c:pt>
                <c:pt idx="5">
                  <c:v>627.86314261850725</c:v>
                </c:pt>
                <c:pt idx="6">
                  <c:v>904.94202806797659</c:v>
                </c:pt>
                <c:pt idx="7">
                  <c:v>1201.3854941366058</c:v>
                </c:pt>
                <c:pt idx="8">
                  <c:v>1935.5609608038424</c:v>
                </c:pt>
                <c:pt idx="9">
                  <c:v>2626.694179825618</c:v>
                </c:pt>
                <c:pt idx="10">
                  <c:v>3281.7087247817417</c:v>
                </c:pt>
                <c:pt idx="11">
                  <c:v>3900.5668100162557</c:v>
                </c:pt>
                <c:pt idx="12">
                  <c:v>4501.2037292946588</c:v>
                </c:pt>
                <c:pt idx="13">
                  <c:v>5052.6410416633225</c:v>
                </c:pt>
                <c:pt idx="14">
                  <c:v>5574.974459198741</c:v>
                </c:pt>
                <c:pt idx="15">
                  <c:v>6046.4940060276549</c:v>
                </c:pt>
                <c:pt idx="16">
                  <c:v>6498.7177358848676</c:v>
                </c:pt>
                <c:pt idx="17">
                  <c:v>6919.2175576089385</c:v>
                </c:pt>
                <c:pt idx="18">
                  <c:v>7138.7677979574937</c:v>
                </c:pt>
                <c:pt idx="19">
                  <c:v>7330.5069553362055</c:v>
                </c:pt>
                <c:pt idx="20">
                  <c:v>7509.2845826536031</c:v>
                </c:pt>
                <c:pt idx="21">
                  <c:v>7677.3402578908626</c:v>
                </c:pt>
                <c:pt idx="22">
                  <c:v>7835.3170159631136</c:v>
                </c:pt>
                <c:pt idx="23">
                  <c:v>7983.8193266157277</c:v>
                </c:pt>
                <c:pt idx="24">
                  <c:v>8123.4154073194441</c:v>
                </c:pt>
                <c:pt idx="25">
                  <c:v>8254.63939745266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E4-42FA-BA1C-82E28E471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8167503"/>
        <c:axId val="858167919"/>
      </c:line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lang="en-US" sz="1200" b="0" i="0" u="none" strike="noStrike" kern="1200" baseline="0">
          <a:solidFill>
            <a:sysClr val="windowText" lastClr="000000"/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</xdr:colOff>
      <xdr:row>111</xdr:row>
      <xdr:rowOff>85725</xdr:rowOff>
    </xdr:from>
    <xdr:to>
      <xdr:col>10</xdr:col>
      <xdr:colOff>311945</xdr:colOff>
      <xdr:row>130</xdr:row>
      <xdr:rowOff>123825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B7AA6001-9BE7-FE0C-BEB9-528B980B2979}"/>
            </a:ext>
          </a:extLst>
        </xdr:cNvPr>
        <xdr:cNvGrpSpPr/>
      </xdr:nvGrpSpPr>
      <xdr:grpSpPr>
        <a:xfrm>
          <a:off x="666749" y="21364575"/>
          <a:ext cx="12056271" cy="3657600"/>
          <a:chOff x="664368" y="21207413"/>
          <a:chExt cx="12053890" cy="365760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AD7DE530-45C6-49AD-A9CF-5DFE0E2487E0}"/>
              </a:ext>
            </a:extLst>
          </xdr:cNvPr>
          <xdr:cNvGraphicFramePr>
            <a:graphicFrameLocks/>
          </xdr:cNvGraphicFramePr>
        </xdr:nvGraphicFramePr>
        <xdr:xfrm>
          <a:off x="664368" y="21207413"/>
          <a:ext cx="6557963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700C198D-5241-478B-9202-4B365A000073}"/>
              </a:ext>
            </a:extLst>
          </xdr:cNvPr>
          <xdr:cNvGraphicFramePr>
            <a:graphicFrameLocks/>
          </xdr:cNvGraphicFramePr>
        </xdr:nvGraphicFramePr>
        <xdr:xfrm>
          <a:off x="7231858" y="21207413"/>
          <a:ext cx="5486400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B6EF1-C9C9-42BE-BFD1-7D1E1A6BB540}">
  <sheetPr codeName="Sheet5"/>
  <dimension ref="A1:A4"/>
  <sheetViews>
    <sheetView tabSelected="1" zoomScaleNormal="100" workbookViewId="0"/>
  </sheetViews>
  <sheetFormatPr defaultRowHeight="15" x14ac:dyDescent="0.25"/>
  <cols>
    <col min="1" max="16384" width="9.140625" style="10"/>
  </cols>
  <sheetData>
    <row r="1" spans="1:1" x14ac:dyDescent="0.25">
      <c r="A1" s="9" t="s">
        <v>113</v>
      </c>
    </row>
    <row r="2" spans="1:1" x14ac:dyDescent="0.25">
      <c r="A2" s="9" t="s">
        <v>114</v>
      </c>
    </row>
    <row r="3" spans="1:1" x14ac:dyDescent="0.25">
      <c r="A3" s="9" t="s">
        <v>115</v>
      </c>
    </row>
    <row r="4" spans="1:1" x14ac:dyDescent="0.25">
      <c r="A4" s="9" t="s">
        <v>116</v>
      </c>
    </row>
  </sheetData>
  <hyperlinks>
    <hyperlink ref="A1" location="'Summary'!A1" display="Summary" xr:uid="{021FFC54-E345-4DFA-87C5-94FDAA29485F}"/>
    <hyperlink ref="A2" location="'Delta'!A1" display="Delta" xr:uid="{3F6CBA67-5CED-40B1-9A74-F4A7ACCF2C12}"/>
    <hyperlink ref="A3" location="'Change'!A1" display="Change" xr:uid="{BCC20711-E55C-4376-9E01-75B2BCE83984}"/>
    <hyperlink ref="A4" location="'Base'!A1" display="Base" xr:uid="{60A9B5EA-EDCB-4EAB-ABDC-E724FDD9641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137EF-9C35-44C0-8223-5FCF21526194}">
  <sheetPr codeName="Sheet1"/>
  <dimension ref="B1:AH147"/>
  <sheetViews>
    <sheetView zoomScaleNormal="100" workbookViewId="0"/>
  </sheetViews>
  <sheetFormatPr defaultRowHeight="15" x14ac:dyDescent="0.25"/>
  <cols>
    <col min="1" max="1" width="9.140625" style="10"/>
    <col min="2" max="2" width="73.7109375" style="10" customWidth="1"/>
    <col min="3" max="3" width="15.28515625" style="10" bestFit="1" customWidth="1"/>
    <col min="4" max="4" width="12.5703125" style="10" customWidth="1"/>
    <col min="5" max="5" width="11.5703125" style="10" bestFit="1" customWidth="1"/>
    <col min="6" max="6" width="14.28515625" style="10" bestFit="1" customWidth="1"/>
    <col min="7" max="7" width="15.7109375" style="10" customWidth="1"/>
    <col min="8" max="11" width="11.28515625" style="10" bestFit="1" customWidth="1"/>
    <col min="12" max="23" width="12.7109375" style="10" bestFit="1" customWidth="1"/>
    <col min="24" max="29" width="12.7109375" style="10" customWidth="1"/>
    <col min="30" max="16384" width="9.140625" style="10"/>
  </cols>
  <sheetData>
    <row r="1" spans="2:29" ht="15.75" thickBot="1" x14ac:dyDescent="0.3">
      <c r="C1" s="14" t="s">
        <v>0</v>
      </c>
    </row>
    <row r="2" spans="2:29" ht="15.75" thickBot="1" x14ac:dyDescent="0.3">
      <c r="C2" s="15">
        <f>Change!C2</f>
        <v>6.3799999999999996E-2</v>
      </c>
    </row>
    <row r="4" spans="2:29" x14ac:dyDescent="0.25">
      <c r="B4" s="16" t="str">
        <f>Change!F1</f>
        <v>ST Cost Summary -25I.LP.ST.r21.OSWind.EP.2409MN.Integrated.165554 (LT. 165554 - 175935) v106.5</v>
      </c>
      <c r="C4" s="11" t="s">
        <v>3</v>
      </c>
      <c r="D4" s="12">
        <f>Change!D5</f>
        <v>2025</v>
      </c>
      <c r="E4" s="12">
        <f>Change!E5</f>
        <v>2026</v>
      </c>
      <c r="F4" s="12">
        <f>Change!F5</f>
        <v>2027</v>
      </c>
      <c r="G4" s="12">
        <f>Change!G5</f>
        <v>2028</v>
      </c>
      <c r="H4" s="12">
        <f>Change!H5</f>
        <v>2029</v>
      </c>
      <c r="I4" s="12">
        <f>Change!I5</f>
        <v>2030</v>
      </c>
      <c r="J4" s="12">
        <f>Change!J5</f>
        <v>2031</v>
      </c>
      <c r="K4" s="12">
        <f>Change!K5</f>
        <v>2032</v>
      </c>
      <c r="L4" s="12">
        <f>Change!L5</f>
        <v>2033</v>
      </c>
      <c r="M4" s="12">
        <f>Change!M5</f>
        <v>2034</v>
      </c>
      <c r="N4" s="12">
        <f>Change!N5</f>
        <v>2035</v>
      </c>
      <c r="O4" s="12">
        <f>Change!O5</f>
        <v>2036</v>
      </c>
      <c r="P4" s="12">
        <f>Change!P5</f>
        <v>2037</v>
      </c>
      <c r="Q4" s="12">
        <f>Change!Q5</f>
        <v>2038</v>
      </c>
      <c r="R4" s="12">
        <f>Change!R5</f>
        <v>2039</v>
      </c>
      <c r="S4" s="12">
        <f>Change!S5</f>
        <v>2040</v>
      </c>
      <c r="T4" s="12">
        <f>Change!T5</f>
        <v>2041</v>
      </c>
      <c r="U4" s="12">
        <f>Change!U5</f>
        <v>2042</v>
      </c>
      <c r="V4" s="12">
        <f>Change!V5</f>
        <v>2043</v>
      </c>
      <c r="W4" s="13">
        <f>Change!W5</f>
        <v>2044</v>
      </c>
      <c r="X4" s="13">
        <f>Change!X5</f>
        <v>2045</v>
      </c>
      <c r="Z4" s="10" t="s">
        <v>70</v>
      </c>
      <c r="AA4" s="10" t="s">
        <v>72</v>
      </c>
      <c r="AB4" s="10" t="s">
        <v>71</v>
      </c>
      <c r="AC4" s="10" t="s">
        <v>73</v>
      </c>
    </row>
    <row r="5" spans="2:29" x14ac:dyDescent="0.25">
      <c r="B5" s="10" t="s">
        <v>31</v>
      </c>
      <c r="C5" s="17">
        <f t="shared" ref="C5:C15" ca="1" si="0">NPV($C$2,D5:X5)</f>
        <v>5636.6750715126545</v>
      </c>
      <c r="D5" s="17">
        <f ca="1">IF(ISNUMBER($Z5),SUM(OFFSET(Change!D$1,$Z5-1,0,$AA5,1)),0)+IF(ISNUMBER($AB5),SUM(OFFSET(Change!D$1,$AB5-1,0,$AC5,1)),0)</f>
        <v>654.77314124574639</v>
      </c>
      <c r="E5" s="17">
        <f ca="1">IF(ISNUMBER($Z5),SUM(OFFSET(Change!E$1,$Z5-1,0,$AA5,1)),0)+IF(ISNUMBER($AB5),SUM(OFFSET(Change!E$1,$AB5-1,0,$AC5,1)),0)</f>
        <v>608.51550764299475</v>
      </c>
      <c r="F5" s="17">
        <f ca="1">IF(ISNUMBER($Z5),SUM(OFFSET(Change!F$1,$Z5-1,0,$AA5,1)),0)+IF(ISNUMBER($AB5),SUM(OFFSET(Change!F$1,$AB5-1,0,$AC5,1)),0)</f>
        <v>637.38130398622832</v>
      </c>
      <c r="G5" s="17">
        <f ca="1">IF(ISNUMBER($Z5),SUM(OFFSET(Change!G$1,$Z5-1,0,$AA5,1)),0)+IF(ISNUMBER($AB5),SUM(OFFSET(Change!G$1,$AB5-1,0,$AC5,1)),0)</f>
        <v>676.46422739369848</v>
      </c>
      <c r="H5" s="17">
        <f ca="1">IF(ISNUMBER($Z5),SUM(OFFSET(Change!H$1,$Z5-1,0,$AA5,1)),0)+IF(ISNUMBER($AB5),SUM(OFFSET(Change!H$1,$AB5-1,0,$AC5,1)),0)</f>
        <v>675.12242033140944</v>
      </c>
      <c r="I5" s="17">
        <f ca="1">IF(ISNUMBER($Z5),SUM(OFFSET(Change!I$1,$Z5-1,0,$AA5,1)),0)+IF(ISNUMBER($AB5),SUM(OFFSET(Change!I$1,$AB5-1,0,$AC5,1)),0)</f>
        <v>398.44885105578072</v>
      </c>
      <c r="J5" s="17">
        <f ca="1">IF(ISNUMBER($Z5),SUM(OFFSET(Change!J$1,$Z5-1,0,$AA5,1)),0)+IF(ISNUMBER($AB5),SUM(OFFSET(Change!J$1,$AB5-1,0,$AC5,1)),0)</f>
        <v>385.47406966666978</v>
      </c>
      <c r="K5" s="17">
        <f ca="1">IF(ISNUMBER($Z5),SUM(OFFSET(Change!K$1,$Z5-1,0,$AA5,1)),0)+IF(ISNUMBER($AB5),SUM(OFFSET(Change!K$1,$AB5-1,0,$AC5,1)),0)</f>
        <v>350.40071152221128</v>
      </c>
      <c r="L5" s="17">
        <f ca="1">IF(ISNUMBER($Z5),SUM(OFFSET(Change!L$1,$Z5-1,0,$AA5,1)),0)+IF(ISNUMBER($AB5),SUM(OFFSET(Change!L$1,$AB5-1,0,$AC5,1)),0)</f>
        <v>315.62208381243425</v>
      </c>
      <c r="M5" s="17">
        <f ca="1">IF(ISNUMBER($Z5),SUM(OFFSET(Change!M$1,$Z5-1,0,$AA5,1)),0)+IF(ISNUMBER($AB5),SUM(OFFSET(Change!M$1,$AB5-1,0,$AC5,1)),0)</f>
        <v>351.16923129244555</v>
      </c>
      <c r="N5" s="17">
        <f ca="1">IF(ISNUMBER($Z5),SUM(OFFSET(Change!N$1,$Z5-1,0,$AA5,1)),0)+IF(ISNUMBER($AB5),SUM(OFFSET(Change!N$1,$AB5-1,0,$AC5,1)),0)</f>
        <v>366.54283881055625</v>
      </c>
      <c r="O5" s="17">
        <f ca="1">IF(ISNUMBER($Z5),SUM(OFFSET(Change!O$1,$Z5-1,0,$AA5,1)),0)+IF(ISNUMBER($AB5),SUM(OFFSET(Change!O$1,$AB5-1,0,$AC5,1)),0)</f>
        <v>370.0372808753051</v>
      </c>
      <c r="P5" s="17">
        <f ca="1">IF(ISNUMBER($Z5),SUM(OFFSET(Change!P$1,$Z5-1,0,$AA5,1)),0)+IF(ISNUMBER($AB5),SUM(OFFSET(Change!P$1,$AB5-1,0,$AC5,1)),0)</f>
        <v>368.21250141340028</v>
      </c>
      <c r="Q5" s="17">
        <f ca="1">IF(ISNUMBER($Z5),SUM(OFFSET(Change!Q$1,$Z5-1,0,$AA5,1)),0)+IF(ISNUMBER($AB5),SUM(OFFSET(Change!Q$1,$AB5-1,0,$AC5,1)),0)</f>
        <v>426.65674979431748</v>
      </c>
      <c r="R5" s="17">
        <f ca="1">IF(ISNUMBER($Z5),SUM(OFFSET(Change!R$1,$Z5-1,0,$AA5,1)),0)+IF(ISNUMBER($AB5),SUM(OFFSET(Change!R$1,$AB5-1,0,$AC5,1)),0)</f>
        <v>480.73808799998875</v>
      </c>
      <c r="S5" s="17">
        <f ca="1">IF(ISNUMBER($Z5),SUM(OFFSET(Change!S$1,$Z5-1,0,$AA5,1)),0)+IF(ISNUMBER($AB5),SUM(OFFSET(Change!S$1,$AB5-1,0,$AC5,1)),0)</f>
        <v>481.77142360695393</v>
      </c>
      <c r="T5" s="17">
        <f ca="1">IF(ISNUMBER($Z5),SUM(OFFSET(Change!T$1,$Z5-1,0,$AA5,1)),0)+IF(ISNUMBER($AB5),SUM(OFFSET(Change!T$1,$AB5-1,0,$AC5,1)),0)</f>
        <v>515.14224517587775</v>
      </c>
      <c r="U5" s="17">
        <f ca="1">IF(ISNUMBER($Z5),SUM(OFFSET(Change!U$1,$Z5-1,0,$AA5,1)),0)+IF(ISNUMBER($AB5),SUM(OFFSET(Change!U$1,$AB5-1,0,$AC5,1)),0)</f>
        <v>445.37846895019527</v>
      </c>
      <c r="V5" s="17">
        <f ca="1">IF(ISNUMBER($Z5),SUM(OFFSET(Change!V$1,$Z5-1,0,$AA5,1)),0)+IF(ISNUMBER($AB5),SUM(OFFSET(Change!V$1,$AB5-1,0,$AC5,1)),0)</f>
        <v>430.05145069112677</v>
      </c>
      <c r="W5" s="17">
        <f ca="1">IF(ISNUMBER($Z5),SUM(OFFSET(Change!W$1,$Z5-1,0,$AA5,1)),0)+IF(ISNUMBER($AB5),SUM(OFFSET(Change!W$1,$AB5-1,0,$AC5,1)),0)</f>
        <v>481.19108768214068</v>
      </c>
      <c r="X5" s="17">
        <f ca="1">IF(ISNUMBER($Z5),SUM(OFFSET(Change!X$1,$Z5-1,0,$AA5,1)),0)+IF(ISNUMBER($AB5),SUM(OFFSET(Change!X$1,$AB5-1,0,$AC5,1)),0)</f>
        <v>540.61166087613901</v>
      </c>
      <c r="Z5" s="10">
        <v>13</v>
      </c>
      <c r="AA5" s="10">
        <v>2</v>
      </c>
    </row>
    <row r="6" spans="2:29" x14ac:dyDescent="0.25">
      <c r="B6" s="10" t="s">
        <v>67</v>
      </c>
      <c r="C6" s="17">
        <f t="shared" ca="1" si="0"/>
        <v>-3256.1395992719172</v>
      </c>
      <c r="D6" s="17">
        <f ca="1">IF(ISNUMBER($Z6),SUM(OFFSET(Change!D$1,$Z6-1,0,$AA6,1)),0)+IF(ISNUMBER($AB6),SUM(OFFSET(Change!D$1,$AB6-1,0,$AC6,1)),0)</f>
        <v>39.847255838408813</v>
      </c>
      <c r="E6" s="17">
        <f ca="1">IF(ISNUMBER($Z6),SUM(OFFSET(Change!E$1,$Z6-1,0,$AA6,1)),0)+IF(ISNUMBER($AB6),SUM(OFFSET(Change!E$1,$AB6-1,0,$AC6,1)),0)</f>
        <v>38.121211336583045</v>
      </c>
      <c r="F6" s="17">
        <f ca="1">IF(ISNUMBER($Z6),SUM(OFFSET(Change!F$1,$Z6-1,0,$AA6,1)),0)+IF(ISNUMBER($AB6),SUM(OFFSET(Change!F$1,$AB6-1,0,$AC6,1)),0)</f>
        <v>40.278690885906229</v>
      </c>
      <c r="G6" s="17">
        <f ca="1">IF(ISNUMBER($Z6),SUM(OFFSET(Change!G$1,$Z6-1,0,$AA6,1)),0)+IF(ISNUMBER($AB6),SUM(OFFSET(Change!G$1,$AB6-1,0,$AC6,1)),0)</f>
        <v>41.732045448974951</v>
      </c>
      <c r="H6" s="17">
        <f ca="1">IF(ISNUMBER($Z6),SUM(OFFSET(Change!H$1,$Z6-1,0,$AA6,1)),0)+IF(ISNUMBER($AB6),SUM(OFFSET(Change!H$1,$AB6-1,0,$AC6,1)),0)</f>
        <v>41.754083484268108</v>
      </c>
      <c r="I6" s="17">
        <f ca="1">IF(ISNUMBER($Z6),SUM(OFFSET(Change!I$1,$Z6-1,0,$AA6,1)),0)+IF(ISNUMBER($AB6),SUM(OFFSET(Change!I$1,$AB6-1,0,$AC6,1)),0)</f>
        <v>-544.91343682377146</v>
      </c>
      <c r="J6" s="17">
        <f ca="1">IF(ISNUMBER($Z6),SUM(OFFSET(Change!J$1,$Z6-1,0,$AA6,1)),0)+IF(ISNUMBER($AB6),SUM(OFFSET(Change!J$1,$AB6-1,0,$AC6,1)),0)</f>
        <v>-553.94469302559878</v>
      </c>
      <c r="K6" s="17">
        <f ca="1">IF(ISNUMBER($Z6),SUM(OFFSET(Change!K$1,$Z6-1,0,$AA6,1)),0)+IF(ISNUMBER($AB6),SUM(OFFSET(Change!K$1,$AB6-1,0,$AC6,1)),0)</f>
        <v>-565.19527605640826</v>
      </c>
      <c r="L6" s="17">
        <f ca="1">IF(ISNUMBER($Z6),SUM(OFFSET(Change!L$1,$Z6-1,0,$AA6,1)),0)+IF(ISNUMBER($AB6),SUM(OFFSET(Change!L$1,$AB6-1,0,$AC6,1)),0)</f>
        <v>-490.88077889094825</v>
      </c>
      <c r="M6" s="17">
        <f ca="1">IF(ISNUMBER($Z6),SUM(OFFSET(Change!M$1,$Z6-1,0,$AA6,1)),0)+IF(ISNUMBER($AB6),SUM(OFFSET(Change!M$1,$AB6-1,0,$AC6,1)),0)</f>
        <v>-584.6950269139171</v>
      </c>
      <c r="N6" s="17">
        <f ca="1">IF(ISNUMBER($Z6),SUM(OFFSET(Change!N$1,$Z6-1,0,$AA6,1)),0)+IF(ISNUMBER($AB6),SUM(OFFSET(Change!N$1,$AB6-1,0,$AC6,1)),0)</f>
        <v>-593.09362730858311</v>
      </c>
      <c r="O6" s="17">
        <f ca="1">IF(ISNUMBER($Z6),SUM(OFFSET(Change!O$1,$Z6-1,0,$AA6,1)),0)+IF(ISNUMBER($AB6),SUM(OFFSET(Change!O$1,$AB6-1,0,$AC6,1)),0)</f>
        <v>-601.32955630168999</v>
      </c>
      <c r="P6" s="17">
        <f ca="1">IF(ISNUMBER($Z6),SUM(OFFSET(Change!P$1,$Z6-1,0,$AA6,1)),0)+IF(ISNUMBER($AB6),SUM(OFFSET(Change!P$1,$AB6-1,0,$AC6,1)),0)</f>
        <v>-513.74199373985903</v>
      </c>
      <c r="Q6" s="17">
        <f ca="1">IF(ISNUMBER($Z6),SUM(OFFSET(Change!Q$1,$Z6-1,0,$AA6,1)),0)+IF(ISNUMBER($AB6),SUM(OFFSET(Change!Q$1,$AB6-1,0,$AC6,1)),0)</f>
        <v>-616.93372354975691</v>
      </c>
      <c r="R6" s="17">
        <f ca="1">IF(ISNUMBER($Z6),SUM(OFFSET(Change!R$1,$Z6-1,0,$AA6,1)),0)+IF(ISNUMBER($AB6),SUM(OFFSET(Change!R$1,$AB6-1,0,$AC6,1)),0)</f>
        <v>-624.74896616290425</v>
      </c>
      <c r="S6" s="17">
        <f ca="1">IF(ISNUMBER($Z6),SUM(OFFSET(Change!S$1,$Z6-1,0,$AA6,1)),0)+IF(ISNUMBER($AB6),SUM(OFFSET(Change!S$1,$AB6-1,0,$AC6,1)),0)</f>
        <v>-687.79396478464821</v>
      </c>
      <c r="T6" s="17">
        <f ca="1">IF(ISNUMBER($Z6),SUM(OFFSET(Change!T$1,$Z6-1,0,$AA6,1)),0)+IF(ISNUMBER($AB6),SUM(OFFSET(Change!T$1,$AB6-1,0,$AC6,1)),0)</f>
        <v>-600.65134770416716</v>
      </c>
      <c r="U6" s="17">
        <f ca="1">IF(ISNUMBER($Z6),SUM(OFFSET(Change!U$1,$Z6-1,0,$AA6,1)),0)+IF(ISNUMBER($AB6),SUM(OFFSET(Change!U$1,$AB6-1,0,$AC6,1)),0)</f>
        <v>29.836839777743805</v>
      </c>
      <c r="V6" s="17">
        <f ca="1">IF(ISNUMBER($Z6),SUM(OFFSET(Change!V$1,$Z6-1,0,$AA6,1)),0)+IF(ISNUMBER($AB6),SUM(OFFSET(Change!V$1,$AB6-1,0,$AC6,1)),0)</f>
        <v>31.935386707936406</v>
      </c>
      <c r="W6" s="17">
        <f ca="1">IF(ISNUMBER($Z6),SUM(OFFSET(Change!W$1,$Z6-1,0,$AA6,1)),0)+IF(ISNUMBER($AB6),SUM(OFFSET(Change!W$1,$AB6-1,0,$AC6,1)),0)</f>
        <v>35.510737470608589</v>
      </c>
      <c r="X6" s="17">
        <f ca="1">IF(ISNUMBER($Z6),SUM(OFFSET(Change!X$1,$Z6-1,0,$AA6,1)),0)+IF(ISNUMBER($AB6),SUM(OFFSET(Change!X$1,$AB6-1,0,$AC6,1)),0)</f>
        <v>40.436833679981085</v>
      </c>
      <c r="Z6" s="10">
        <v>8</v>
      </c>
      <c r="AA6" s="10">
        <v>1</v>
      </c>
      <c r="AB6" s="10">
        <v>11</v>
      </c>
      <c r="AC6" s="10">
        <v>2</v>
      </c>
    </row>
    <row r="7" spans="2:29" x14ac:dyDescent="0.25">
      <c r="B7" s="10" t="s">
        <v>32</v>
      </c>
      <c r="C7" s="17">
        <f t="shared" ca="1" si="0"/>
        <v>3110.4550236887212</v>
      </c>
      <c r="D7" s="17">
        <f ca="1">IF(ISNUMBER($Z7),SUM(OFFSET(Change!D$1,$Z7-1,0,$AA7,1)),0)+IF(ISNUMBER($AB7),SUM(OFFSET(Change!D$1,$AB7-1,0,$AC7,1)),0)</f>
        <v>325.08477905962155</v>
      </c>
      <c r="E7" s="17">
        <f ca="1">IF(ISNUMBER($Z7),SUM(OFFSET(Change!E$1,$Z7-1,0,$AA7,1)),0)+IF(ISNUMBER($AB7),SUM(OFFSET(Change!E$1,$AB7-1,0,$AC7,1)),0)</f>
        <v>348.40080757618756</v>
      </c>
      <c r="F7" s="17">
        <f ca="1">IF(ISNUMBER($Z7),SUM(OFFSET(Change!F$1,$Z7-1,0,$AA7,1)),0)+IF(ISNUMBER($AB7),SUM(OFFSET(Change!F$1,$AB7-1,0,$AC7,1)),0)</f>
        <v>328.06174936394655</v>
      </c>
      <c r="G7" s="17">
        <f ca="1">IF(ISNUMBER($Z7),SUM(OFFSET(Change!G$1,$Z7-1,0,$AA7,1)),0)+IF(ISNUMBER($AB7),SUM(OFFSET(Change!G$1,$AB7-1,0,$AC7,1)),0)</f>
        <v>308.62140298930376</v>
      </c>
      <c r="H7" s="17">
        <f ca="1">IF(ISNUMBER($Z7),SUM(OFFSET(Change!H$1,$Z7-1,0,$AA7,1)),0)+IF(ISNUMBER($AB7),SUM(OFFSET(Change!H$1,$AB7-1,0,$AC7,1)),0)</f>
        <v>249.93105352053996</v>
      </c>
      <c r="I7" s="17">
        <f ca="1">IF(ISNUMBER($Z7),SUM(OFFSET(Change!I$1,$Z7-1,0,$AA7,1)),0)+IF(ISNUMBER($AB7),SUM(OFFSET(Change!I$1,$AB7-1,0,$AC7,1)),0)</f>
        <v>282.10938540960473</v>
      </c>
      <c r="J7" s="17">
        <f ca="1">IF(ISNUMBER($Z7),SUM(OFFSET(Change!J$1,$Z7-1,0,$AA7,1)),0)+IF(ISNUMBER($AB7),SUM(OFFSET(Change!J$1,$AB7-1,0,$AC7,1)),0)</f>
        <v>275.87621429283098</v>
      </c>
      <c r="K7" s="17">
        <f ca="1">IF(ISNUMBER($Z7),SUM(OFFSET(Change!K$1,$Z7-1,0,$AA7,1)),0)+IF(ISNUMBER($AB7),SUM(OFFSET(Change!K$1,$AB7-1,0,$AC7,1)),0)</f>
        <v>228.64590287301584</v>
      </c>
      <c r="L7" s="17">
        <f ca="1">IF(ISNUMBER($Z7),SUM(OFFSET(Change!L$1,$Z7-1,0,$AA7,1)),0)+IF(ISNUMBER($AB7),SUM(OFFSET(Change!L$1,$AB7-1,0,$AC7,1)),0)</f>
        <v>201.94227316289755</v>
      </c>
      <c r="M7" s="17">
        <f ca="1">IF(ISNUMBER($Z7),SUM(OFFSET(Change!M$1,$Z7-1,0,$AA7,1)),0)+IF(ISNUMBER($AB7),SUM(OFFSET(Change!M$1,$AB7-1,0,$AC7,1)),0)</f>
        <v>205.27068551397372</v>
      </c>
      <c r="N7" s="17">
        <f ca="1">IF(ISNUMBER($Z7),SUM(OFFSET(Change!N$1,$Z7-1,0,$AA7,1)),0)+IF(ISNUMBER($AB7),SUM(OFFSET(Change!N$1,$AB7-1,0,$AC7,1)),0)</f>
        <v>189.5528209335861</v>
      </c>
      <c r="O7" s="17">
        <f ca="1">IF(ISNUMBER($Z7),SUM(OFFSET(Change!O$1,$Z7-1,0,$AA7,1)),0)+IF(ISNUMBER($AB7),SUM(OFFSET(Change!O$1,$AB7-1,0,$AC7,1)),0)</f>
        <v>183.86163162527407</v>
      </c>
      <c r="P7" s="17">
        <f ca="1">IF(ISNUMBER($Z7),SUM(OFFSET(Change!P$1,$Z7-1,0,$AA7,1)),0)+IF(ISNUMBER($AB7),SUM(OFFSET(Change!P$1,$AB7-1,0,$AC7,1)),0)</f>
        <v>200.12343172525493</v>
      </c>
      <c r="Q7" s="17">
        <f ca="1">IF(ISNUMBER($Z7),SUM(OFFSET(Change!Q$1,$Z7-1,0,$AA7,1)),0)+IF(ISNUMBER($AB7),SUM(OFFSET(Change!Q$1,$AB7-1,0,$AC7,1)),0)</f>
        <v>223.00471215506053</v>
      </c>
      <c r="R7" s="17">
        <f ca="1">IF(ISNUMBER($Z7),SUM(OFFSET(Change!R$1,$Z7-1,0,$AA7,1)),0)+IF(ISNUMBER($AB7),SUM(OFFSET(Change!R$1,$AB7-1,0,$AC7,1)),0)</f>
        <v>238.58132701457743</v>
      </c>
      <c r="S7" s="17">
        <f ca="1">IF(ISNUMBER($Z7),SUM(OFFSET(Change!S$1,$Z7-1,0,$AA7,1)),0)+IF(ISNUMBER($AB7),SUM(OFFSET(Change!S$1,$AB7-1,0,$AC7,1)),0)</f>
        <v>271.40194071722721</v>
      </c>
      <c r="T7" s="17">
        <f ca="1">IF(ISNUMBER($Z7),SUM(OFFSET(Change!T$1,$Z7-1,0,$AA7,1)),0)+IF(ISNUMBER($AB7),SUM(OFFSET(Change!T$1,$AB7-1,0,$AC7,1)),0)</f>
        <v>291.36313456926501</v>
      </c>
      <c r="U7" s="17">
        <f ca="1">IF(ISNUMBER($Z7),SUM(OFFSET(Change!U$1,$Z7-1,0,$AA7,1)),0)+IF(ISNUMBER($AB7),SUM(OFFSET(Change!U$1,$AB7-1,0,$AC7,1)),0)</f>
        <v>272.72891622338642</v>
      </c>
      <c r="V7" s="17">
        <f ca="1">IF(ISNUMBER($Z7),SUM(OFFSET(Change!V$1,$Z7-1,0,$AA7,1)),0)+IF(ISNUMBER($AB7),SUM(OFFSET(Change!V$1,$AB7-1,0,$AC7,1)),0)</f>
        <v>329.56983113675358</v>
      </c>
      <c r="W7" s="17">
        <f ca="1">IF(ISNUMBER($Z7),SUM(OFFSET(Change!W$1,$Z7-1,0,$AA7,1)),0)+IF(ISNUMBER($AB7),SUM(OFFSET(Change!W$1,$AB7-1,0,$AC7,1)),0)</f>
        <v>371.17217314971981</v>
      </c>
      <c r="X7" s="17">
        <f ca="1">IF(ISNUMBER($Z7),SUM(OFFSET(Change!X$1,$Z7-1,0,$AA7,1)),0)+IF(ISNUMBER($AB7),SUM(OFFSET(Change!X$1,$AB7-1,0,$AC7,1)),0)</f>
        <v>357.97232666808935</v>
      </c>
      <c r="Z7" s="10">
        <v>23</v>
      </c>
      <c r="AA7" s="10">
        <v>2</v>
      </c>
    </row>
    <row r="8" spans="2:29" x14ac:dyDescent="0.25">
      <c r="B8" s="10" t="s">
        <v>7</v>
      </c>
      <c r="C8" s="17">
        <f t="shared" ca="1" si="0"/>
        <v>55.758840635560013</v>
      </c>
      <c r="D8" s="17">
        <f ca="1">IF(ISNUMBER($Z8),SUM(OFFSET(Change!D$1,$Z8-1,0,$AA8,1)),0)+IF(ISNUMBER($AB8),SUM(OFFSET(Change!D$1,$AB8-1,0,$AC8,1)),0)+Change!D21</f>
        <v>6.9360892079575409</v>
      </c>
      <c r="E8" s="17">
        <f ca="1">IF(ISNUMBER($Z8),SUM(OFFSET(Change!E$1,$Z8-1,0,$AA8,1)),0)+IF(ISNUMBER($AB8),SUM(OFFSET(Change!E$1,$AB8-1,0,$AC8,1)),0)+Change!E21</f>
        <v>6.9250769172527535</v>
      </c>
      <c r="F8" s="17">
        <f ca="1">IF(ISNUMBER($Z8),SUM(OFFSET(Change!F$1,$Z8-1,0,$AA8,1)),0)+IF(ISNUMBER($AB8),SUM(OFFSET(Change!F$1,$AB8-1,0,$AC8,1)),0)+Change!F21</f>
        <v>6.5581264293957133</v>
      </c>
      <c r="G8" s="17">
        <f ca="1">IF(ISNUMBER($Z8),SUM(OFFSET(Change!G$1,$Z8-1,0,$AA8,1)),0)+IF(ISNUMBER($AB8),SUM(OFFSET(Change!G$1,$AB8-1,0,$AC8,1)),0)+Change!G21</f>
        <v>5.5262338773094895</v>
      </c>
      <c r="H8" s="17">
        <f ca="1">IF(ISNUMBER($Z8),SUM(OFFSET(Change!H$1,$Z8-1,0,$AA8,1)),0)+IF(ISNUMBER($AB8),SUM(OFFSET(Change!H$1,$AB8-1,0,$AC8,1)),0)+Change!H21</f>
        <v>4.2560336967346091</v>
      </c>
      <c r="I8" s="17">
        <f ca="1">IF(ISNUMBER($Z8),SUM(OFFSET(Change!I$1,$Z8-1,0,$AA8,1)),0)+IF(ISNUMBER($AB8),SUM(OFFSET(Change!I$1,$AB8-1,0,$AC8,1)),0)+Change!I21</f>
        <v>4.738971597612589</v>
      </c>
      <c r="J8" s="17">
        <f ca="1">IF(ISNUMBER($Z8),SUM(OFFSET(Change!J$1,$Z8-1,0,$AA8,1)),0)+IF(ISNUMBER($AB8),SUM(OFFSET(Change!J$1,$AB8-1,0,$AC8,1)),0)+Change!J21</f>
        <v>4.6787460782447683</v>
      </c>
      <c r="K8" s="17">
        <f ca="1">IF(ISNUMBER($Z8),SUM(OFFSET(Change!K$1,$Z8-1,0,$AA8,1)),0)+IF(ISNUMBER($AB8),SUM(OFFSET(Change!K$1,$AB8-1,0,$AC8,1)),0)+Change!K21</f>
        <v>3.9359677264642583</v>
      </c>
      <c r="L8" s="17">
        <f ca="1">IF(ISNUMBER($Z8),SUM(OFFSET(Change!L$1,$Z8-1,0,$AA8,1)),0)+IF(ISNUMBER($AB8),SUM(OFFSET(Change!L$1,$AB8-1,0,$AC8,1)),0)+Change!L21</f>
        <v>3.4803318884997596</v>
      </c>
      <c r="M8" s="17">
        <f ca="1">IF(ISNUMBER($Z8),SUM(OFFSET(Change!M$1,$Z8-1,0,$AA8,1)),0)+IF(ISNUMBER($AB8),SUM(OFFSET(Change!M$1,$AB8-1,0,$AC8,1)),0)+Change!M21</f>
        <v>3.4198920309980592</v>
      </c>
      <c r="N8" s="17">
        <f ca="1">IF(ISNUMBER($Z8),SUM(OFFSET(Change!N$1,$Z8-1,0,$AA8,1)),0)+IF(ISNUMBER($AB8),SUM(OFFSET(Change!N$1,$AB8-1,0,$AC8,1)),0)+Change!N21</f>
        <v>3.2356580712908078</v>
      </c>
      <c r="O8" s="17">
        <f ca="1">IF(ISNUMBER($Z8),SUM(OFFSET(Change!O$1,$Z8-1,0,$AA8,1)),0)+IF(ISNUMBER($AB8),SUM(OFFSET(Change!O$1,$AB8-1,0,$AC8,1)),0)+Change!O21</f>
        <v>3.148167989975331</v>
      </c>
      <c r="P8" s="17">
        <f ca="1">IF(ISNUMBER($Z8),SUM(OFFSET(Change!P$1,$Z8-1,0,$AA8,1)),0)+IF(ISNUMBER($AB8),SUM(OFFSET(Change!P$1,$AB8-1,0,$AC8,1)),0)+Change!P21</f>
        <v>3.413380525479571</v>
      </c>
      <c r="Q8" s="17">
        <f ca="1">IF(ISNUMBER($Z8),SUM(OFFSET(Change!Q$1,$Z8-1,0,$AA8,1)),0)+IF(ISNUMBER($AB8),SUM(OFFSET(Change!Q$1,$AB8-1,0,$AC8,1)),0)+Change!Q21</f>
        <v>3.6678406864282795</v>
      </c>
      <c r="R8" s="17">
        <f ca="1">IF(ISNUMBER($Z8),SUM(OFFSET(Change!R$1,$Z8-1,0,$AA8,1)),0)+IF(ISNUMBER($AB8),SUM(OFFSET(Change!R$1,$AB8-1,0,$AC8,1)),0)+Change!R21</f>
        <v>3.8899302599656145</v>
      </c>
      <c r="S8" s="17">
        <f ca="1">IF(ISNUMBER($Z8),SUM(OFFSET(Change!S$1,$Z8-1,0,$AA8,1)),0)+IF(ISNUMBER($AB8),SUM(OFFSET(Change!S$1,$AB8-1,0,$AC8,1)),0)+Change!S21</f>
        <v>4.6202021623808598</v>
      </c>
      <c r="T8" s="17">
        <f ca="1">IF(ISNUMBER($Z8),SUM(OFFSET(Change!T$1,$Z8-1,0,$AA8,1)),0)+IF(ISNUMBER($AB8),SUM(OFFSET(Change!T$1,$AB8-1,0,$AC8,1)),0)+Change!T21</f>
        <v>4.8866603451556392</v>
      </c>
      <c r="U8" s="17">
        <f ca="1">IF(ISNUMBER($Z8),SUM(OFFSET(Change!U$1,$Z8-1,0,$AA8,1)),0)+IF(ISNUMBER($AB8),SUM(OFFSET(Change!U$1,$AB8-1,0,$AC8,1)),0)+Change!U21</f>
        <v>4.8617888460944831</v>
      </c>
      <c r="V8" s="17">
        <f ca="1">IF(ISNUMBER($Z8),SUM(OFFSET(Change!V$1,$Z8-1,0,$AA8,1)),0)+IF(ISNUMBER($AB8),SUM(OFFSET(Change!V$1,$AB8-1,0,$AC8,1)),0)+Change!V21</f>
        <v>5.3924132945406571</v>
      </c>
      <c r="W8" s="17">
        <f ca="1">IF(ISNUMBER($Z8),SUM(OFFSET(Change!W$1,$Z8-1,0,$AA8,1)),0)+IF(ISNUMBER($AB8),SUM(OFFSET(Change!W$1,$AB8-1,0,$AC8,1)),0)+Change!W21</f>
        <v>5.9160663884381028</v>
      </c>
      <c r="X8" s="17">
        <f ca="1">IF(ISNUMBER($Z8),SUM(OFFSET(Change!X$1,$Z8-1,0,$AA8,1)),0)+IF(ISNUMBER($AB8),SUM(OFFSET(Change!X$1,$AB8-1,0,$AC8,1)),0)+Change!X21</f>
        <v>5.6453081923456985</v>
      </c>
      <c r="Z8" s="10">
        <v>17</v>
      </c>
      <c r="AA8" s="10">
        <v>1</v>
      </c>
      <c r="AB8" s="10">
        <v>19</v>
      </c>
      <c r="AC8" s="10">
        <v>1</v>
      </c>
    </row>
    <row r="9" spans="2:29" x14ac:dyDescent="0.25">
      <c r="B9" s="10" t="s">
        <v>33</v>
      </c>
      <c r="C9" s="17">
        <f t="shared" ca="1" si="0"/>
        <v>-6397.8632659655868</v>
      </c>
      <c r="D9" s="17">
        <f ca="1">IF(ISNUMBER($Z9),SUM(OFFSET(Change!D$1,$Z9-1,0,$AA9,1)),0)+IF(ISNUMBER($AB9),SUM(OFFSET(Change!D$1,$AB9-1,0,$AC9,1)),0)</f>
        <v>-223.26910446811948</v>
      </c>
      <c r="E9" s="17">
        <f ca="1">IF(ISNUMBER($Z9),SUM(OFFSET(Change!E$1,$Z9-1,0,$AA9,1)),0)+IF(ISNUMBER($AB9),SUM(OFFSET(Change!E$1,$AB9-1,0,$AC9,1)),0)</f>
        <v>-353.66362119599887</v>
      </c>
      <c r="F9" s="17">
        <f ca="1">IF(ISNUMBER($Z9),SUM(OFFSET(Change!F$1,$Z9-1,0,$AA9,1)),0)+IF(ISNUMBER($AB9),SUM(OFFSET(Change!F$1,$AB9-1,0,$AC9,1)),0)</f>
        <v>-417.78950879892858</v>
      </c>
      <c r="G9" s="17">
        <f ca="1">IF(ISNUMBER($Z9),SUM(OFFSET(Change!G$1,$Z9-1,0,$AA9,1)),0)+IF(ISNUMBER($AB9),SUM(OFFSET(Change!G$1,$AB9-1,0,$AC9,1)),0)</f>
        <v>-487.01214955231751</v>
      </c>
      <c r="H9" s="17">
        <f ca="1">IF(ISNUMBER($Z9),SUM(OFFSET(Change!H$1,$Z9-1,0,$AA9,1)),0)+IF(ISNUMBER($AB9),SUM(OFFSET(Change!H$1,$AB9-1,0,$AC9,1)),0)</f>
        <v>-622.22598893729321</v>
      </c>
      <c r="I9" s="17">
        <f ca="1">IF(ISNUMBER($Z9),SUM(OFFSET(Change!I$1,$Z9-1,0,$AA9,1)),0)+IF(ISNUMBER($AB9),SUM(OFFSET(Change!I$1,$AB9-1,0,$AC9,1)),0)</f>
        <v>-851.88576602765977</v>
      </c>
      <c r="J9" s="17">
        <f ca="1">IF(ISNUMBER($Z9),SUM(OFFSET(Change!J$1,$Z9-1,0,$AA9,1)),0)+IF(ISNUMBER($AB9),SUM(OFFSET(Change!J$1,$AB9-1,0,$AC9,1)),0)</f>
        <v>-777.63039330142203</v>
      </c>
      <c r="K9" s="17">
        <f ca="1">IF(ISNUMBER($Z9),SUM(OFFSET(Change!K$1,$Z9-1,0,$AA9,1)),0)+IF(ISNUMBER($AB9),SUM(OFFSET(Change!K$1,$AB9-1,0,$AC9,1)),0)</f>
        <v>-966.65072648987564</v>
      </c>
      <c r="L9" s="17">
        <f ca="1">IF(ISNUMBER($Z9),SUM(OFFSET(Change!L$1,$Z9-1,0,$AA9,1)),0)+IF(ISNUMBER($AB9),SUM(OFFSET(Change!L$1,$AB9-1,0,$AC9,1)),0)</f>
        <v>-1004.5753043055083</v>
      </c>
      <c r="M9" s="17">
        <f ca="1">IF(ISNUMBER($Z9),SUM(OFFSET(Change!M$1,$Z9-1,0,$AA9,1)),0)+IF(ISNUMBER($AB9),SUM(OFFSET(Change!M$1,$AB9-1,0,$AC9,1)),0)</f>
        <v>-1033.5447166284634</v>
      </c>
      <c r="N9" s="17">
        <f ca="1">IF(ISNUMBER($Z9),SUM(OFFSET(Change!N$1,$Z9-1,0,$AA9,1)),0)+IF(ISNUMBER($AB9),SUM(OFFSET(Change!N$1,$AB9-1,0,$AC9,1)),0)</f>
        <v>-795.10634185859362</v>
      </c>
      <c r="O9" s="17">
        <f ca="1">IF(ISNUMBER($Z9),SUM(OFFSET(Change!O$1,$Z9-1,0,$AA9,1)),0)+IF(ISNUMBER($AB9),SUM(OFFSET(Change!O$1,$AB9-1,0,$AC9,1)),0)</f>
        <v>-750.82640113146931</v>
      </c>
      <c r="P9" s="17">
        <f ca="1">IF(ISNUMBER($Z9),SUM(OFFSET(Change!P$1,$Z9-1,0,$AA9,1)),0)+IF(ISNUMBER($AB9),SUM(OFFSET(Change!P$1,$AB9-1,0,$AC9,1)),0)</f>
        <v>-769.30854582997551</v>
      </c>
      <c r="Q9" s="17">
        <f ca="1">IF(ISNUMBER($Z9),SUM(OFFSET(Change!Q$1,$Z9-1,0,$AA9,1)),0)+IF(ISNUMBER($AB9),SUM(OFFSET(Change!Q$1,$AB9-1,0,$AC9,1)),0)</f>
        <v>-804.42501391669259</v>
      </c>
      <c r="R9" s="17">
        <f ca="1">IF(ISNUMBER($Z9),SUM(OFFSET(Change!R$1,$Z9-1,0,$AA9,1)),0)+IF(ISNUMBER($AB9),SUM(OFFSET(Change!R$1,$AB9-1,0,$AC9,1)),0)</f>
        <v>-735.24698393978463</v>
      </c>
      <c r="S9" s="17">
        <f ca="1">IF(ISNUMBER($Z9),SUM(OFFSET(Change!S$1,$Z9-1,0,$AA9,1)),0)+IF(ISNUMBER($AB9),SUM(OFFSET(Change!S$1,$AB9-1,0,$AC9,1)),0)</f>
        <v>-513.02584142327851</v>
      </c>
      <c r="T9" s="17">
        <f ca="1">IF(ISNUMBER($Z9),SUM(OFFSET(Change!T$1,$Z9-1,0,$AA9,1)),0)+IF(ISNUMBER($AB9),SUM(OFFSET(Change!T$1,$AB9-1,0,$AC9,1)),0)</f>
        <v>-215.07535165664086</v>
      </c>
      <c r="U9" s="17">
        <f ca="1">IF(ISNUMBER($Z9),SUM(OFFSET(Change!U$1,$Z9-1,0,$AA9,1)),0)+IF(ISNUMBER($AB9),SUM(OFFSET(Change!U$1,$AB9-1,0,$AC9,1)),0)</f>
        <v>13.945926881204901</v>
      </c>
      <c r="V9" s="17">
        <f ca="1">IF(ISNUMBER($Z9),SUM(OFFSET(Change!V$1,$Z9-1,0,$AA9,1)),0)+IF(ISNUMBER($AB9),SUM(OFFSET(Change!V$1,$AB9-1,0,$AC9,1)),0)</f>
        <v>81.418527444599576</v>
      </c>
      <c r="W9" s="17">
        <f ca="1">IF(ISNUMBER($Z9),SUM(OFFSET(Change!W$1,$Z9-1,0,$AA9,1)),0)+IF(ISNUMBER($AB9),SUM(OFFSET(Change!W$1,$AB9-1,0,$AC9,1)),0)</f>
        <v>132.92669009113231</v>
      </c>
      <c r="X9" s="17">
        <f ca="1">IF(ISNUMBER($Z9),SUM(OFFSET(Change!X$1,$Z9-1,0,$AA9,1)),0)+IF(ISNUMBER($AB9),SUM(OFFSET(Change!X$1,$AB9-1,0,$AC9,1)),0)</f>
        <v>197.39008678492954</v>
      </c>
      <c r="Z9" s="10">
        <v>35</v>
      </c>
      <c r="AA9" s="18">
        <v>6</v>
      </c>
      <c r="AB9" s="18"/>
    </row>
    <row r="10" spans="2:29" x14ac:dyDescent="0.25">
      <c r="B10" s="10" t="s">
        <v>34</v>
      </c>
      <c r="C10" s="17">
        <f t="shared" ca="1" si="0"/>
        <v>2233.4841941597751</v>
      </c>
      <c r="D10" s="17">
        <f ca="1">IF(ISNUMBER($Z10),SUM(OFFSET(Change!D$1,$Z10-1,0,$AA10,1)),0)+IF(ISNUMBER($AB10),SUM(OFFSET(Change!D$1,$AB10-1,0,$AC10,1)),0)</f>
        <v>10.085855954045932</v>
      </c>
      <c r="E10" s="17">
        <f ca="1">IF(ISNUMBER($Z10),SUM(OFFSET(Change!E$1,$Z10-1,0,$AA10,1)),0)+IF(ISNUMBER($AB10),SUM(OFFSET(Change!E$1,$AB10-1,0,$AC10,1)),0)</f>
        <v>19.82487379464105</v>
      </c>
      <c r="F10" s="17">
        <f ca="1">IF(ISNUMBER($Z10),SUM(OFFSET(Change!F$1,$Z10-1,0,$AA10,1)),0)+IF(ISNUMBER($AB10),SUM(OFFSET(Change!F$1,$AB10-1,0,$AC10,1)),0)</f>
        <v>37.447654375808035</v>
      </c>
      <c r="G10" s="17">
        <f ca="1">IF(ISNUMBER($Z10),SUM(OFFSET(Change!G$1,$Z10-1,0,$AA10,1)),0)+IF(ISNUMBER($AB10),SUM(OFFSET(Change!G$1,$AB10-1,0,$AC10,1)),0)</f>
        <v>56.062324736456247</v>
      </c>
      <c r="H10" s="17">
        <f ca="1">IF(ISNUMBER($Z10),SUM(OFFSET(Change!H$1,$Z10-1,0,$AA10,1)),0)+IF(ISNUMBER($AB10),SUM(OFFSET(Change!H$1,$AB10-1,0,$AC10,1)),0)</f>
        <v>77.75403997032042</v>
      </c>
      <c r="I10" s="17">
        <f ca="1">IF(ISNUMBER($Z10),SUM(OFFSET(Change!I$1,$Z10-1,0,$AA10,1)),0)+IF(ISNUMBER($AB10),SUM(OFFSET(Change!I$1,$AB10-1,0,$AC10,1)),0)</f>
        <v>100.95731041833115</v>
      </c>
      <c r="J10" s="17">
        <f ca="1">IF(ISNUMBER($Z10),SUM(OFFSET(Change!J$1,$Z10-1,0,$AA10,1)),0)+IF(ISNUMBER($AB10),SUM(OFFSET(Change!J$1,$AB10-1,0,$AC10,1)),0)</f>
        <v>118.61607343473491</v>
      </c>
      <c r="K10" s="17">
        <f ca="1">IF(ISNUMBER($Z10),SUM(OFFSET(Change!K$1,$Z10-1,0,$AA10,1)),0)+IF(ISNUMBER($AB10),SUM(OFFSET(Change!K$1,$AB10-1,0,$AC10,1)),0)</f>
        <v>149.89171523909997</v>
      </c>
      <c r="L10" s="17">
        <f ca="1">IF(ISNUMBER($Z10),SUM(OFFSET(Change!L$1,$Z10-1,0,$AA10,1)),0)+IF(ISNUMBER($AB10),SUM(OFFSET(Change!L$1,$AB10-1,0,$AC10,1)),0)</f>
        <v>184.73692521673973</v>
      </c>
      <c r="M10" s="17">
        <f ca="1">IF(ISNUMBER($Z10),SUM(OFFSET(Change!M$1,$Z10-1,0,$AA10,1)),0)+IF(ISNUMBER($AB10),SUM(OFFSET(Change!M$1,$AB10-1,0,$AC10,1)),0)</f>
        <v>217.31944515582737</v>
      </c>
      <c r="N10" s="17">
        <f ca="1">IF(ISNUMBER($Z10),SUM(OFFSET(Change!N$1,$Z10-1,0,$AA10,1)),0)+IF(ISNUMBER($AB10),SUM(OFFSET(Change!N$1,$AB10-1,0,$AC10,1)),0)</f>
        <v>250.15672666656153</v>
      </c>
      <c r="O10" s="17">
        <f ca="1">IF(ISNUMBER($Z10),SUM(OFFSET(Change!O$1,$Z10-1,0,$AA10,1)),0)+IF(ISNUMBER($AB10),SUM(OFFSET(Change!O$1,$AB10-1,0,$AC10,1)),0)</f>
        <v>282.80053953816241</v>
      </c>
      <c r="P10" s="17">
        <f ca="1">IF(ISNUMBER($Z10),SUM(OFFSET(Change!P$1,$Z10-1,0,$AA10,1)),0)+IF(ISNUMBER($AB10),SUM(OFFSET(Change!P$1,$AB10-1,0,$AC10,1)),0)</f>
        <v>306.40299792549229</v>
      </c>
      <c r="Q10" s="17">
        <f ca="1">IF(ISNUMBER($Z10),SUM(OFFSET(Change!Q$1,$Z10-1,0,$AA10,1)),0)+IF(ISNUMBER($AB10),SUM(OFFSET(Change!Q$1,$AB10-1,0,$AC10,1)),0)</f>
        <v>345.06808723890146</v>
      </c>
      <c r="R10" s="17">
        <f ca="1">IF(ISNUMBER($Z10),SUM(OFFSET(Change!R$1,$Z10-1,0,$AA10,1)),0)+IF(ISNUMBER($AB10),SUM(OFFSET(Change!R$1,$AB10-1,0,$AC10,1)),0)</f>
        <v>382.74363928973088</v>
      </c>
      <c r="S10" s="17">
        <f ca="1">IF(ISNUMBER($Z10),SUM(OFFSET(Change!S$1,$Z10-1,0,$AA10,1)),0)+IF(ISNUMBER($AB10),SUM(OFFSET(Change!S$1,$AB10-1,0,$AC10,1)),0)</f>
        <v>417.66970784590262</v>
      </c>
      <c r="T10" s="17">
        <f ca="1">IF(ISNUMBER($Z10),SUM(OFFSET(Change!T$1,$Z10-1,0,$AA10,1)),0)+IF(ISNUMBER($AB10),SUM(OFFSET(Change!T$1,$AB10-1,0,$AC10,1)),0)</f>
        <v>459.67453234549475</v>
      </c>
      <c r="U10" s="17">
        <f ca="1">IF(ISNUMBER($Z10),SUM(OFFSET(Change!U$1,$Z10-1,0,$AA10,1)),0)+IF(ISNUMBER($AB10),SUM(OFFSET(Change!U$1,$AB10-1,0,$AC10,1)),0)</f>
        <v>458.96590289722792</v>
      </c>
      <c r="V10" s="17">
        <f ca="1">IF(ISNUMBER($Z10),SUM(OFFSET(Change!V$1,$Z10-1,0,$AA10,1)),0)+IF(ISNUMBER($AB10),SUM(OFFSET(Change!V$1,$AB10-1,0,$AC10,1)),0)</f>
        <v>488.14993080879242</v>
      </c>
      <c r="W10" s="17">
        <f ca="1">IF(ISNUMBER($Z10),SUM(OFFSET(Change!W$1,$Z10-1,0,$AA10,1)),0)+IF(ISNUMBER($AB10),SUM(OFFSET(Change!W$1,$AB10-1,0,$AC10,1)),0)</f>
        <v>519.82556617525472</v>
      </c>
      <c r="X10" s="17">
        <f ca="1">IF(ISNUMBER($Z10),SUM(OFFSET(Change!X$1,$Z10-1,0,$AA10,1)),0)+IF(ISNUMBER($AB10),SUM(OFFSET(Change!X$1,$AB10-1,0,$AC10,1)),0)</f>
        <v>550.90619692520863</v>
      </c>
      <c r="Z10" s="10">
        <v>57</v>
      </c>
      <c r="AA10" s="10">
        <v>1</v>
      </c>
      <c r="AB10" s="10">
        <v>59</v>
      </c>
      <c r="AC10" s="10">
        <v>1</v>
      </c>
    </row>
    <row r="11" spans="2:29" x14ac:dyDescent="0.25">
      <c r="B11" s="10" t="s">
        <v>38</v>
      </c>
      <c r="C11" s="17">
        <f t="shared" ca="1" si="0"/>
        <v>1538.9880407872313</v>
      </c>
      <c r="D11" s="17">
        <f ca="1">IF(ISNUMBER($Z11),SUM(OFFSET(Change!D$1,$Z11-1,0,$AA11,1)),0)+IF(ISNUMBER($AB11),SUM(OFFSET(Change!D$1,$AB11-1,0,$AC11,1)),0)</f>
        <v>77.861359449239359</v>
      </c>
      <c r="E11" s="17">
        <f ca="1">IF(ISNUMBER($Z11),SUM(OFFSET(Change!E$1,$Z11-1,0,$AA11,1)),0)+IF(ISNUMBER($AB11),SUM(OFFSET(Change!E$1,$AB11-1,0,$AC11,1)),0)</f>
        <v>56.172941393435401</v>
      </c>
      <c r="F11" s="17">
        <f ca="1">IF(ISNUMBER($Z11),SUM(OFFSET(Change!F$1,$Z11-1,0,$AA11,1)),0)+IF(ISNUMBER($AB11),SUM(OFFSET(Change!F$1,$AB11-1,0,$AC11,1)),0)</f>
        <v>48.645384196687885</v>
      </c>
      <c r="G11" s="17">
        <f ca="1">IF(ISNUMBER($Z11),SUM(OFFSET(Change!G$1,$Z11-1,0,$AA11,1)),0)+IF(ISNUMBER($AB11),SUM(OFFSET(Change!G$1,$AB11-1,0,$AC11,1)),0)</f>
        <v>65.828950071840893</v>
      </c>
      <c r="H11" s="17">
        <f ca="1">IF(ISNUMBER($Z11),SUM(OFFSET(Change!H$1,$Z11-1,0,$AA11,1)),0)+IF(ISNUMBER($AB11),SUM(OFFSET(Change!H$1,$AB11-1,0,$AC11,1)),0)</f>
        <v>104.44756860599141</v>
      </c>
      <c r="I11" s="17">
        <f ca="1">IF(ISNUMBER($Z11),SUM(OFFSET(Change!I$1,$Z11-1,0,$AA11,1)),0)+IF(ISNUMBER($AB11),SUM(OFFSET(Change!I$1,$AB11-1,0,$AC11,1)),0)</f>
        <v>185.65827185491605</v>
      </c>
      <c r="J11" s="17">
        <f ca="1">IF(ISNUMBER($Z11),SUM(OFFSET(Change!J$1,$Z11-1,0,$AA11,1)),0)+IF(ISNUMBER($AB11),SUM(OFFSET(Change!J$1,$AB11-1,0,$AC11,1)),0)</f>
        <v>164.62562932411024</v>
      </c>
      <c r="K11" s="17">
        <f ca="1">IF(ISNUMBER($Z11),SUM(OFFSET(Change!K$1,$Z11-1,0,$AA11,1)),0)+IF(ISNUMBER($AB11),SUM(OFFSET(Change!K$1,$AB11-1,0,$AC11,1)),0)</f>
        <v>148.90788431045934</v>
      </c>
      <c r="L11" s="17">
        <f ca="1">IF(ISNUMBER($Z11),SUM(OFFSET(Change!L$1,$Z11-1,0,$AA11,1)),0)+IF(ISNUMBER($AB11),SUM(OFFSET(Change!L$1,$AB11-1,0,$AC11,1)),0)</f>
        <v>121.76590842702184</v>
      </c>
      <c r="M11" s="17">
        <f ca="1">IF(ISNUMBER($Z11),SUM(OFFSET(Change!M$1,$Z11-1,0,$AA11,1)),0)+IF(ISNUMBER($AB11),SUM(OFFSET(Change!M$1,$AB11-1,0,$AC11,1)),0)</f>
        <v>117.83420531967253</v>
      </c>
      <c r="N11" s="17">
        <f ca="1">IF(ISNUMBER($Z11),SUM(OFFSET(Change!N$1,$Z11-1,0,$AA11,1)),0)+IF(ISNUMBER($AB11),SUM(OFFSET(Change!N$1,$AB11-1,0,$AC11,1)),0)</f>
        <v>134.39332583198376</v>
      </c>
      <c r="O11" s="17">
        <f ca="1">IF(ISNUMBER($Z11),SUM(OFFSET(Change!O$1,$Z11-1,0,$AA11,1)),0)+IF(ISNUMBER($AB11),SUM(OFFSET(Change!O$1,$AB11-1,0,$AC11,1)),0)</f>
        <v>156.95867792503594</v>
      </c>
      <c r="P11" s="17">
        <f ca="1">IF(ISNUMBER($Z11),SUM(OFFSET(Change!P$1,$Z11-1,0,$AA11,1)),0)+IF(ISNUMBER($AB11),SUM(OFFSET(Change!P$1,$AB11-1,0,$AC11,1)),0)</f>
        <v>180.39322473137059</v>
      </c>
      <c r="Q11" s="17">
        <f ca="1">IF(ISNUMBER($Z11),SUM(OFFSET(Change!Q$1,$Z11-1,0,$AA11,1)),0)+IF(ISNUMBER($AB11),SUM(OFFSET(Change!Q$1,$AB11-1,0,$AC11,1)),0)</f>
        <v>172.07475835957644</v>
      </c>
      <c r="R11" s="17">
        <f ca="1">IF(ISNUMBER($Z11),SUM(OFFSET(Change!R$1,$Z11-1,0,$AA11,1)),0)+IF(ISNUMBER($AB11),SUM(OFFSET(Change!R$1,$AB11-1,0,$AC11,1)),0)</f>
        <v>153.81767135288985</v>
      </c>
      <c r="S11" s="17">
        <f ca="1">IF(ISNUMBER($Z11),SUM(OFFSET(Change!S$1,$Z11-1,0,$AA11,1)),0)+IF(ISNUMBER($AB11),SUM(OFFSET(Change!S$1,$AB11-1,0,$AC11,1)),0)</f>
        <v>143.02810433320749</v>
      </c>
      <c r="T11" s="17">
        <f ca="1">IF(ISNUMBER($Z11),SUM(OFFSET(Change!T$1,$Z11-1,0,$AA11,1)),0)+IF(ISNUMBER($AB11),SUM(OFFSET(Change!T$1,$AB11-1,0,$AC11,1)),0)</f>
        <v>173.00104410832498</v>
      </c>
      <c r="U11" s="17">
        <f ca="1">IF(ISNUMBER($Z11),SUM(OFFSET(Change!U$1,$Z11-1,0,$AA11,1)),0)+IF(ISNUMBER($AB11),SUM(OFFSET(Change!U$1,$AB11-1,0,$AC11,1)),0)</f>
        <v>226.24555838369474</v>
      </c>
      <c r="V11" s="17">
        <f ca="1">IF(ISNUMBER($Z11),SUM(OFFSET(Change!V$1,$Z11-1,0,$AA11,1)),0)+IF(ISNUMBER($AB11),SUM(OFFSET(Change!V$1,$AB11-1,0,$AC11,1)),0)</f>
        <v>263.66812622414335</v>
      </c>
      <c r="W11" s="17">
        <f ca="1">IF(ISNUMBER($Z11),SUM(OFFSET(Change!W$1,$Z11-1,0,$AA11,1)),0)+IF(ISNUMBER($AB11),SUM(OFFSET(Change!W$1,$AB11-1,0,$AC11,1)),0)</f>
        <v>277.36120550653533</v>
      </c>
      <c r="X11" s="17">
        <f ca="1">IF(ISNUMBER($Z11),SUM(OFFSET(Change!X$1,$Z11-1,0,$AA11,1)),0)+IF(ISNUMBER($AB11),SUM(OFFSET(Change!X$1,$AB11-1,0,$AC11,1)),0)</f>
        <v>301.01275361554906</v>
      </c>
      <c r="Z11" s="10">
        <v>64</v>
      </c>
      <c r="AA11" s="10">
        <v>1</v>
      </c>
    </row>
    <row r="12" spans="2:29" x14ac:dyDescent="0.25">
      <c r="B12" s="10" t="s">
        <v>39</v>
      </c>
      <c r="C12" s="17">
        <f t="shared" ca="1" si="0"/>
        <v>-980.69163900197827</v>
      </c>
      <c r="D12" s="17">
        <f ca="1">IF(ISNUMBER($Z12),SUM(OFFSET(Change!D$1,$Z12-1,0,$AA12,1)),0)+IF(ISNUMBER($AB12),SUM(OFFSET(Change!D$1,$AB12-1,0,$AC12,1)),0)</f>
        <v>-104.87146265973945</v>
      </c>
      <c r="E12" s="17">
        <f ca="1">IF(ISNUMBER($Z12),SUM(OFFSET(Change!E$1,$Z12-1,0,$AA12,1)),0)+IF(ISNUMBER($AB12),SUM(OFFSET(Change!E$1,$AB12-1,0,$AC12,1)),0)</f>
        <v>-112.6985683204431</v>
      </c>
      <c r="F12" s="17">
        <f ca="1">IF(ISNUMBER($Z12),SUM(OFFSET(Change!F$1,$Z12-1,0,$AA12,1)),0)+IF(ISNUMBER($AB12),SUM(OFFSET(Change!F$1,$AB12-1,0,$AC12,1)),0)</f>
        <v>-124.56557120681828</v>
      </c>
      <c r="G12" s="17">
        <f ca="1">IF(ISNUMBER($Z12),SUM(OFFSET(Change!G$1,$Z12-1,0,$AA12,1)),0)+IF(ISNUMBER($AB12),SUM(OFFSET(Change!G$1,$AB12-1,0,$AC12,1)),0)</f>
        <v>-102.33309021338123</v>
      </c>
      <c r="H12" s="17">
        <f ca="1">IF(ISNUMBER($Z12),SUM(OFFSET(Change!H$1,$Z12-1,0,$AA12,1)),0)+IF(ISNUMBER($AB12),SUM(OFFSET(Change!H$1,$AB12-1,0,$AC12,1)),0)</f>
        <v>-71.059940534445829</v>
      </c>
      <c r="I12" s="17">
        <f ca="1">IF(ISNUMBER($Z12),SUM(OFFSET(Change!I$1,$Z12-1,0,$AA12,1)),0)+IF(ISNUMBER($AB12),SUM(OFFSET(Change!I$1,$AB12-1,0,$AC12,1)),0)</f>
        <v>-62.198706139044688</v>
      </c>
      <c r="J12" s="17">
        <f ca="1">IF(ISNUMBER($Z12),SUM(OFFSET(Change!J$1,$Z12-1,0,$AA12,1)),0)+IF(ISNUMBER($AB12),SUM(OFFSET(Change!J$1,$AB12-1,0,$AC12,1)),0)</f>
        <v>-64.399330541489363</v>
      </c>
      <c r="K12" s="17">
        <f ca="1">IF(ISNUMBER($Z12),SUM(OFFSET(Change!K$1,$Z12-1,0,$AA12,1)),0)+IF(ISNUMBER($AB12),SUM(OFFSET(Change!K$1,$AB12-1,0,$AC12,1)),0)</f>
        <v>-63.083262605677987</v>
      </c>
      <c r="L12" s="17">
        <f ca="1">IF(ISNUMBER($Z12),SUM(OFFSET(Change!L$1,$Z12-1,0,$AA12,1)),0)+IF(ISNUMBER($AB12),SUM(OFFSET(Change!L$1,$AB12-1,0,$AC12,1)),0)</f>
        <v>-65.82309106868135</v>
      </c>
      <c r="M12" s="17">
        <f ca="1">IF(ISNUMBER($Z12),SUM(OFFSET(Change!M$1,$Z12-1,0,$AA12,1)),0)+IF(ISNUMBER($AB12),SUM(OFFSET(Change!M$1,$AB12-1,0,$AC12,1)),0)</f>
        <v>-69.710329724847568</v>
      </c>
      <c r="N12" s="17">
        <f ca="1">IF(ISNUMBER($Z12),SUM(OFFSET(Change!N$1,$Z12-1,0,$AA12,1)),0)+IF(ISNUMBER($AB12),SUM(OFFSET(Change!N$1,$AB12-1,0,$AC12,1)),0)</f>
        <v>-68.710206747368176</v>
      </c>
      <c r="O12" s="17">
        <f ca="1">IF(ISNUMBER($Z12),SUM(OFFSET(Change!O$1,$Z12-1,0,$AA12,1)),0)+IF(ISNUMBER($AB12),SUM(OFFSET(Change!O$1,$AB12-1,0,$AC12,1)),0)</f>
        <v>-66.654968695611245</v>
      </c>
      <c r="P12" s="17">
        <f ca="1">IF(ISNUMBER($Z12),SUM(OFFSET(Change!P$1,$Z12-1,0,$AA12,1)),0)+IF(ISNUMBER($AB12),SUM(OFFSET(Change!P$1,$AB12-1,0,$AC12,1)),0)</f>
        <v>-68.482386087300881</v>
      </c>
      <c r="Q12" s="17">
        <f ca="1">IF(ISNUMBER($Z12),SUM(OFFSET(Change!Q$1,$Z12-1,0,$AA12,1)),0)+IF(ISNUMBER($AB12),SUM(OFFSET(Change!Q$1,$AB12-1,0,$AC12,1)),0)</f>
        <v>-75.897213779225368</v>
      </c>
      <c r="R12" s="17">
        <f ca="1">IF(ISNUMBER($Z12),SUM(OFFSET(Change!R$1,$Z12-1,0,$AA12,1)),0)+IF(ISNUMBER($AB12),SUM(OFFSET(Change!R$1,$AB12-1,0,$AC12,1)),0)</f>
        <v>-88.860343445663162</v>
      </c>
      <c r="S12" s="17">
        <f ca="1">IF(ISNUMBER($Z12),SUM(OFFSET(Change!S$1,$Z12-1,0,$AA12,1)),0)+IF(ISNUMBER($AB12),SUM(OFFSET(Change!S$1,$AB12-1,0,$AC12,1)),0)</f>
        <v>-95.446833174251637</v>
      </c>
      <c r="T12" s="17">
        <f ca="1">IF(ISNUMBER($Z12),SUM(OFFSET(Change!T$1,$Z12-1,0,$AA12,1)),0)+IF(ISNUMBER($AB12),SUM(OFFSET(Change!T$1,$AB12-1,0,$AC12,1)),0)</f>
        <v>-94.569695273428223</v>
      </c>
      <c r="U12" s="17">
        <f ca="1">IF(ISNUMBER($Z12),SUM(OFFSET(Change!U$1,$Z12-1,0,$AA12,1)),0)+IF(ISNUMBER($AB12),SUM(OFFSET(Change!U$1,$AB12-1,0,$AC12,1)),0)</f>
        <v>-90.424935453702759</v>
      </c>
      <c r="V12" s="17">
        <f ca="1">IF(ISNUMBER($Z12),SUM(OFFSET(Change!V$1,$Z12-1,0,$AA12,1)),0)+IF(ISNUMBER($AB12),SUM(OFFSET(Change!V$1,$AB12-1,0,$AC12,1)),0)</f>
        <v>-92.728681069253554</v>
      </c>
      <c r="W12" s="17">
        <f ca="1">IF(ISNUMBER($Z12),SUM(OFFSET(Change!W$1,$Z12-1,0,$AA12,1)),0)+IF(ISNUMBER($AB12),SUM(OFFSET(Change!W$1,$AB12-1,0,$AC12,1)),0)</f>
        <v>-95.946939682091525</v>
      </c>
      <c r="X12" s="17">
        <f ca="1">IF(ISNUMBER($Z12),SUM(OFFSET(Change!X$1,$Z12-1,0,$AA12,1)),0)+IF(ISNUMBER($AB12),SUM(OFFSET(Change!X$1,$AB12-1,0,$AC12,1)),0)</f>
        <v>-108.4527907346172</v>
      </c>
      <c r="Z12" s="10">
        <v>63</v>
      </c>
      <c r="AA12" s="10">
        <v>1</v>
      </c>
    </row>
    <row r="13" spans="2:29" x14ac:dyDescent="0.25">
      <c r="B13" s="10" t="s">
        <v>35</v>
      </c>
      <c r="C13" s="17">
        <f t="shared" ca="1" si="0"/>
        <v>28.498548541491107</v>
      </c>
      <c r="D13" s="17">
        <f ca="1">IF(ISNUMBER($Z13),SUM(OFFSET(Change!D$1,$Z13-1,0,$AA13,1)),0)+IF(ISNUMBER($AB13),SUM(OFFSET(Change!D$1,$AB13-1,0,$AC13,1)),0)</f>
        <v>11.270131051571282</v>
      </c>
      <c r="E13" s="17">
        <f ca="1">IF(ISNUMBER($Z13),SUM(OFFSET(Change!E$1,$Z13-1,0,$AA13,1)),0)+IF(ISNUMBER($AB13),SUM(OFFSET(Change!E$1,$AB13-1,0,$AC13,1)),0)</f>
        <v>10.149940723542919</v>
      </c>
      <c r="F13" s="17">
        <f ca="1">IF(ISNUMBER($Z13),SUM(OFFSET(Change!F$1,$Z13-1,0,$AA13,1)),0)+IF(ISNUMBER($AB13),SUM(OFFSET(Change!F$1,$AB13-1,0,$AC13,1)),0)</f>
        <v>10.756995424530725</v>
      </c>
      <c r="G13" s="17">
        <f ca="1">IF(ISNUMBER($Z13),SUM(OFFSET(Change!G$1,$Z13-1,0,$AA13,1)),0)+IF(ISNUMBER($AB13),SUM(OFFSET(Change!G$1,$AB13-1,0,$AC13,1)),0)</f>
        <v>0</v>
      </c>
      <c r="H13" s="17">
        <f ca="1">IF(ISNUMBER($Z13),SUM(OFFSET(Change!H$1,$Z13-1,0,$AA13,1)),0)+IF(ISNUMBER($AB13),SUM(OFFSET(Change!H$1,$AB13-1,0,$AC13,1)),0)</f>
        <v>0</v>
      </c>
      <c r="I13" s="17">
        <f ca="1">IF(ISNUMBER($Z13),SUM(OFFSET(Change!I$1,$Z13-1,0,$AA13,1)),0)+IF(ISNUMBER($AB13),SUM(OFFSET(Change!I$1,$AB13-1,0,$AC13,1)),0)</f>
        <v>0</v>
      </c>
      <c r="J13" s="17">
        <f ca="1">IF(ISNUMBER($Z13),SUM(OFFSET(Change!J$1,$Z13-1,0,$AA13,1)),0)+IF(ISNUMBER($AB13),SUM(OFFSET(Change!J$1,$AB13-1,0,$AC13,1)),0)</f>
        <v>0</v>
      </c>
      <c r="K13" s="17">
        <f ca="1">IF(ISNUMBER($Z13),SUM(OFFSET(Change!K$1,$Z13-1,0,$AA13,1)),0)+IF(ISNUMBER($AB13),SUM(OFFSET(Change!K$1,$AB13-1,0,$AC13,1)),0)</f>
        <v>0</v>
      </c>
      <c r="L13" s="17">
        <f ca="1">IF(ISNUMBER($Z13),SUM(OFFSET(Change!L$1,$Z13-1,0,$AA13,1)),0)+IF(ISNUMBER($AB13),SUM(OFFSET(Change!L$1,$AB13-1,0,$AC13,1)),0)</f>
        <v>0</v>
      </c>
      <c r="M13" s="17">
        <f ca="1">IF(ISNUMBER($Z13),SUM(OFFSET(Change!M$1,$Z13-1,0,$AA13,1)),0)+IF(ISNUMBER($AB13),SUM(OFFSET(Change!M$1,$AB13-1,0,$AC13,1)),0)</f>
        <v>0</v>
      </c>
      <c r="N13" s="17">
        <f ca="1">IF(ISNUMBER($Z13),SUM(OFFSET(Change!N$1,$Z13-1,0,$AA13,1)),0)+IF(ISNUMBER($AB13),SUM(OFFSET(Change!N$1,$AB13-1,0,$AC13,1)),0)</f>
        <v>0</v>
      </c>
      <c r="O13" s="17">
        <f ca="1">IF(ISNUMBER($Z13),SUM(OFFSET(Change!O$1,$Z13-1,0,$AA13,1)),0)+IF(ISNUMBER($AB13),SUM(OFFSET(Change!O$1,$AB13-1,0,$AC13,1)),0)</f>
        <v>0</v>
      </c>
      <c r="P13" s="17">
        <f ca="1">IF(ISNUMBER($Z13),SUM(OFFSET(Change!P$1,$Z13-1,0,$AA13,1)),0)+IF(ISNUMBER($AB13),SUM(OFFSET(Change!P$1,$AB13-1,0,$AC13,1)),0)</f>
        <v>0</v>
      </c>
      <c r="Q13" s="17">
        <f ca="1">IF(ISNUMBER($Z13),SUM(OFFSET(Change!Q$1,$Z13-1,0,$AA13,1)),0)+IF(ISNUMBER($AB13),SUM(OFFSET(Change!Q$1,$AB13-1,0,$AC13,1)),0)</f>
        <v>0</v>
      </c>
      <c r="R13" s="17">
        <f ca="1">IF(ISNUMBER($Z13),SUM(OFFSET(Change!R$1,$Z13-1,0,$AA13,1)),0)+IF(ISNUMBER($AB13),SUM(OFFSET(Change!R$1,$AB13-1,0,$AC13,1)),0)</f>
        <v>0</v>
      </c>
      <c r="S13" s="17">
        <f ca="1">IF(ISNUMBER($Z13),SUM(OFFSET(Change!S$1,$Z13-1,0,$AA13,1)),0)+IF(ISNUMBER($AB13),SUM(OFFSET(Change!S$1,$AB13-1,0,$AC13,1)),0)</f>
        <v>0</v>
      </c>
      <c r="T13" s="17">
        <f ca="1">IF(ISNUMBER($Z13),SUM(OFFSET(Change!T$1,$Z13-1,0,$AA13,1)),0)+IF(ISNUMBER($AB13),SUM(OFFSET(Change!T$1,$AB13-1,0,$AC13,1)),0)</f>
        <v>0</v>
      </c>
      <c r="U13" s="17">
        <f ca="1">IF(ISNUMBER($Z13),SUM(OFFSET(Change!U$1,$Z13-1,0,$AA13,1)),0)+IF(ISNUMBER($AB13),SUM(OFFSET(Change!U$1,$AB13-1,0,$AC13,1)),0)</f>
        <v>0</v>
      </c>
      <c r="V13" s="17">
        <f ca="1">IF(ISNUMBER($Z13),SUM(OFFSET(Change!V$1,$Z13-1,0,$AA13,1)),0)+IF(ISNUMBER($AB13),SUM(OFFSET(Change!V$1,$AB13-1,0,$AC13,1)),0)</f>
        <v>0</v>
      </c>
      <c r="W13" s="17">
        <f ca="1">IF(ISNUMBER($Z13),SUM(OFFSET(Change!W$1,$Z13-1,0,$AA13,1)),0)+IF(ISNUMBER($AB13),SUM(OFFSET(Change!W$1,$AB13-1,0,$AC13,1)),0)</f>
        <v>0</v>
      </c>
      <c r="X13" s="17">
        <f ca="1">IF(ISNUMBER($Z13),SUM(OFFSET(Change!X$1,$Z13-1,0,$AA13,1)),0)+IF(ISNUMBER($AB13),SUM(OFFSET(Change!X$1,$AB13-1,0,$AC13,1)),0)</f>
        <v>0</v>
      </c>
      <c r="Z13" s="10">
        <v>30</v>
      </c>
      <c r="AA13" s="10">
        <v>1</v>
      </c>
    </row>
    <row r="14" spans="2:29" x14ac:dyDescent="0.25">
      <c r="B14" s="19" t="s">
        <v>36</v>
      </c>
      <c r="C14" s="20">
        <f t="shared" ca="1" si="0"/>
        <v>0.39991039562521735</v>
      </c>
      <c r="D14" s="20">
        <f ca="1">IF(ISNUMBER($Z14),SUM(OFFSET(Change!D$1,$Z14-1,0,$AA14,1)),0)+IF(ISNUMBER($AB14),SUM(OFFSET(Change!D$1,$AB14-1,0,$AC14,1)),0)</f>
        <v>0.186</v>
      </c>
      <c r="E14" s="20">
        <f ca="1">IF(ISNUMBER($Z14),SUM(OFFSET(Change!E$1,$Z14-1,0,$AA14,1)),0)+IF(ISNUMBER($AB14),SUM(OFFSET(Change!E$1,$AB14-1,0,$AC14,1)),0)</f>
        <v>0.186</v>
      </c>
      <c r="F14" s="20">
        <f ca="1">IF(ISNUMBER($Z14),SUM(OFFSET(Change!F$1,$Z14-1,0,$AA14,1)),0)+IF(ISNUMBER($AB14),SUM(OFFSET(Change!F$1,$AB14-1,0,$AC14,1)),0)</f>
        <v>0</v>
      </c>
      <c r="G14" s="20">
        <f ca="1">IF(ISNUMBER($Z14),SUM(OFFSET(Change!G$1,$Z14-1,0,$AA14,1)),0)+IF(ISNUMBER($AB14),SUM(OFFSET(Change!G$1,$AB14-1,0,$AC14,1)),0)</f>
        <v>0</v>
      </c>
      <c r="H14" s="20">
        <f ca="1">IF(ISNUMBER($Z14),SUM(OFFSET(Change!H$1,$Z14-1,0,$AA14,1)),0)+IF(ISNUMBER($AB14),SUM(OFFSET(Change!H$1,$AB14-1,0,$AC14,1)),0)</f>
        <v>0</v>
      </c>
      <c r="I14" s="20">
        <f ca="1">IF(ISNUMBER($Z14),SUM(OFFSET(Change!I$1,$Z14-1,0,$AA14,1)),0)+IF(ISNUMBER($AB14),SUM(OFFSET(Change!I$1,$AB14-1,0,$AC14,1)),0)</f>
        <v>0</v>
      </c>
      <c r="J14" s="20">
        <f ca="1">IF(ISNUMBER($Z14),SUM(OFFSET(Change!J$1,$Z14-1,0,$AA14,1)),0)+IF(ISNUMBER($AB14),SUM(OFFSET(Change!J$1,$AB14-1,0,$AC14,1)),0)</f>
        <v>0</v>
      </c>
      <c r="K14" s="20">
        <f ca="1">IF(ISNUMBER($Z14),SUM(OFFSET(Change!K$1,$Z14-1,0,$AA14,1)),0)+IF(ISNUMBER($AB14),SUM(OFFSET(Change!K$1,$AB14-1,0,$AC14,1)),0)</f>
        <v>0</v>
      </c>
      <c r="L14" s="20">
        <f ca="1">IF(ISNUMBER($Z14),SUM(OFFSET(Change!L$1,$Z14-1,0,$AA14,1)),0)+IF(ISNUMBER($AB14),SUM(OFFSET(Change!L$1,$AB14-1,0,$AC14,1)),0)</f>
        <v>0</v>
      </c>
      <c r="M14" s="20">
        <f ca="1">IF(ISNUMBER($Z14),SUM(OFFSET(Change!M$1,$Z14-1,0,$AA14,1)),0)+IF(ISNUMBER($AB14),SUM(OFFSET(Change!M$1,$AB14-1,0,$AC14,1)),0)</f>
        <v>0</v>
      </c>
      <c r="N14" s="20">
        <f ca="1">IF(ISNUMBER($Z14),SUM(OFFSET(Change!N$1,$Z14-1,0,$AA14,1)),0)+IF(ISNUMBER($AB14),SUM(OFFSET(Change!N$1,$AB14-1,0,$AC14,1)),0)</f>
        <v>0</v>
      </c>
      <c r="O14" s="20">
        <f ca="1">IF(ISNUMBER($Z14),SUM(OFFSET(Change!O$1,$Z14-1,0,$AA14,1)),0)+IF(ISNUMBER($AB14),SUM(OFFSET(Change!O$1,$AB14-1,0,$AC14,1)),0)</f>
        <v>0</v>
      </c>
      <c r="P14" s="20">
        <f ca="1">IF(ISNUMBER($Z14),SUM(OFFSET(Change!P$1,$Z14-1,0,$AA14,1)),0)+IF(ISNUMBER($AB14),SUM(OFFSET(Change!P$1,$AB14-1,0,$AC14,1)),0)</f>
        <v>0</v>
      </c>
      <c r="Q14" s="20">
        <f ca="1">IF(ISNUMBER($Z14),SUM(OFFSET(Change!Q$1,$Z14-1,0,$AA14,1)),0)+IF(ISNUMBER($AB14),SUM(OFFSET(Change!Q$1,$AB14-1,0,$AC14,1)),0)</f>
        <v>0</v>
      </c>
      <c r="R14" s="20">
        <f ca="1">IF(ISNUMBER($Z14),SUM(OFFSET(Change!R$1,$Z14-1,0,$AA14,1)),0)+IF(ISNUMBER($AB14),SUM(OFFSET(Change!R$1,$AB14-1,0,$AC14,1)),0)</f>
        <v>3.0661117250030002E-2</v>
      </c>
      <c r="S14" s="20">
        <f ca="1">IF(ISNUMBER($Z14),SUM(OFFSET(Change!S$1,$Z14-1,0,$AA14,1)),0)+IF(ISNUMBER($AB14),SUM(OFFSET(Change!S$1,$AB14-1,0,$AC14,1)),0)</f>
        <v>0</v>
      </c>
      <c r="T14" s="20">
        <f ca="1">IF(ISNUMBER($Z14),SUM(OFFSET(Change!T$1,$Z14-1,0,$AA14,1)),0)+IF(ISNUMBER($AB14),SUM(OFFSET(Change!T$1,$AB14-1,0,$AC14,1)),0)</f>
        <v>0.13902433514064</v>
      </c>
      <c r="U14" s="20">
        <f ca="1">IF(ISNUMBER($Z14),SUM(OFFSET(Change!U$1,$Z14-1,0,$AA14,1)),0)+IF(ISNUMBER($AB14),SUM(OFFSET(Change!U$1,$AB14-1,0,$AC14,1)),0)</f>
        <v>0</v>
      </c>
      <c r="V14" s="20">
        <f ca="1">IF(ISNUMBER($Z14),SUM(OFFSET(Change!V$1,$Z14-1,0,$AA14,1)),0)+IF(ISNUMBER($AB14),SUM(OFFSET(Change!V$1,$AB14-1,0,$AC14,1)),0)</f>
        <v>0</v>
      </c>
      <c r="W14" s="20">
        <f ca="1">IF(ISNUMBER($Z14),SUM(OFFSET(Change!W$1,$Z14-1,0,$AA14,1)),0)+IF(ISNUMBER($AB14),SUM(OFFSET(Change!W$1,$AB14-1,0,$AC14,1)),0)</f>
        <v>0</v>
      </c>
      <c r="X14" s="20">
        <f ca="1">IF(ISNUMBER($Z14),SUM(OFFSET(Change!X$1,$Z14-1,0,$AA14,1)),0)+IF(ISNUMBER($AB14),SUM(OFFSET(Change!X$1,$AB14-1,0,$AC14,1)),0)</f>
        <v>0</v>
      </c>
      <c r="Z14" s="10">
        <v>45</v>
      </c>
      <c r="AA14" s="10">
        <v>1</v>
      </c>
      <c r="AB14" s="10">
        <v>43</v>
      </c>
      <c r="AC14" s="10">
        <v>1</v>
      </c>
    </row>
    <row r="15" spans="2:29" x14ac:dyDescent="0.25">
      <c r="B15" s="10" t="s">
        <v>37</v>
      </c>
      <c r="C15" s="17">
        <f t="shared" ca="1" si="0"/>
        <v>1969.5651254815753</v>
      </c>
      <c r="D15" s="17">
        <f ca="1">SUM(D5:D14)</f>
        <v>797.90404467873191</v>
      </c>
      <c r="E15" s="17">
        <f t="shared" ref="E15:W15" ca="1" si="1">SUM(E5:E14)</f>
        <v>621.93416986819568</v>
      </c>
      <c r="F15" s="17">
        <f t="shared" ca="1" si="1"/>
        <v>566.77482465675666</v>
      </c>
      <c r="G15" s="17">
        <f t="shared" ca="1" si="1"/>
        <v>564.88994475188542</v>
      </c>
      <c r="H15" s="17">
        <f t="shared" ca="1" si="1"/>
        <v>459.97927013752491</v>
      </c>
      <c r="I15" s="17">
        <f t="shared" ca="1" si="1"/>
        <v>-487.08511865423066</v>
      </c>
      <c r="J15" s="17">
        <f t="shared" ca="1" si="1"/>
        <v>-446.7036840719195</v>
      </c>
      <c r="K15" s="17">
        <f t="shared" ca="1" si="1"/>
        <v>-713.1470834807111</v>
      </c>
      <c r="L15" s="17">
        <f t="shared" ca="1" si="1"/>
        <v>-733.73165175754491</v>
      </c>
      <c r="M15" s="17">
        <f t="shared" ca="1" si="1"/>
        <v>-792.93661395431104</v>
      </c>
      <c r="N15" s="17">
        <f t="shared" ca="1" si="1"/>
        <v>-513.02880560056644</v>
      </c>
      <c r="O15" s="17">
        <f t="shared" ca="1" si="1"/>
        <v>-422.00462817501761</v>
      </c>
      <c r="P15" s="17">
        <f t="shared" ca="1" si="1"/>
        <v>-292.98738933613777</v>
      </c>
      <c r="Q15" s="17">
        <f t="shared" ca="1" si="1"/>
        <v>-326.78380301139072</v>
      </c>
      <c r="R15" s="17">
        <f t="shared" ca="1" si="1"/>
        <v>-189.05497651394955</v>
      </c>
      <c r="S15" s="17">
        <f t="shared" ca="1" si="1"/>
        <v>22.224739283493747</v>
      </c>
      <c r="T15" s="17">
        <f t="shared" ca="1" si="1"/>
        <v>533.91024624502256</v>
      </c>
      <c r="U15" s="17">
        <f t="shared" ca="1" si="1"/>
        <v>1361.5384665058448</v>
      </c>
      <c r="V15" s="17">
        <f t="shared" ca="1" si="1"/>
        <v>1537.4569852386392</v>
      </c>
      <c r="W15" s="17">
        <f t="shared" ca="1" si="1"/>
        <v>1727.9565867817378</v>
      </c>
      <c r="X15" s="17">
        <f ca="1">SUM(X5:X14)</f>
        <v>1885.5223760076253</v>
      </c>
    </row>
    <row r="17" spans="2:29" x14ac:dyDescent="0.25">
      <c r="B17" s="10" t="s">
        <v>42</v>
      </c>
      <c r="C17" s="17">
        <f t="shared" ref="C17:C23" ca="1" si="2">NPV($C$2,D17:X17)</f>
        <v>15104.481659620364</v>
      </c>
      <c r="D17" s="17">
        <f ca="1">IF(ISNUMBER($Z17),SUM(OFFSET(Change!D$1,$Z17-1,0,$AA17,1)),0)+IF(ISNUMBER($AB17),SUM(OFFSET(Change!D$1,$AB17-1,0,$AC17,1)),0)</f>
        <v>20.199869709999948</v>
      </c>
      <c r="E17" s="17">
        <f ca="1">IF(ISNUMBER($Z17),SUM(OFFSET(Change!E$1,$Z17-1,0,$AA17,1)),0)+IF(ISNUMBER($AB17),SUM(OFFSET(Change!E$1,$AB17-1,0,$AC17,1)),0)</f>
        <v>35.96001213471132</v>
      </c>
      <c r="F17" s="17">
        <f ca="1">IF(ISNUMBER($Z17),SUM(OFFSET(Change!F$1,$Z17-1,0,$AA17,1)),0)+IF(ISNUMBER($AB17),SUM(OFFSET(Change!F$1,$AB17-1,0,$AC17,1)),0)</f>
        <v>43.711863446678656</v>
      </c>
      <c r="G17" s="17">
        <f ca="1">IF(ISNUMBER($Z17),SUM(OFFSET(Change!G$1,$Z17-1,0,$AA17,1)),0)+IF(ISNUMBER($AB17),SUM(OFFSET(Change!G$1,$AB17-1,0,$AC17,1)),0)</f>
        <v>318.85585166775547</v>
      </c>
      <c r="H17" s="17">
        <f ca="1">IF(ISNUMBER($Z17),SUM(OFFSET(Change!H$1,$Z17-1,0,$AA17,1)),0)+IF(ISNUMBER($AB17),SUM(OFFSET(Change!H$1,$AB17-1,0,$AC17,1)),0)</f>
        <v>516.44632421484084</v>
      </c>
      <c r="I17" s="17">
        <f ca="1">IF(ISNUMBER($Z17),SUM(OFFSET(Change!I$1,$Z17-1,0,$AA17,1)),0)+IF(ISNUMBER($AB17),SUM(OFFSET(Change!I$1,$AB17-1,0,$AC17,1)),0)</f>
        <v>2787.2494244791255</v>
      </c>
      <c r="J17" s="17">
        <f ca="1">IF(ISNUMBER($Z17),SUM(OFFSET(Change!J$1,$Z17-1,0,$AA17,1)),0)+IF(ISNUMBER($AB17),SUM(OFFSET(Change!J$1,$AB17-1,0,$AC17,1)),0)</f>
        <v>1183.572747645245</v>
      </c>
      <c r="K17" s="17">
        <f ca="1">IF(ISNUMBER($Z17),SUM(OFFSET(Change!K$1,$Z17-1,0,$AA17,1)),0)+IF(ISNUMBER($AB17),SUM(OFFSET(Change!K$1,$AB17-1,0,$AC17,1)),0)</f>
        <v>1225.663110306275</v>
      </c>
      <c r="L17" s="17">
        <f ca="1">IF(ISNUMBER($Z17),SUM(OFFSET(Change!L$1,$Z17-1,0,$AA17,1)),0)+IF(ISNUMBER($AB17),SUM(OFFSET(Change!L$1,$AB17-1,0,$AC17,1)),0)</f>
        <v>1842.4753137444086</v>
      </c>
      <c r="M17" s="17">
        <f ca="1">IF(ISNUMBER($Z17),SUM(OFFSET(Change!M$1,$Z17-1,0,$AA17,1)),0)+IF(ISNUMBER($AB17),SUM(OFFSET(Change!M$1,$AB17-1,0,$AC17,1)),0)</f>
        <v>1882.5973867917828</v>
      </c>
      <c r="N17" s="17">
        <f ca="1">IF(ISNUMBER($Z17),SUM(OFFSET(Change!N$1,$Z17-1,0,$AA17,1)),0)+IF(ISNUMBER($AB17),SUM(OFFSET(Change!N$1,$AB17-1,0,$AC17,1)),0)</f>
        <v>1914.8557458751741</v>
      </c>
      <c r="O17" s="17">
        <f ca="1">IF(ISNUMBER($Z17),SUM(OFFSET(Change!O$1,$Z17-1,0,$AA17,1)),0)+IF(ISNUMBER($AB17),SUM(OFFSET(Change!O$1,$AB17-1,0,$AC17,1)),0)</f>
        <v>1948.2556187139846</v>
      </c>
      <c r="P17" s="17">
        <f ca="1">IF(ISNUMBER($Z17),SUM(OFFSET(Change!P$1,$Z17-1,0,$AA17,1)),0)+IF(ISNUMBER($AB17),SUM(OFFSET(Change!P$1,$AB17-1,0,$AC17,1)),0)</f>
        <v>1961.7984323423984</v>
      </c>
      <c r="Q17" s="17">
        <f ca="1">IF(ISNUMBER($Z17),SUM(OFFSET(Change!Q$1,$Z17-1,0,$AA17,1)),0)+IF(ISNUMBER($AB17),SUM(OFFSET(Change!Q$1,$AB17-1,0,$AC17,1)),0)</f>
        <v>2035.2719301144796</v>
      </c>
      <c r="R17" s="17">
        <f ca="1">IF(ISNUMBER($Z17),SUM(OFFSET(Change!R$1,$Z17-1,0,$AA17,1)),0)+IF(ISNUMBER($AB17),SUM(OFFSET(Change!R$1,$AB17-1,0,$AC17,1)),0)</f>
        <v>2099.947252426176</v>
      </c>
      <c r="S17" s="17">
        <f ca="1">IF(ISNUMBER($Z17),SUM(OFFSET(Change!S$1,$Z17-1,0,$AA17,1)),0)+IF(ISNUMBER($AB17),SUM(OFFSET(Change!S$1,$AB17-1,0,$AC17,1)),0)</f>
        <v>2359.4932472030659</v>
      </c>
      <c r="T17" s="17">
        <f ca="1">IF(ISNUMBER($Z17),SUM(OFFSET(Change!T$1,$Z17-1,0,$AA17,1)),0)+IF(ISNUMBER($AB17),SUM(OFFSET(Change!T$1,$AB17-1,0,$AC17,1)),0)</f>
        <v>2443.5382507882828</v>
      </c>
      <c r="U17" s="17">
        <f ca="1">IF(ISNUMBER($Z17),SUM(OFFSET(Change!U$1,$Z17-1,0,$AA17,1)),0)+IF(ISNUMBER($AB17),SUM(OFFSET(Change!U$1,$AB17-1,0,$AC17,1)),0)</f>
        <v>2526.4440166187537</v>
      </c>
      <c r="V17" s="17">
        <f ca="1">IF(ISNUMBER($Z17),SUM(OFFSET(Change!V$1,$Z17-1,0,$AA17,1)),0)+IF(ISNUMBER($AB17),SUM(OFFSET(Change!V$1,$AB17-1,0,$AC17,1)),0)</f>
        <v>2043.0741278988335</v>
      </c>
      <c r="W17" s="17">
        <f ca="1">IF(ISNUMBER($Z17),SUM(OFFSET(Change!W$1,$Z17-1,0,$AA17,1)),0)+IF(ISNUMBER($AB17),SUM(OFFSET(Change!W$1,$AB17-1,0,$AC17,1)),0)</f>
        <v>2121.5754737326815</v>
      </c>
      <c r="X17" s="17">
        <f ca="1">IF(ISNUMBER($Z17),SUM(OFFSET(Change!X$1,$Z17-1,0,$AA17,1)),0)+IF(ISNUMBER($AB17),SUM(OFFSET(Change!X$1,$AB17-1,0,$AC17,1)),0)</f>
        <v>2240.7567070374917</v>
      </c>
      <c r="Z17" s="10">
        <v>48</v>
      </c>
      <c r="AA17" s="10">
        <v>2</v>
      </c>
      <c r="AB17" s="10">
        <v>26</v>
      </c>
      <c r="AC17" s="10">
        <v>1</v>
      </c>
    </row>
    <row r="18" spans="2:29" x14ac:dyDescent="0.25">
      <c r="B18" s="10" t="s">
        <v>43</v>
      </c>
      <c r="C18" s="17">
        <f t="shared" ca="1" si="2"/>
        <v>8390.4937936138849</v>
      </c>
      <c r="D18" s="17">
        <f ca="1">IF(ISNUMBER($Z18),SUM(OFFSET(Change!D$1,$Z18-1,0,$AA18,1)),0)+IF(ISNUMBER($AB18),SUM(OFFSET(Change!D$1,$AB18-1,0,$AC18,1)),0)</f>
        <v>231.73608230236096</v>
      </c>
      <c r="E18" s="17">
        <f ca="1">IF(ISNUMBER($Z18),SUM(OFFSET(Change!E$1,$Z18-1,0,$AA18,1)),0)+IF(ISNUMBER($AB18),SUM(OFFSET(Change!E$1,$AB18-1,0,$AC18,1)),0)</f>
        <v>331.91927590019179</v>
      </c>
      <c r="F18" s="17">
        <f ca="1">IF(ISNUMBER($Z18),SUM(OFFSET(Change!F$1,$Z18-1,0,$AA18,1)),0)+IF(ISNUMBER($AB18),SUM(OFFSET(Change!F$1,$AB18-1,0,$AC18,1)),0)</f>
        <v>412.5966694678242</v>
      </c>
      <c r="G18" s="17">
        <f ca="1">IF(ISNUMBER($Z18),SUM(OFFSET(Change!G$1,$Z18-1,0,$AA18,1)),0)+IF(ISNUMBER($AB18),SUM(OFFSET(Change!G$1,$AB18-1,0,$AC18,1)),0)</f>
        <v>526.44694251030535</v>
      </c>
      <c r="H18" s="17">
        <f ca="1">IF(ISNUMBER($Z18),SUM(OFFSET(Change!H$1,$Z18-1,0,$AA18,1)),0)+IF(ISNUMBER($AB18),SUM(OFFSET(Change!H$1,$AB18-1,0,$AC18,1)),0)</f>
        <v>588.30230105734347</v>
      </c>
      <c r="I18" s="17">
        <f ca="1">IF(ISNUMBER($Z18),SUM(OFFSET(Change!I$1,$Z18-1,0,$AA18,1)),0)+IF(ISNUMBER($AB18),SUM(OFFSET(Change!I$1,$AB18-1,0,$AC18,1)),0)</f>
        <v>658.57703953976215</v>
      </c>
      <c r="J18" s="17">
        <f ca="1">IF(ISNUMBER($Z18),SUM(OFFSET(Change!J$1,$Z18-1,0,$AA18,1)),0)+IF(ISNUMBER($AB18),SUM(OFFSET(Change!J$1,$AB18-1,0,$AC18,1)),0)</f>
        <v>679.09388264176584</v>
      </c>
      <c r="K18" s="17">
        <f ca="1">IF(ISNUMBER($Z18),SUM(OFFSET(Change!K$1,$Z18-1,0,$AA18,1)),0)+IF(ISNUMBER($AB18),SUM(OFFSET(Change!K$1,$AB18-1,0,$AC18,1)),0)</f>
        <v>706.16587366653869</v>
      </c>
      <c r="L18" s="17">
        <f ca="1">IF(ISNUMBER($Z18),SUM(OFFSET(Change!L$1,$Z18-1,0,$AA18,1)),0)+IF(ISNUMBER($AB18),SUM(OFFSET(Change!L$1,$AB18-1,0,$AC18,1)),0)</f>
        <v>807.16957684113481</v>
      </c>
      <c r="M18" s="17">
        <f ca="1">IF(ISNUMBER($Z18),SUM(OFFSET(Change!M$1,$Z18-1,0,$AA18,1)),0)+IF(ISNUMBER($AB18),SUM(OFFSET(Change!M$1,$AB18-1,0,$AC18,1)),0)</f>
        <v>838.12876976160271</v>
      </c>
      <c r="N18" s="17">
        <f ca="1">IF(ISNUMBER($Z18),SUM(OFFSET(Change!N$1,$Z18-1,0,$AA18,1)),0)+IF(ISNUMBER($AB18),SUM(OFFSET(Change!N$1,$AB18-1,0,$AC18,1)),0)</f>
        <v>866.06950701504229</v>
      </c>
      <c r="O18" s="17">
        <f ca="1">IF(ISNUMBER($Z18),SUM(OFFSET(Change!O$1,$Z18-1,0,$AA18,1)),0)+IF(ISNUMBER($AB18),SUM(OFFSET(Change!O$1,$AB18-1,0,$AC18,1)),0)</f>
        <v>846.78436173739965</v>
      </c>
      <c r="P18" s="17">
        <f ca="1">IF(ISNUMBER($Z18),SUM(OFFSET(Change!P$1,$Z18-1,0,$AA18,1)),0)+IF(ISNUMBER($AB18),SUM(OFFSET(Change!P$1,$AB18-1,0,$AC18,1)),0)</f>
        <v>872.64875645073562</v>
      </c>
      <c r="Q18" s="17">
        <f ca="1">IF(ISNUMBER($Z18),SUM(OFFSET(Change!Q$1,$Z18-1,0,$AA18,1)),0)+IF(ISNUMBER($AB18),SUM(OFFSET(Change!Q$1,$AB18-1,0,$AC18,1)),0)</f>
        <v>921.4826048817863</v>
      </c>
      <c r="R18" s="17">
        <f ca="1">IF(ISNUMBER($Z18),SUM(OFFSET(Change!R$1,$Z18-1,0,$AA18,1)),0)+IF(ISNUMBER($AB18),SUM(OFFSET(Change!R$1,$AB18-1,0,$AC18,1)),0)</f>
        <v>967.72023923230881</v>
      </c>
      <c r="S18" s="17">
        <f ca="1">IF(ISNUMBER($Z18),SUM(OFFSET(Change!S$1,$Z18-1,0,$AA18,1)),0)+IF(ISNUMBER($AB18),SUM(OFFSET(Change!S$1,$AB18-1,0,$AC18,1)),0)</f>
        <v>1098.5974158326444</v>
      </c>
      <c r="T18" s="17">
        <f ca="1">IF(ISNUMBER($Z18),SUM(OFFSET(Change!T$1,$Z18-1,0,$AA18,1)),0)+IF(ISNUMBER($AB18),SUM(OFFSET(Change!T$1,$AB18-1,0,$AC18,1)),0)</f>
        <v>1153.9452892645629</v>
      </c>
      <c r="U18" s="17">
        <f ca="1">IF(ISNUMBER($Z18),SUM(OFFSET(Change!U$1,$Z18-1,0,$AA18,1)),0)+IF(ISNUMBER($AB18),SUM(OFFSET(Change!U$1,$AB18-1,0,$AC18,1)),0)</f>
        <v>1236.275577651327</v>
      </c>
      <c r="V18" s="17">
        <f ca="1">IF(ISNUMBER($Z18),SUM(OFFSET(Change!V$1,$Z18-1,0,$AA18,1)),0)+IF(ISNUMBER($AB18),SUM(OFFSET(Change!V$1,$AB18-1,0,$AC18,1)),0)</f>
        <v>1329.157706870709</v>
      </c>
      <c r="W18" s="17">
        <f ca="1">IF(ISNUMBER($Z18),SUM(OFFSET(Change!W$1,$Z18-1,0,$AA18,1)),0)+IF(ISNUMBER($AB18),SUM(OFFSET(Change!W$1,$AB18-1,0,$AC18,1)),0)</f>
        <v>1400.5452195521575</v>
      </c>
      <c r="X18" s="17">
        <f ca="1">IF(ISNUMBER($Z18),SUM(OFFSET(Change!X$1,$Z18-1,0,$AA18,1)),0)+IF(ISNUMBER($AB18),SUM(OFFSET(Change!X$1,$AB18-1,0,$AC18,1)),0)</f>
        <v>1527.509675553089</v>
      </c>
      <c r="Z18" s="18">
        <v>50</v>
      </c>
      <c r="AA18" s="18">
        <v>4</v>
      </c>
      <c r="AB18" s="18"/>
    </row>
    <row r="19" spans="2:29" x14ac:dyDescent="0.25">
      <c r="B19" s="10" t="s">
        <v>40</v>
      </c>
      <c r="C19" s="17">
        <f t="shared" ca="1" si="2"/>
        <v>3997.9805741907003</v>
      </c>
      <c r="D19" s="17">
        <f ca="1">IF(ISNUMBER($Z19),SUM(OFFSET(Change!D$1,$Z19-1,0,$AA19,1)),0)+IF(ISNUMBER($AB19),SUM(OFFSET(Change!D$1,$AB19-1,0,$AC19,1)),0)</f>
        <v>208.44721194175747</v>
      </c>
      <c r="E19" s="17">
        <f ca="1">IF(ISNUMBER($Z19),SUM(OFFSET(Change!E$1,$Z19-1,0,$AA19,1)),0)+IF(ISNUMBER($AB19),SUM(OFFSET(Change!E$1,$AB19-1,0,$AC19,1)),0)</f>
        <v>225.81557964563751</v>
      </c>
      <c r="F19" s="17">
        <f ca="1">IF(ISNUMBER($Z19),SUM(OFFSET(Change!F$1,$Z19-1,0,$AA19,1)),0)+IF(ISNUMBER($AB19),SUM(OFFSET(Change!F$1,$AB19-1,0,$AC19,1)),0)</f>
        <v>253.3646646388969</v>
      </c>
      <c r="G19" s="17">
        <f ca="1">IF(ISNUMBER($Z19),SUM(OFFSET(Change!G$1,$Z19-1,0,$AA19,1)),0)+IF(ISNUMBER($AB19),SUM(OFFSET(Change!G$1,$AB19-1,0,$AC19,1)),0)</f>
        <v>233.79937856506845</v>
      </c>
      <c r="H19" s="17">
        <f ca="1">IF(ISNUMBER($Z19),SUM(OFFSET(Change!H$1,$Z19-1,0,$AA19,1)),0)+IF(ISNUMBER($AB19),SUM(OFFSET(Change!H$1,$AB19-1,0,$AC19,1)),0)</f>
        <v>225.25123411423777</v>
      </c>
      <c r="I19" s="17">
        <f ca="1">IF(ISNUMBER($Z19),SUM(OFFSET(Change!I$1,$Z19-1,0,$AA19,1)),0)+IF(ISNUMBER($AB19),SUM(OFFSET(Change!I$1,$AB19-1,0,$AC19,1)),0)</f>
        <v>440.13622547616478</v>
      </c>
      <c r="J19" s="17">
        <f ca="1">IF(ISNUMBER($Z19),SUM(OFFSET(Change!J$1,$Z19-1,0,$AA19,1)),0)+IF(ISNUMBER($AB19),SUM(OFFSET(Change!J$1,$AB19-1,0,$AC19,1)),0)</f>
        <v>429.55183046025417</v>
      </c>
      <c r="K19" s="17">
        <f ca="1">IF(ISNUMBER($Z19),SUM(OFFSET(Change!K$1,$Z19-1,0,$AA19,1)),0)+IF(ISNUMBER($AB19),SUM(OFFSET(Change!K$1,$AB19-1,0,$AC19,1)),0)</f>
        <v>438.09274877958853</v>
      </c>
      <c r="L19" s="17">
        <f ca="1">IF(ISNUMBER($Z19),SUM(OFFSET(Change!L$1,$Z19-1,0,$AA19,1)),0)+IF(ISNUMBER($AB19),SUM(OFFSET(Change!L$1,$AB19-1,0,$AC19,1)),0)</f>
        <v>432.71510385336347</v>
      </c>
      <c r="M19" s="17">
        <f ca="1">IF(ISNUMBER($Z19),SUM(OFFSET(Change!M$1,$Z19-1,0,$AA19,1)),0)+IF(ISNUMBER($AB19),SUM(OFFSET(Change!M$1,$AB19-1,0,$AC19,1)),0)</f>
        <v>444.41644563680961</v>
      </c>
      <c r="N19" s="17">
        <f ca="1">IF(ISNUMBER($Z19),SUM(OFFSET(Change!N$1,$Z19-1,0,$AA19,1)),0)+IF(ISNUMBER($AB19),SUM(OFFSET(Change!N$1,$AB19-1,0,$AC19,1)),0)</f>
        <v>434.24525855449673</v>
      </c>
      <c r="O19" s="17">
        <f ca="1">IF(ISNUMBER($Z19),SUM(OFFSET(Change!O$1,$Z19-1,0,$AA19,1)),0)+IF(ISNUMBER($AB19),SUM(OFFSET(Change!O$1,$AB19-1,0,$AC19,1)),0)</f>
        <v>423.315267304293</v>
      </c>
      <c r="P19" s="17">
        <f ca="1">IF(ISNUMBER($Z19),SUM(OFFSET(Change!P$1,$Z19-1,0,$AA19,1)),0)+IF(ISNUMBER($AB19),SUM(OFFSET(Change!P$1,$AB19-1,0,$AC19,1)),0)</f>
        <v>433.22434452100947</v>
      </c>
      <c r="Q19" s="17">
        <f ca="1">IF(ISNUMBER($Z19),SUM(OFFSET(Change!Q$1,$Z19-1,0,$AA19,1)),0)+IF(ISNUMBER($AB19),SUM(OFFSET(Change!Q$1,$AB19-1,0,$AC19,1)),0)</f>
        <v>459.91698945547989</v>
      </c>
      <c r="R19" s="17">
        <f ca="1">IF(ISNUMBER($Z19),SUM(OFFSET(Change!R$1,$Z19-1,0,$AA19,1)),0)+IF(ISNUMBER($AB19),SUM(OFFSET(Change!R$1,$AB19-1,0,$AC19,1)),0)</f>
        <v>466.17861437467923</v>
      </c>
      <c r="S19" s="17">
        <f ca="1">IF(ISNUMBER($Z19),SUM(OFFSET(Change!S$1,$Z19-1,0,$AA19,1)),0)+IF(ISNUMBER($AB19),SUM(OFFSET(Change!S$1,$AB19-1,0,$AC19,1)),0)</f>
        <v>449.24900320235281</v>
      </c>
      <c r="T19" s="17">
        <f ca="1">IF(ISNUMBER($Z19),SUM(OFFSET(Change!T$1,$Z19-1,0,$AA19,1)),0)+IF(ISNUMBER($AB19),SUM(OFFSET(Change!T$1,$AB19-1,0,$AC19,1)),0)</f>
        <v>452.36650130618591</v>
      </c>
      <c r="U19" s="17">
        <f ca="1">IF(ISNUMBER($Z19),SUM(OFFSET(Change!U$1,$Z19-1,0,$AA19,1)),0)+IF(ISNUMBER($AB19),SUM(OFFSET(Change!U$1,$AB19-1,0,$AC19,1)),0)</f>
        <v>508.32283902261656</v>
      </c>
      <c r="V19" s="17">
        <f ca="1">IF(ISNUMBER($Z19),SUM(OFFSET(Change!V$1,$Z19-1,0,$AA19,1)),0)+IF(ISNUMBER($AB19),SUM(OFFSET(Change!V$1,$AB19-1,0,$AC19,1)),0)</f>
        <v>257.57154813901832</v>
      </c>
      <c r="W19" s="17">
        <f ca="1">IF(ISNUMBER($Z19),SUM(OFFSET(Change!W$1,$Z19-1,0,$AA19,1)),0)+IF(ISNUMBER($AB19),SUM(OFFSET(Change!W$1,$AB19-1,0,$AC19,1)),0)</f>
        <v>259.76275213028845</v>
      </c>
      <c r="X19" s="17">
        <f ca="1">IF(ISNUMBER($Z19),SUM(OFFSET(Change!X$1,$Z19-1,0,$AA19,1)),0)+IF(ISNUMBER($AB19),SUM(OFFSET(Change!X$1,$AB19-1,0,$AC19,1)),0)</f>
        <v>245.99933173516035</v>
      </c>
      <c r="Z19" s="10">
        <v>9</v>
      </c>
      <c r="AA19" s="10">
        <v>2</v>
      </c>
    </row>
    <row r="20" spans="2:29" x14ac:dyDescent="0.25">
      <c r="B20" s="10" t="s">
        <v>41</v>
      </c>
      <c r="C20" s="17">
        <f t="shared" ca="1" si="2"/>
        <v>2265.3010319346508</v>
      </c>
      <c r="D20" s="17">
        <f ca="1">IF(ISNUMBER($Z20),SUM(OFFSET(Change!D$1,$Z20-1,0,$AA20,1)),0)+IF(ISNUMBER($AB20),SUM(OFFSET(Change!D$1,$AB20-1,0,$AC20,1)),0)+Change!D22</f>
        <v>119.48898750909871</v>
      </c>
      <c r="E20" s="17">
        <f ca="1">IF(ISNUMBER($Z20),SUM(OFFSET(Change!E$1,$Z20-1,0,$AA20,1)),0)+IF(ISNUMBER($AB20),SUM(OFFSET(Change!E$1,$AB20-1,0,$AC20,1)),0)+Change!E22</f>
        <v>197.79779868851188</v>
      </c>
      <c r="F20" s="17">
        <f ca="1">IF(ISNUMBER($Z20),SUM(OFFSET(Change!F$1,$Z20-1,0,$AA20,1)),0)+IF(ISNUMBER($AB20),SUM(OFFSET(Change!F$1,$AB20-1,0,$AC20,1)),0)+Change!F22</f>
        <v>203.10553501330097</v>
      </c>
      <c r="G20" s="17">
        <f ca="1">IF(ISNUMBER($Z20),SUM(OFFSET(Change!G$1,$Z20-1,0,$AA20,1)),0)+IF(ISNUMBER($AB20),SUM(OFFSET(Change!G$1,$AB20-1,0,$AC20,1)),0)+Change!G22</f>
        <v>234.89681604702059</v>
      </c>
      <c r="H20" s="17">
        <f ca="1">IF(ISNUMBER($Z20),SUM(OFFSET(Change!H$1,$Z20-1,0,$AA20,1)),0)+IF(ISNUMBER($AB20),SUM(OFFSET(Change!H$1,$AB20-1,0,$AC20,1)),0)+Change!H22</f>
        <v>221.49571007420195</v>
      </c>
      <c r="I20" s="17">
        <f ca="1">IF(ISNUMBER($Z20),SUM(OFFSET(Change!I$1,$Z20-1,0,$AA20,1)),0)+IF(ISNUMBER($AB20),SUM(OFFSET(Change!I$1,$AB20-1,0,$AC20,1)),0)+Change!I22</f>
        <v>184.99712192301732</v>
      </c>
      <c r="J20" s="17">
        <f ca="1">IF(ISNUMBER($Z20),SUM(OFFSET(Change!J$1,$Z20-1,0,$AA20,1)),0)+IF(ISNUMBER($AB20),SUM(OFFSET(Change!J$1,$AB20-1,0,$AC20,1)),0)+Change!J22</f>
        <v>201.04424287709989</v>
      </c>
      <c r="K20" s="17">
        <f ca="1">IF(ISNUMBER($Z20),SUM(OFFSET(Change!K$1,$Z20-1,0,$AA20,1)),0)+IF(ISNUMBER($AB20),SUM(OFFSET(Change!K$1,$AB20-1,0,$AC20,1)),0)+Change!K22</f>
        <v>174.18101653443028</v>
      </c>
      <c r="L20" s="17">
        <f ca="1">IF(ISNUMBER($Z20),SUM(OFFSET(Change!L$1,$Z20-1,0,$AA20,1)),0)+IF(ISNUMBER($AB20),SUM(OFFSET(Change!L$1,$AB20-1,0,$AC20,1)),0)+Change!L22</f>
        <v>196.87296679082044</v>
      </c>
      <c r="M20" s="17">
        <f ca="1">IF(ISNUMBER($Z20),SUM(OFFSET(Change!M$1,$Z20-1,0,$AA20,1)),0)+IF(ISNUMBER($AB20),SUM(OFFSET(Change!M$1,$AB20-1,0,$AC20,1)),0)+Change!M22</f>
        <v>215.40049500779642</v>
      </c>
      <c r="N20" s="17">
        <f ca="1">IF(ISNUMBER($Z20),SUM(OFFSET(Change!N$1,$Z20-1,0,$AA20,1)),0)+IF(ISNUMBER($AB20),SUM(OFFSET(Change!N$1,$AB20-1,0,$AC20,1)),0)+Change!N22</f>
        <v>197.40743742242401</v>
      </c>
      <c r="O20" s="17">
        <f ca="1">IF(ISNUMBER($Z20),SUM(OFFSET(Change!O$1,$Z20-1,0,$AA20,1)),0)+IF(ISNUMBER($AB20),SUM(OFFSET(Change!O$1,$AB20-1,0,$AC20,1)),0)+Change!O22</f>
        <v>210.04283487031947</v>
      </c>
      <c r="P20" s="17">
        <f ca="1">IF(ISNUMBER($Z20),SUM(OFFSET(Change!P$1,$Z20-1,0,$AA20,1)),0)+IF(ISNUMBER($AB20),SUM(OFFSET(Change!P$1,$AB20-1,0,$AC20,1)),0)+Change!P22</f>
        <v>208.95899715099159</v>
      </c>
      <c r="Q20" s="17">
        <f ca="1">IF(ISNUMBER($Z20),SUM(OFFSET(Change!Q$1,$Z20-1,0,$AA20,1)),0)+IF(ISNUMBER($AB20),SUM(OFFSET(Change!Q$1,$AB20-1,0,$AC20,1)),0)+Change!Q22</f>
        <v>210.70945634075053</v>
      </c>
      <c r="R20" s="17">
        <f ca="1">IF(ISNUMBER($Z20),SUM(OFFSET(Change!R$1,$Z20-1,0,$AA20,1)),0)+IF(ISNUMBER($AB20),SUM(OFFSET(Change!R$1,$AB20-1,0,$AC20,1)),0)+Change!R22</f>
        <v>220.88411257446762</v>
      </c>
      <c r="S20" s="17">
        <f ca="1">IF(ISNUMBER($Z20),SUM(OFFSET(Change!S$1,$Z20-1,0,$AA20,1)),0)+IF(ISNUMBER($AB20),SUM(OFFSET(Change!S$1,$AB20-1,0,$AC20,1)),0)+Change!S22</f>
        <v>179.32541087921425</v>
      </c>
      <c r="T20" s="17">
        <f ca="1">IF(ISNUMBER($Z20),SUM(OFFSET(Change!T$1,$Z20-1,0,$AA20,1)),0)+IF(ISNUMBER($AB20),SUM(OFFSET(Change!T$1,$AB20-1,0,$AC20,1)),0)+Change!T22</f>
        <v>232.88784189917027</v>
      </c>
      <c r="U20" s="17">
        <f ca="1">IF(ISNUMBER($Z20),SUM(OFFSET(Change!U$1,$Z20-1,0,$AA20,1)),0)+IF(ISNUMBER($AB20),SUM(OFFSET(Change!U$1,$AB20-1,0,$AC20,1)),0)+Change!U22</f>
        <v>219.36099054420515</v>
      </c>
      <c r="V20" s="17">
        <f ca="1">IF(ISNUMBER($Z20),SUM(OFFSET(Change!V$1,$Z20-1,0,$AA20,1)),0)+IF(ISNUMBER($AB20),SUM(OFFSET(Change!V$1,$AB20-1,0,$AC20,1)),0)+Change!V22</f>
        <v>205.54575176812409</v>
      </c>
      <c r="W20" s="17">
        <f ca="1">IF(ISNUMBER($Z20),SUM(OFFSET(Change!W$1,$Z20-1,0,$AA20,1)),0)+IF(ISNUMBER($AB20),SUM(OFFSET(Change!W$1,$AB20-1,0,$AC20,1)),0)+Change!W22</f>
        <v>202.70297520396193</v>
      </c>
      <c r="X20" s="17">
        <f ca="1">IF(ISNUMBER($Z20),SUM(OFFSET(Change!X$1,$Z20-1,0,$AA20,1)),0)+IF(ISNUMBER($AB20),SUM(OFFSET(Change!X$1,$AB20-1,0,$AC20,1)),0)+Change!X22</f>
        <v>214.27135282622913</v>
      </c>
      <c r="Z20" s="10">
        <v>18</v>
      </c>
      <c r="AA20" s="10">
        <v>1</v>
      </c>
      <c r="AB20" s="10">
        <v>20</v>
      </c>
      <c r="AC20" s="10">
        <v>1</v>
      </c>
    </row>
    <row r="21" spans="2:29" x14ac:dyDescent="0.25">
      <c r="B21" s="10" t="s">
        <v>44</v>
      </c>
      <c r="C21" s="17">
        <f t="shared" ca="1" si="2"/>
        <v>130.02139459790567</v>
      </c>
      <c r="D21" s="17">
        <f ca="1">IF(ISNUMBER($Z21),SUM(OFFSET(Change!D$1,$Z21-1,0,$AA21,1)),0)+IF(ISNUMBER($AB21),SUM(OFFSET(Change!D$1,$AB21-1,0,$AC21,1)),0)</f>
        <v>0</v>
      </c>
      <c r="E21" s="17">
        <f ca="1">IF(ISNUMBER($Z21),SUM(OFFSET(Change!E$1,$Z21-1,0,$AA21,1)),0)+IF(ISNUMBER($AB21),SUM(OFFSET(Change!E$1,$AB21-1,0,$AC21,1)),0)</f>
        <v>0.27487546704572002</v>
      </c>
      <c r="F21" s="17">
        <f ca="1">IF(ISNUMBER($Z21),SUM(OFFSET(Change!F$1,$Z21-1,0,$AA21,1)),0)+IF(ISNUMBER($AB21),SUM(OFFSET(Change!F$1,$AB21-1,0,$AC21,1)),0)</f>
        <v>0.27515788908986999</v>
      </c>
      <c r="G21" s="17">
        <f ca="1">IF(ISNUMBER($Z21),SUM(OFFSET(Change!G$1,$Z21-1,0,$AA21,1)),0)+IF(ISNUMBER($AB21),SUM(OFFSET(Change!G$1,$AB21-1,0,$AC21,1)),0)</f>
        <v>3.3190626929092018</v>
      </c>
      <c r="H21" s="17">
        <f ca="1">IF(ISNUMBER($Z21),SUM(OFFSET(Change!H$1,$Z21-1,0,$AA21,1)),0)+IF(ISNUMBER($AB21),SUM(OFFSET(Change!H$1,$AB21-1,0,$AC21,1)),0)</f>
        <v>4.3154176865939311</v>
      </c>
      <c r="I21" s="17">
        <f ca="1">IF(ISNUMBER($Z21),SUM(OFFSET(Change!I$1,$Z21-1,0,$AA21,1)),0)+IF(ISNUMBER($AB21),SUM(OFFSET(Change!I$1,$AB21-1,0,$AC21,1)),0)</f>
        <v>11.536297459789026</v>
      </c>
      <c r="J21" s="17">
        <f ca="1">IF(ISNUMBER($Z21),SUM(OFFSET(Change!J$1,$Z21-1,0,$AA21,1)),0)+IF(ISNUMBER($AB21),SUM(OFFSET(Change!J$1,$AB21-1,0,$AC21,1)),0)</f>
        <v>12.070320911862344</v>
      </c>
      <c r="K21" s="17">
        <f ca="1">IF(ISNUMBER($Z21),SUM(OFFSET(Change!K$1,$Z21-1,0,$AA21,1)),0)+IF(ISNUMBER($AB21),SUM(OFFSET(Change!K$1,$AB21-1,0,$AC21,1)),0)</f>
        <v>12.469815139722591</v>
      </c>
      <c r="L21" s="17">
        <f ca="1">IF(ISNUMBER($Z21),SUM(OFFSET(Change!L$1,$Z21-1,0,$AA21,1)),0)+IF(ISNUMBER($AB21),SUM(OFFSET(Change!L$1,$AB21-1,0,$AC21,1)),0)</f>
        <v>12.462945135222661</v>
      </c>
      <c r="M21" s="17">
        <f ca="1">IF(ISNUMBER($Z21),SUM(OFFSET(Change!M$1,$Z21-1,0,$AA21,1)),0)+IF(ISNUMBER($AB21),SUM(OFFSET(Change!M$1,$AB21-1,0,$AC21,1)),0)</f>
        <v>13.029626228719586</v>
      </c>
      <c r="N21" s="17">
        <f ca="1">IF(ISNUMBER($Z21),SUM(OFFSET(Change!N$1,$Z21-1,0,$AA21,1)),0)+IF(ISNUMBER($AB21),SUM(OFFSET(Change!N$1,$AB21-1,0,$AC21,1)),0)</f>
        <v>13.220397509720346</v>
      </c>
      <c r="O21" s="17">
        <f ca="1">IF(ISNUMBER($Z21),SUM(OFFSET(Change!O$1,$Z21-1,0,$AA21,1)),0)+IF(ISNUMBER($AB21),SUM(OFFSET(Change!O$1,$AB21-1,0,$AC21,1)),0)</f>
        <v>13.432621861371567</v>
      </c>
      <c r="P21" s="17">
        <f ca="1">IF(ISNUMBER($Z21),SUM(OFFSET(Change!P$1,$Z21-1,0,$AA21,1)),0)+IF(ISNUMBER($AB21),SUM(OFFSET(Change!P$1,$AB21-1,0,$AC21,1)),0)</f>
        <v>16.451718108542273</v>
      </c>
      <c r="Q21" s="17">
        <f ca="1">IF(ISNUMBER($Z21),SUM(OFFSET(Change!Q$1,$Z21-1,0,$AA21,1)),0)+IF(ISNUMBER($AB21),SUM(OFFSET(Change!Q$1,$AB21-1,0,$AC21,1)),0)</f>
        <v>18.571108443847493</v>
      </c>
      <c r="R21" s="17">
        <f ca="1">IF(ISNUMBER($Z21),SUM(OFFSET(Change!R$1,$Z21-1,0,$AA21,1)),0)+IF(ISNUMBER($AB21),SUM(OFFSET(Change!R$1,$AB21-1,0,$AC21,1)),0)</f>
        <v>18.85359762188401</v>
      </c>
      <c r="S21" s="17">
        <f ca="1">IF(ISNUMBER($Z21),SUM(OFFSET(Change!S$1,$Z21-1,0,$AA21,1)),0)+IF(ISNUMBER($AB21),SUM(OFFSET(Change!S$1,$AB21-1,0,$AC21,1)),0)</f>
        <v>19.642561979774307</v>
      </c>
      <c r="T21" s="17">
        <f ca="1">IF(ISNUMBER($Z21),SUM(OFFSET(Change!T$1,$Z21-1,0,$AA21,1)),0)+IF(ISNUMBER($AB21),SUM(OFFSET(Change!T$1,$AB21-1,0,$AC21,1)),0)</f>
        <v>19.88311553305703</v>
      </c>
      <c r="U21" s="17">
        <f ca="1">IF(ISNUMBER($Z21),SUM(OFFSET(Change!U$1,$Z21-1,0,$AA21,1)),0)+IF(ISNUMBER($AB21),SUM(OFFSET(Change!U$1,$AB21-1,0,$AC21,1)),0)</f>
        <v>28.52813067104708</v>
      </c>
      <c r="V21" s="17">
        <f ca="1">IF(ISNUMBER($Z21),SUM(OFFSET(Change!V$1,$Z21-1,0,$AA21,1)),0)+IF(ISNUMBER($AB21),SUM(OFFSET(Change!V$1,$AB21-1,0,$AC21,1)),0)</f>
        <v>29.674220422574152</v>
      </c>
      <c r="W21" s="17">
        <f ca="1">IF(ISNUMBER($Z21),SUM(OFFSET(Change!W$1,$Z21-1,0,$AA21,1)),0)+IF(ISNUMBER($AB21),SUM(OFFSET(Change!W$1,$AB21-1,0,$AC21,1)),0)</f>
        <v>30.502995678019904</v>
      </c>
      <c r="X21" s="17">
        <f ca="1">IF(ISNUMBER($Z21),SUM(OFFSET(Change!X$1,$Z21-1,0,$AA21,1)),0)+IF(ISNUMBER($AB21),SUM(OFFSET(Change!X$1,$AB21-1,0,$AC21,1)),0)</f>
        <v>32.530543129819939</v>
      </c>
      <c r="Z21" s="10">
        <v>58</v>
      </c>
      <c r="AA21" s="10">
        <v>1</v>
      </c>
      <c r="AB21" s="10">
        <v>54</v>
      </c>
      <c r="AC21" s="10">
        <v>1</v>
      </c>
    </row>
    <row r="22" spans="2:29" x14ac:dyDescent="0.25">
      <c r="B22" s="19" t="s">
        <v>45</v>
      </c>
      <c r="C22" s="20">
        <f t="shared" ca="1" si="2"/>
        <v>2787.404972152809</v>
      </c>
      <c r="D22" s="20">
        <f ca="1">IF(ISNUMBER($Z22),SUM(OFFSET(Change!D$1,$Z22-1,0,$AA22,1)),0)+IF(ISNUMBER($AB22),SUM(OFFSET(Change!D$1,$AB22-1,0,$AC22,1)),0)</f>
        <v>0</v>
      </c>
      <c r="E22" s="20">
        <f ca="1">IF(ISNUMBER($Z22),SUM(OFFSET(Change!E$1,$Z22-1,0,$AA22,1)),0)+IF(ISNUMBER($AB22),SUM(OFFSET(Change!E$1,$AB22-1,0,$AC22,1)),0)</f>
        <v>1.2227443456264404</v>
      </c>
      <c r="F22" s="20">
        <f ca="1">IF(ISNUMBER($Z22),SUM(OFFSET(Change!F$1,$Z22-1,0,$AA22,1)),0)+IF(ISNUMBER($AB22),SUM(OFFSET(Change!F$1,$AB22-1,0,$AC22,1)),0)</f>
        <v>4.0152274544309394</v>
      </c>
      <c r="G22" s="20">
        <f ca="1">IF(ISNUMBER($Z22),SUM(OFFSET(Change!G$1,$Z22-1,0,$AA22,1)),0)+IF(ISNUMBER($AB22),SUM(OFFSET(Change!G$1,$AB22-1,0,$AC22,1)),0)</f>
        <v>23.323123497040765</v>
      </c>
      <c r="H22" s="20">
        <f ca="1">IF(ISNUMBER($Z22),SUM(OFFSET(Change!H$1,$Z22-1,0,$AA22,1)),0)+IF(ISNUMBER($AB22),SUM(OFFSET(Change!H$1,$AB22-1,0,$AC22,1)),0)</f>
        <v>24.044576188469193</v>
      </c>
      <c r="I22" s="20">
        <f ca="1">IF(ISNUMBER($Z22),SUM(OFFSET(Change!I$1,$Z22-1,0,$AA22,1)),0)+IF(ISNUMBER($AB22),SUM(OFFSET(Change!I$1,$AB22-1,0,$AC22,1)),0)</f>
        <v>83.855340498150852</v>
      </c>
      <c r="J22" s="20">
        <f ca="1">IF(ISNUMBER($Z22),SUM(OFFSET(Change!J$1,$Z22-1,0,$AA22,1)),0)+IF(ISNUMBER($AB22),SUM(OFFSET(Change!J$1,$AB22-1,0,$AC22,1)),0)</f>
        <v>87.468090756067511</v>
      </c>
      <c r="K22" s="20">
        <f ca="1">IF(ISNUMBER($Z22),SUM(OFFSET(Change!K$1,$Z22-1,0,$AA22,1)),0)+IF(ISNUMBER($AB22),SUM(OFFSET(Change!K$1,$AB22-1,0,$AC22,1)),0)</f>
        <v>159.72261842233439</v>
      </c>
      <c r="L22" s="20">
        <f ca="1">IF(ISNUMBER($Z22),SUM(OFFSET(Change!L$1,$Z22-1,0,$AA22,1)),0)+IF(ISNUMBER($AB22),SUM(OFFSET(Change!L$1,$AB22-1,0,$AC22,1)),0)</f>
        <v>400.75413992266891</v>
      </c>
      <c r="M22" s="20">
        <f ca="1">IF(ISNUMBER($Z22),SUM(OFFSET(Change!M$1,$Z22-1,0,$AA22,1)),0)+IF(ISNUMBER($AB22),SUM(OFFSET(Change!M$1,$AB22-1,0,$AC22,1)),0)</f>
        <v>409.52698983996447</v>
      </c>
      <c r="N22" s="20">
        <f ca="1">IF(ISNUMBER($Z22),SUM(OFFSET(Change!N$1,$Z22-1,0,$AA22,1)),0)+IF(ISNUMBER($AB22),SUM(OFFSET(Change!N$1,$AB22-1,0,$AC22,1)),0)</f>
        <v>418.70055554250075</v>
      </c>
      <c r="O22" s="20">
        <f ca="1">IF(ISNUMBER($Z22),SUM(OFFSET(Change!O$1,$Z22-1,0,$AA22,1)),0)+IF(ISNUMBER($AB22),SUM(OFFSET(Change!O$1,$AB22-1,0,$AC22,1)),0)</f>
        <v>427.8590952776463</v>
      </c>
      <c r="P22" s="20">
        <f ca="1">IF(ISNUMBER($Z22),SUM(OFFSET(Change!P$1,$Z22-1,0,$AA22,1)),0)+IF(ISNUMBER($AB22),SUM(OFFSET(Change!P$1,$AB22-1,0,$AC22,1)),0)</f>
        <v>440.80599102284134</v>
      </c>
      <c r="Q22" s="20">
        <f ca="1">IF(ISNUMBER($Z22),SUM(OFFSET(Change!Q$1,$Z22-1,0,$AA22,1)),0)+IF(ISNUMBER($AB22),SUM(OFFSET(Change!Q$1,$AB22-1,0,$AC22,1)),0)</f>
        <v>450.4155263726804</v>
      </c>
      <c r="R22" s="20">
        <f ca="1">IF(ISNUMBER($Z22),SUM(OFFSET(Change!R$1,$Z22-1,0,$AA22,1)),0)+IF(ISNUMBER($AB22),SUM(OFFSET(Change!R$1,$AB22-1,0,$AC22,1)),0)</f>
        <v>521.04168212064712</v>
      </c>
      <c r="S22" s="20">
        <f ca="1">IF(ISNUMBER($Z22),SUM(OFFSET(Change!S$1,$Z22-1,0,$AA22,1)),0)+IF(ISNUMBER($AB22),SUM(OFFSET(Change!S$1,$AB22-1,0,$AC22,1)),0)</f>
        <v>532.40037994981606</v>
      </c>
      <c r="T22" s="20">
        <f ca="1">IF(ISNUMBER($Z22),SUM(OFFSET(Change!T$1,$Z22-1,0,$AA22,1)),0)+IF(ISNUMBER($AB22),SUM(OFFSET(Change!T$1,$AB22-1,0,$AC22,1)),0)</f>
        <v>544.00673197337767</v>
      </c>
      <c r="U22" s="20">
        <f ca="1">IF(ISNUMBER($Z22),SUM(OFFSET(Change!U$1,$Z22-1,0,$AA22,1)),0)+IF(ISNUMBER($AB22),SUM(OFFSET(Change!U$1,$AB22-1,0,$AC22,1)),0)</f>
        <v>555.86604185644387</v>
      </c>
      <c r="V22" s="20">
        <f ca="1">IF(ISNUMBER($Z22),SUM(OFFSET(Change!V$1,$Z22-1,0,$AA22,1)),0)+IF(ISNUMBER($AB22),SUM(OFFSET(Change!V$1,$AB22-1,0,$AC22,1)),0)</f>
        <v>567.98392788836543</v>
      </c>
      <c r="W22" s="20">
        <f ca="1">IF(ISNUMBER($Z22),SUM(OFFSET(Change!W$1,$Z22-1,0,$AA22,1)),0)+IF(ISNUMBER($AB22),SUM(OFFSET(Change!W$1,$AB22-1,0,$AC22,1)),0)</f>
        <v>580.36600835848787</v>
      </c>
      <c r="X22" s="20">
        <f ca="1">IF(ISNUMBER($Z22),SUM(OFFSET(Change!X$1,$Z22-1,0,$AA22,1)),0)+IF(ISNUMBER($AB22),SUM(OFFSET(Change!X$1,$AB22-1,0,$AC22,1)),0)</f>
        <v>593.01799144878976</v>
      </c>
      <c r="Z22" s="10">
        <v>67</v>
      </c>
      <c r="AA22" s="10">
        <v>1</v>
      </c>
    </row>
    <row r="23" spans="2:29" x14ac:dyDescent="0.25">
      <c r="B23" s="10" t="s">
        <v>46</v>
      </c>
      <c r="C23" s="17">
        <f t="shared" ca="1" si="2"/>
        <v>32675.683426110325</v>
      </c>
      <c r="D23" s="17">
        <f ca="1">SUM(D17:D22)</f>
        <v>579.87215146321705</v>
      </c>
      <c r="E23" s="17">
        <f t="shared" ref="E23:V23" ca="1" si="3">SUM(E17:E22)</f>
        <v>792.99028618172463</v>
      </c>
      <c r="F23" s="17">
        <f t="shared" ca="1" si="3"/>
        <v>917.06911791022151</v>
      </c>
      <c r="G23" s="17">
        <f t="shared" ca="1" si="3"/>
        <v>1340.6411749801</v>
      </c>
      <c r="H23" s="17">
        <f t="shared" ca="1" si="3"/>
        <v>1579.8555633356871</v>
      </c>
      <c r="I23" s="17">
        <f t="shared" ca="1" si="3"/>
        <v>4166.3514493760104</v>
      </c>
      <c r="J23" s="17">
        <f t="shared" ca="1" si="3"/>
        <v>2592.8011152922945</v>
      </c>
      <c r="K23" s="17">
        <f t="shared" ca="1" si="3"/>
        <v>2716.2951828488895</v>
      </c>
      <c r="L23" s="17">
        <f t="shared" ca="1" si="3"/>
        <v>3692.4500462876185</v>
      </c>
      <c r="M23" s="17">
        <f t="shared" ca="1" si="3"/>
        <v>3803.0997132666762</v>
      </c>
      <c r="N23" s="17">
        <f t="shared" ca="1" si="3"/>
        <v>3844.4989019193581</v>
      </c>
      <c r="O23" s="17">
        <f t="shared" ca="1" si="3"/>
        <v>3869.6897997650149</v>
      </c>
      <c r="P23" s="17">
        <f t="shared" ca="1" si="3"/>
        <v>3933.8882395965188</v>
      </c>
      <c r="Q23" s="17">
        <f t="shared" ca="1" si="3"/>
        <v>4096.3676156090241</v>
      </c>
      <c r="R23" s="17">
        <f t="shared" ca="1" si="3"/>
        <v>4294.6254983501622</v>
      </c>
      <c r="S23" s="17">
        <f t="shared" ca="1" si="3"/>
        <v>4638.7080190468678</v>
      </c>
      <c r="T23" s="17">
        <f t="shared" ca="1" si="3"/>
        <v>4846.6277307646369</v>
      </c>
      <c r="U23" s="17">
        <f t="shared" ca="1" si="3"/>
        <v>5074.7975963643939</v>
      </c>
      <c r="V23" s="17">
        <f t="shared" ca="1" si="3"/>
        <v>4433.0072829876244</v>
      </c>
      <c r="W23" s="17">
        <f ca="1">SUM(W17:W22)</f>
        <v>4595.4554246555972</v>
      </c>
      <c r="X23" s="17">
        <f ca="1">SUM(X17:X22)</f>
        <v>4854.0856017305805</v>
      </c>
    </row>
    <row r="25" spans="2:29" ht="15.75" thickBot="1" x14ac:dyDescent="0.3">
      <c r="B25" s="21" t="s">
        <v>1</v>
      </c>
      <c r="C25" s="22">
        <f ca="1">IF(ROUND(NPV($C$2,D25:X25),0)=ROUND(IF(ISNUMBER($Z25),SUM(OFFSET(Change!C$1,$Z25-1,0,$AA25,1)),0)+IF(ISNUMBER($AB25),SUM(OFFSET(Change!C$1,$AB25-1,0,$AC25,1)),0),0),NPV($C$2,D25:X25),"ERROR IN TOTAL")</f>
        <v>34645.248551591896</v>
      </c>
      <c r="D25" s="22">
        <f ca="1">D15+D23</f>
        <v>1377.776196141949</v>
      </c>
      <c r="E25" s="22">
        <f t="shared" ref="E25:W25" ca="1" si="4">E15+E23</f>
        <v>1414.9244560499203</v>
      </c>
      <c r="F25" s="22">
        <f t="shared" ca="1" si="4"/>
        <v>1483.8439425669781</v>
      </c>
      <c r="G25" s="22">
        <f t="shared" ca="1" si="4"/>
        <v>1905.5311197319854</v>
      </c>
      <c r="H25" s="22">
        <f t="shared" ca="1" si="4"/>
        <v>2039.834833473212</v>
      </c>
      <c r="I25" s="22">
        <f t="shared" ca="1" si="4"/>
        <v>3679.2663307217799</v>
      </c>
      <c r="J25" s="22">
        <f t="shared" ca="1" si="4"/>
        <v>2146.0974312203753</v>
      </c>
      <c r="K25" s="22">
        <f t="shared" ca="1" si="4"/>
        <v>2003.1480993681785</v>
      </c>
      <c r="L25" s="22">
        <f t="shared" ca="1" si="4"/>
        <v>2958.7183945300735</v>
      </c>
      <c r="M25" s="22">
        <f t="shared" ca="1" si="4"/>
        <v>3010.1630993123654</v>
      </c>
      <c r="N25" s="22">
        <f t="shared" ca="1" si="4"/>
        <v>3331.4700963187915</v>
      </c>
      <c r="O25" s="22">
        <f t="shared" ca="1" si="4"/>
        <v>3447.6851715899975</v>
      </c>
      <c r="P25" s="22">
        <f t="shared" ca="1" si="4"/>
        <v>3640.900850260381</v>
      </c>
      <c r="Q25" s="22">
        <f t="shared" ca="1" si="4"/>
        <v>3769.5838125976334</v>
      </c>
      <c r="R25" s="22">
        <f t="shared" ca="1" si="4"/>
        <v>4105.5705218362127</v>
      </c>
      <c r="S25" s="22">
        <f t="shared" ca="1" si="4"/>
        <v>4660.9327583303611</v>
      </c>
      <c r="T25" s="22">
        <f t="shared" ca="1" si="4"/>
        <v>5380.5379770096597</v>
      </c>
      <c r="U25" s="22">
        <f t="shared" ca="1" si="4"/>
        <v>6436.3360628702385</v>
      </c>
      <c r="V25" s="22">
        <f t="shared" ca="1" si="4"/>
        <v>5970.4642682262638</v>
      </c>
      <c r="W25" s="22">
        <f t="shared" ca="1" si="4"/>
        <v>6323.4120114373345</v>
      </c>
      <c r="X25" s="22">
        <f t="shared" ref="X25" ca="1" si="5">X15+X23</f>
        <v>6739.6079777382056</v>
      </c>
      <c r="Z25" s="10">
        <v>70</v>
      </c>
      <c r="AA25" s="10">
        <v>1</v>
      </c>
    </row>
    <row r="26" spans="2:29" ht="15.75" thickTop="1" x14ac:dyDescent="0.25">
      <c r="B26" s="10" t="s">
        <v>47</v>
      </c>
      <c r="C26" s="17">
        <f>NPV(Discount_Rate,D26:X26)</f>
        <v>481.69315019565016</v>
      </c>
      <c r="D26" s="23">
        <f>Change!D78</f>
        <v>36.008786853058496</v>
      </c>
      <c r="E26" s="23">
        <f>Change!E78</f>
        <v>36.10882536132371</v>
      </c>
      <c r="F26" s="23">
        <f>Change!F78</f>
        <v>50.572126647231627</v>
      </c>
      <c r="G26" s="23">
        <f>Change!G78</f>
        <v>28.714581822022762</v>
      </c>
      <c r="H26" s="23">
        <f>Change!H78</f>
        <v>24.148088494681939</v>
      </c>
      <c r="I26" s="23">
        <f>Change!I78</f>
        <v>16.387016743450832</v>
      </c>
      <c r="J26" s="23">
        <f>Change!J78</f>
        <v>22.465503879268233</v>
      </c>
      <c r="K26" s="23">
        <f>Change!K78</f>
        <v>11.160362613427671</v>
      </c>
      <c r="L26" s="23">
        <f>Change!L78</f>
        <v>20.638874872210465</v>
      </c>
      <c r="M26" s="23">
        <f>Change!M78</f>
        <v>-1.7401049939261992</v>
      </c>
      <c r="N26" s="23">
        <f>Change!N78</f>
        <v>9.982689426179256</v>
      </c>
      <c r="O26" s="23">
        <f>Change!O78</f>
        <v>42.729852118259274</v>
      </c>
      <c r="P26" s="23">
        <f>Change!P78</f>
        <v>74.387836503438152</v>
      </c>
      <c r="Q26" s="23">
        <f>Change!Q78</f>
        <v>94.678727589546654</v>
      </c>
      <c r="R26" s="23">
        <f>Change!R78</f>
        <v>73.707191896512242</v>
      </c>
      <c r="S26" s="23">
        <f>Change!S78</f>
        <v>53.481921292731577</v>
      </c>
      <c r="T26" s="23">
        <f>Change!T78</f>
        <v>55.583181522294552</v>
      </c>
      <c r="U26" s="23">
        <f>Change!U78</f>
        <v>96.73812836535167</v>
      </c>
      <c r="V26" s="23">
        <f>Change!V78</f>
        <v>125.40698709870071</v>
      </c>
      <c r="W26" s="23">
        <f>Change!W78</f>
        <v>79.679937429365808</v>
      </c>
      <c r="X26" s="23">
        <f>Change!X78</f>
        <v>108.50166170500647</v>
      </c>
      <c r="Z26" s="10">
        <v>79</v>
      </c>
      <c r="AA26" s="10">
        <v>1</v>
      </c>
    </row>
    <row r="27" spans="2:29" ht="15.75" thickBot="1" x14ac:dyDescent="0.3">
      <c r="B27" s="21" t="s">
        <v>48</v>
      </c>
      <c r="C27" s="22">
        <f ca="1">C26+C25</f>
        <v>35126.941701787546</v>
      </c>
      <c r="D27" s="17"/>
      <c r="H27" s="24"/>
    </row>
    <row r="28" spans="2:29" ht="15.75" thickTop="1" x14ac:dyDescent="0.25">
      <c r="D28" s="17"/>
    </row>
    <row r="29" spans="2:29" x14ac:dyDescent="0.25">
      <c r="D29" s="24"/>
    </row>
    <row r="30" spans="2:29" x14ac:dyDescent="0.25">
      <c r="B30" s="16" t="str">
        <f>BaseStudyName</f>
        <v>ST Cost Summary -25I.LP.ST.r21.Base.EP.2409MN.Integrated.155264 (LT. 155264 - 157144) v102.4</v>
      </c>
      <c r="C30" s="11" t="s">
        <v>3</v>
      </c>
      <c r="D30" s="12">
        <f>Base!D5</f>
        <v>2025</v>
      </c>
      <c r="E30" s="12">
        <f>Base!E5</f>
        <v>2026</v>
      </c>
      <c r="F30" s="12">
        <f>Base!F5</f>
        <v>2027</v>
      </c>
      <c r="G30" s="12">
        <f>Base!G5</f>
        <v>2028</v>
      </c>
      <c r="H30" s="12">
        <f>Base!H5</f>
        <v>2029</v>
      </c>
      <c r="I30" s="12">
        <f>Base!I5</f>
        <v>2030</v>
      </c>
      <c r="J30" s="12">
        <f>Base!J5</f>
        <v>2031</v>
      </c>
      <c r="K30" s="12">
        <f>Base!K5</f>
        <v>2032</v>
      </c>
      <c r="L30" s="12">
        <f>Base!L5</f>
        <v>2033</v>
      </c>
      <c r="M30" s="12">
        <f>Base!M5</f>
        <v>2034</v>
      </c>
      <c r="N30" s="12">
        <f>Base!N5</f>
        <v>2035</v>
      </c>
      <c r="O30" s="12">
        <f>Base!O5</f>
        <v>2036</v>
      </c>
      <c r="P30" s="12">
        <f>Base!P5</f>
        <v>2037</v>
      </c>
      <c r="Q30" s="12">
        <f>Base!Q5</f>
        <v>2038</v>
      </c>
      <c r="R30" s="12">
        <f>Base!R5</f>
        <v>2039</v>
      </c>
      <c r="S30" s="12">
        <f>Base!S5</f>
        <v>2040</v>
      </c>
      <c r="T30" s="12">
        <f>Base!T5</f>
        <v>2041</v>
      </c>
      <c r="U30" s="12">
        <f>Base!U5</f>
        <v>2042</v>
      </c>
      <c r="V30" s="12">
        <f>Base!V5</f>
        <v>2043</v>
      </c>
      <c r="W30" s="13">
        <f>Base!W5</f>
        <v>2044</v>
      </c>
      <c r="X30" s="13">
        <f>Base!X5</f>
        <v>2045</v>
      </c>
    </row>
    <row r="31" spans="2:29" x14ac:dyDescent="0.25">
      <c r="B31" s="10" t="s">
        <v>31</v>
      </c>
      <c r="C31" s="17">
        <f t="shared" ref="C31:C41" ca="1" si="6">NPV($C$2,D31:X31)</f>
        <v>5721.8740984344886</v>
      </c>
      <c r="D31" s="17">
        <f ca="1">IF(ISNUMBER($Z31),SUM(OFFSET(Base!D$1,$Z31-1,0,$AA31,1)),0)+IF(ISNUMBER($AB31),SUM(OFFSET(Base!D$1,$AB31-1,0,$AC31,1)),0)</f>
        <v>654.82673196055987</v>
      </c>
      <c r="E31" s="17">
        <f ca="1">IF(ISNUMBER($Z31),SUM(OFFSET(Base!E$1,$Z31-1,0,$AA31,1)),0)+IF(ISNUMBER($AB31),SUM(OFFSET(Base!E$1,$AB31-1,0,$AC31,1)),0)</f>
        <v>608.55089223069831</v>
      </c>
      <c r="F31" s="17">
        <f ca="1">IF(ISNUMBER($Z31),SUM(OFFSET(Base!F$1,$Z31-1,0,$AA31,1)),0)+IF(ISNUMBER($AB31),SUM(OFFSET(Base!F$1,$AB31-1,0,$AC31,1)),0)</f>
        <v>639.09596722742469</v>
      </c>
      <c r="G31" s="17">
        <f ca="1">IF(ISNUMBER($Z31),SUM(OFFSET(Base!G$1,$Z31-1,0,$AA31,1)),0)+IF(ISNUMBER($AB31),SUM(OFFSET(Base!G$1,$AB31-1,0,$AC31,1)),0)</f>
        <v>681.85226799612849</v>
      </c>
      <c r="H31" s="17">
        <f ca="1">IF(ISNUMBER($Z31),SUM(OFFSET(Base!H$1,$Z31-1,0,$AA31,1)),0)+IF(ISNUMBER($AB31),SUM(OFFSET(Base!H$1,$AB31-1,0,$AC31,1)),0)</f>
        <v>676.53410218692716</v>
      </c>
      <c r="I31" s="17">
        <f ca="1">IF(ISNUMBER($Z31),SUM(OFFSET(Base!I$1,$Z31-1,0,$AA31,1)),0)+IF(ISNUMBER($AB31),SUM(OFFSET(Base!I$1,$AB31-1,0,$AC31,1)),0)</f>
        <v>387.60251317561347</v>
      </c>
      <c r="J31" s="17">
        <f ca="1">IF(ISNUMBER($Z31),SUM(OFFSET(Base!J$1,$Z31-1,0,$AA31,1)),0)+IF(ISNUMBER($AB31),SUM(OFFSET(Base!J$1,$AB31-1,0,$AC31,1)),0)</f>
        <v>380.53268137326961</v>
      </c>
      <c r="K31" s="17">
        <f ca="1">IF(ISNUMBER($Z31),SUM(OFFSET(Base!K$1,$Z31-1,0,$AA31,1)),0)+IF(ISNUMBER($AB31),SUM(OFFSET(Base!K$1,$AB31-1,0,$AC31,1)),0)</f>
        <v>352.17277244686318</v>
      </c>
      <c r="L31" s="17">
        <f ca="1">IF(ISNUMBER($Z31),SUM(OFFSET(Base!L$1,$Z31-1,0,$AA31,1)),0)+IF(ISNUMBER($AB31),SUM(OFFSET(Base!L$1,$AB31-1,0,$AC31,1)),0)</f>
        <v>338.25653453269837</v>
      </c>
      <c r="M31" s="17">
        <f ca="1">IF(ISNUMBER($Z31),SUM(OFFSET(Base!M$1,$Z31-1,0,$AA31,1)),0)+IF(ISNUMBER($AB31),SUM(OFFSET(Base!M$1,$AB31-1,0,$AC31,1)),0)</f>
        <v>371.66023588019289</v>
      </c>
      <c r="N31" s="17">
        <f ca="1">IF(ISNUMBER($Z31),SUM(OFFSET(Base!N$1,$Z31-1,0,$AA31,1)),0)+IF(ISNUMBER($AB31),SUM(OFFSET(Base!N$1,$AB31-1,0,$AC31,1)),0)</f>
        <v>381.30875913631792</v>
      </c>
      <c r="O31" s="17">
        <f ca="1">IF(ISNUMBER($Z31),SUM(OFFSET(Base!O$1,$Z31-1,0,$AA31,1)),0)+IF(ISNUMBER($AB31),SUM(OFFSET(Base!O$1,$AB31-1,0,$AC31,1)),0)</f>
        <v>382.93240084449536</v>
      </c>
      <c r="P31" s="17">
        <f ca="1">IF(ISNUMBER($Z31),SUM(OFFSET(Base!P$1,$Z31-1,0,$AA31,1)),0)+IF(ISNUMBER($AB31),SUM(OFFSET(Base!P$1,$AB31-1,0,$AC31,1)),0)</f>
        <v>386.23815592932038</v>
      </c>
      <c r="Q31" s="17">
        <f ca="1">IF(ISNUMBER($Z31),SUM(OFFSET(Base!Q$1,$Z31-1,0,$AA31,1)),0)+IF(ISNUMBER($AB31),SUM(OFFSET(Base!Q$1,$AB31-1,0,$AC31,1)),0)</f>
        <v>443.00997838068895</v>
      </c>
      <c r="R31" s="17">
        <f ca="1">IF(ISNUMBER($Z31),SUM(OFFSET(Base!R$1,$Z31-1,0,$AA31,1)),0)+IF(ISNUMBER($AB31),SUM(OFFSET(Base!R$1,$AB31-1,0,$AC31,1)),0)</f>
        <v>499.58885830516033</v>
      </c>
      <c r="S31" s="17">
        <f ca="1">IF(ISNUMBER($Z31),SUM(OFFSET(Base!S$1,$Z31-1,0,$AA31,1)),0)+IF(ISNUMBER($AB31),SUM(OFFSET(Base!S$1,$AB31-1,0,$AC31,1)),0)</f>
        <v>496.2458232178148</v>
      </c>
      <c r="T31" s="17">
        <f ca="1">IF(ISNUMBER($Z31),SUM(OFFSET(Base!T$1,$Z31-1,0,$AA31,1)),0)+IF(ISNUMBER($AB31),SUM(OFFSET(Base!T$1,$AB31-1,0,$AC31,1)),0)</f>
        <v>529.01250789071241</v>
      </c>
      <c r="U31" s="17">
        <f ca="1">IF(ISNUMBER($Z31),SUM(OFFSET(Base!U$1,$Z31-1,0,$AA31,1)),0)+IF(ISNUMBER($AB31),SUM(OFFSET(Base!U$1,$AB31-1,0,$AC31,1)),0)</f>
        <v>458.2842451339917</v>
      </c>
      <c r="V31" s="17">
        <f ca="1">IF(ISNUMBER($Z31),SUM(OFFSET(Base!V$1,$Z31-1,0,$AA31,1)),0)+IF(ISNUMBER($AB31),SUM(OFFSET(Base!V$1,$AB31-1,0,$AC31,1)),0)</f>
        <v>450.11147886388915</v>
      </c>
      <c r="W31" s="17">
        <f ca="1">IF(ISNUMBER($Z31),SUM(OFFSET(Base!W$1,$Z31-1,0,$AA31,1)),0)+IF(ISNUMBER($AB31),SUM(OFFSET(Base!W$1,$AB31-1,0,$AC31,1)),0)</f>
        <v>492.87886896447515</v>
      </c>
      <c r="X31" s="17">
        <f ca="1">IF(ISNUMBER($Z31),SUM(OFFSET(Base!X$1,$Z31-1,0,$AA31,1)),0)+IF(ISNUMBER($AB31),SUM(OFFSET(Base!X$1,$AB31-1,0,$AC31,1)),0)</f>
        <v>555.1722071961218</v>
      </c>
      <c r="Z31" s="10">
        <v>13</v>
      </c>
      <c r="AA31" s="10">
        <v>2</v>
      </c>
    </row>
    <row r="32" spans="2:29" x14ac:dyDescent="0.25">
      <c r="B32" s="10" t="s">
        <v>67</v>
      </c>
      <c r="C32" s="17">
        <f t="shared" ca="1" si="6"/>
        <v>-3252.1606600765058</v>
      </c>
      <c r="D32" s="17">
        <f ca="1">IF(ISNUMBER($Z32),SUM(OFFSET(Base!D$1,$Z32-1,0,$AA32,1)),0)+IF(ISNUMBER($AB32),SUM(OFFSET(Base!D$1,$AB32-1,0,$AC32,1)),0)</f>
        <v>39.852404305818396</v>
      </c>
      <c r="E32" s="17">
        <f ca="1">IF(ISNUMBER($Z32),SUM(OFFSET(Base!E$1,$Z32-1,0,$AA32,1)),0)+IF(ISNUMBER($AB32),SUM(OFFSET(Base!E$1,$AB32-1,0,$AC32,1)),0)</f>
        <v>38.121937674220995</v>
      </c>
      <c r="F32" s="17">
        <f ca="1">IF(ISNUMBER($Z32),SUM(OFFSET(Base!F$1,$Z32-1,0,$AA32,1)),0)+IF(ISNUMBER($AB32),SUM(OFFSET(Base!F$1,$AB32-1,0,$AC32,1)),0)</f>
        <v>40.403434400771154</v>
      </c>
      <c r="G32" s="17">
        <f ca="1">IF(ISNUMBER($Z32),SUM(OFFSET(Base!G$1,$Z32-1,0,$AA32,1)),0)+IF(ISNUMBER($AB32),SUM(OFFSET(Base!G$1,$AB32-1,0,$AC32,1)),0)</f>
        <v>41.995157451177178</v>
      </c>
      <c r="H32" s="17">
        <f ca="1">IF(ISNUMBER($Z32),SUM(OFFSET(Base!H$1,$Z32-1,0,$AA32,1)),0)+IF(ISNUMBER($AB32),SUM(OFFSET(Base!H$1,$AB32-1,0,$AC32,1)),0)</f>
        <v>41.773266515440476</v>
      </c>
      <c r="I32" s="17">
        <f ca="1">IF(ISNUMBER($Z32),SUM(OFFSET(Base!I$1,$Z32-1,0,$AA32,1)),0)+IF(ISNUMBER($AB32),SUM(OFFSET(Base!I$1,$AB32-1,0,$AC32,1)),0)</f>
        <v>-545.79971866294636</v>
      </c>
      <c r="J32" s="17">
        <f ca="1">IF(ISNUMBER($Z32),SUM(OFFSET(Base!J$1,$Z32-1,0,$AA32,1)),0)+IF(ISNUMBER($AB32),SUM(OFFSET(Base!J$1,$AB32-1,0,$AC32,1)),0)</f>
        <v>-554.43755895719016</v>
      </c>
      <c r="K32" s="17">
        <f ca="1">IF(ISNUMBER($Z32),SUM(OFFSET(Base!K$1,$Z32-1,0,$AA32,1)),0)+IF(ISNUMBER($AB32),SUM(OFFSET(Base!K$1,$AB32-1,0,$AC32,1)),0)</f>
        <v>-565.40884124184095</v>
      </c>
      <c r="L32" s="17">
        <f ca="1">IF(ISNUMBER($Z32),SUM(OFFSET(Base!L$1,$Z32-1,0,$AA32,1)),0)+IF(ISNUMBER($AB32),SUM(OFFSET(Base!L$1,$AB32-1,0,$AC32,1)),0)</f>
        <v>-489.62583453655611</v>
      </c>
      <c r="M32" s="17">
        <f ca="1">IF(ISNUMBER($Z32),SUM(OFFSET(Base!M$1,$Z32-1,0,$AA32,1)),0)+IF(ISNUMBER($AB32),SUM(OFFSET(Base!M$1,$AB32-1,0,$AC32,1)),0)</f>
        <v>-583.55869933969382</v>
      </c>
      <c r="N32" s="17">
        <f ca="1">IF(ISNUMBER($Z32),SUM(OFFSET(Base!N$1,$Z32-1,0,$AA32,1)),0)+IF(ISNUMBER($AB32),SUM(OFFSET(Base!N$1,$AB32-1,0,$AC32,1)),0)</f>
        <v>-592.29606909918959</v>
      </c>
      <c r="O32" s="17">
        <f ca="1">IF(ISNUMBER($Z32),SUM(OFFSET(Base!O$1,$Z32-1,0,$AA32,1)),0)+IF(ISNUMBER($AB32),SUM(OFFSET(Base!O$1,$AB32-1,0,$AC32,1)),0)</f>
        <v>-600.62619263202885</v>
      </c>
      <c r="P32" s="17">
        <f ca="1">IF(ISNUMBER($Z32),SUM(OFFSET(Base!P$1,$Z32-1,0,$AA32,1)),0)+IF(ISNUMBER($AB32),SUM(OFFSET(Base!P$1,$AB32-1,0,$AC32,1)),0)</f>
        <v>-512.73714470696166</v>
      </c>
      <c r="Q32" s="17">
        <f ca="1">IF(ISNUMBER($Z32),SUM(OFFSET(Base!Q$1,$Z32-1,0,$AA32,1)),0)+IF(ISNUMBER($AB32),SUM(OFFSET(Base!Q$1,$AB32-1,0,$AC32,1)),0)</f>
        <v>-616.02643711529697</v>
      </c>
      <c r="R32" s="17">
        <f ca="1">IF(ISNUMBER($Z32),SUM(OFFSET(Base!R$1,$Z32-1,0,$AA32,1)),0)+IF(ISNUMBER($AB32),SUM(OFFSET(Base!R$1,$AB32-1,0,$AC32,1)),0)</f>
        <v>-623.66783571621966</v>
      </c>
      <c r="S32" s="17">
        <f ca="1">IF(ISNUMBER($Z32),SUM(OFFSET(Base!S$1,$Z32-1,0,$AA32,1)),0)+IF(ISNUMBER($AB32),SUM(OFFSET(Base!S$1,$AB32-1,0,$AC32,1)),0)</f>
        <v>-686.92040088009537</v>
      </c>
      <c r="T32" s="17">
        <f ca="1">IF(ISNUMBER($Z32),SUM(OFFSET(Base!T$1,$Z32-1,0,$AA32,1)),0)+IF(ISNUMBER($AB32),SUM(OFFSET(Base!T$1,$AB32-1,0,$AC32,1)),0)</f>
        <v>-599.8685749718278</v>
      </c>
      <c r="U32" s="17">
        <f ca="1">IF(ISNUMBER($Z32),SUM(OFFSET(Base!U$1,$Z32-1,0,$AA32,1)),0)+IF(ISNUMBER($AB32),SUM(OFFSET(Base!U$1,$AB32-1,0,$AC32,1)),0)</f>
        <v>30.357158955937951</v>
      </c>
      <c r="V32" s="17">
        <f ca="1">IF(ISNUMBER($Z32),SUM(OFFSET(Base!V$1,$Z32-1,0,$AA32,1)),0)+IF(ISNUMBER($AB32),SUM(OFFSET(Base!V$1,$AB32-1,0,$AC32,1)),0)</f>
        <v>32.80081156452502</v>
      </c>
      <c r="W32" s="17">
        <f ca="1">IF(ISNUMBER($Z32),SUM(OFFSET(Base!W$1,$Z32-1,0,$AA32,1)),0)+IF(ISNUMBER($AB32),SUM(OFFSET(Base!W$1,$AB32-1,0,$AC32,1)),0)</f>
        <v>36.120041378609528</v>
      </c>
      <c r="X32" s="17">
        <f ca="1">IF(ISNUMBER($Z32),SUM(OFFSET(Base!X$1,$Z32-1,0,$AA32,1)),0)+IF(ISNUMBER($AB32),SUM(OFFSET(Base!X$1,$AB32-1,0,$AC32,1)),0)</f>
        <v>41.057112144409366</v>
      </c>
      <c r="Z32" s="10">
        <v>8</v>
      </c>
      <c r="AA32" s="10">
        <v>1</v>
      </c>
      <c r="AB32" s="10">
        <v>11</v>
      </c>
      <c r="AC32" s="10">
        <v>2</v>
      </c>
    </row>
    <row r="33" spans="2:29" x14ac:dyDescent="0.25">
      <c r="B33" s="10" t="s">
        <v>32</v>
      </c>
      <c r="C33" s="17">
        <f t="shared" ca="1" si="6"/>
        <v>3296.71905812255</v>
      </c>
      <c r="D33" s="17">
        <f ca="1">IF(ISNUMBER($Z33),SUM(OFFSET(Base!D$1,$Z33-1,0,$AA33,1)),0)+IF(ISNUMBER($AB33),SUM(OFFSET(Base!D$1,$AB33-1,0,$AC33,1)),0)</f>
        <v>325.06493303969336</v>
      </c>
      <c r="E33" s="17">
        <f ca="1">IF(ISNUMBER($Z33),SUM(OFFSET(Base!E$1,$Z33-1,0,$AA33,1)),0)+IF(ISNUMBER($AB33),SUM(OFFSET(Base!E$1,$AB33-1,0,$AC33,1)),0)</f>
        <v>348.39090653796347</v>
      </c>
      <c r="F33" s="17">
        <f ca="1">IF(ISNUMBER($Z33),SUM(OFFSET(Base!F$1,$Z33-1,0,$AA33,1)),0)+IF(ISNUMBER($AB33),SUM(OFFSET(Base!F$1,$AB33-1,0,$AC33,1)),0)</f>
        <v>334.79061025340263</v>
      </c>
      <c r="G33" s="17">
        <f ca="1">IF(ISNUMBER($Z33),SUM(OFFSET(Base!G$1,$Z33-1,0,$AA33,1)),0)+IF(ISNUMBER($AB33),SUM(OFFSET(Base!G$1,$AB33-1,0,$AC33,1)),0)</f>
        <v>325.51147286245123</v>
      </c>
      <c r="H33" s="17">
        <f ca="1">IF(ISNUMBER($Z33),SUM(OFFSET(Base!H$1,$Z33-1,0,$AA33,1)),0)+IF(ISNUMBER($AB33),SUM(OFFSET(Base!H$1,$AB33-1,0,$AC33,1)),0)</f>
        <v>266.98992203491667</v>
      </c>
      <c r="I33" s="17">
        <f ca="1">IF(ISNUMBER($Z33),SUM(OFFSET(Base!I$1,$Z33-1,0,$AA33,1)),0)+IF(ISNUMBER($AB33),SUM(OFFSET(Base!I$1,$AB33-1,0,$AC33,1)),0)</f>
        <v>273.12596377943663</v>
      </c>
      <c r="J33" s="17">
        <f ca="1">IF(ISNUMBER($Z33),SUM(OFFSET(Base!J$1,$Z33-1,0,$AA33,1)),0)+IF(ISNUMBER($AB33),SUM(OFFSET(Base!J$1,$AB33-1,0,$AC33,1)),0)</f>
        <v>265.48716934380803</v>
      </c>
      <c r="K33" s="17">
        <f ca="1">IF(ISNUMBER($Z33),SUM(OFFSET(Base!K$1,$Z33-1,0,$AA33,1)),0)+IF(ISNUMBER($AB33),SUM(OFFSET(Base!K$1,$AB33-1,0,$AC33,1)),0)</f>
        <v>229.98814801941003</v>
      </c>
      <c r="L33" s="17">
        <f ca="1">IF(ISNUMBER($Z33),SUM(OFFSET(Base!L$1,$Z33-1,0,$AA33,1)),0)+IF(ISNUMBER($AB33),SUM(OFFSET(Base!L$1,$AB33-1,0,$AC33,1)),0)</f>
        <v>233.76377221142658</v>
      </c>
      <c r="M33" s="17">
        <f ca="1">IF(ISNUMBER($Z33),SUM(OFFSET(Base!M$1,$Z33-1,0,$AA33,1)),0)+IF(ISNUMBER($AB33),SUM(OFFSET(Base!M$1,$AB33-1,0,$AC33,1)),0)</f>
        <v>233.65531340001723</v>
      </c>
      <c r="N33" s="17">
        <f ca="1">IF(ISNUMBER($Z33),SUM(OFFSET(Base!N$1,$Z33-1,0,$AA33,1)),0)+IF(ISNUMBER($AB33),SUM(OFFSET(Base!N$1,$AB33-1,0,$AC33,1)),0)</f>
        <v>214.04824413609475</v>
      </c>
      <c r="O33" s="17">
        <f ca="1">IF(ISNUMBER($Z33),SUM(OFFSET(Base!O$1,$Z33-1,0,$AA33,1)),0)+IF(ISNUMBER($AB33),SUM(OFFSET(Base!O$1,$AB33-1,0,$AC33,1)),0)</f>
        <v>208.79044625257674</v>
      </c>
      <c r="P33" s="17">
        <f ca="1">IF(ISNUMBER($Z33),SUM(OFFSET(Base!P$1,$Z33-1,0,$AA33,1)),0)+IF(ISNUMBER($AB33),SUM(OFFSET(Base!P$1,$AB33-1,0,$AC33,1)),0)</f>
        <v>218.02490481973265</v>
      </c>
      <c r="Q33" s="17">
        <f ca="1">IF(ISNUMBER($Z33),SUM(OFFSET(Base!Q$1,$Z33-1,0,$AA33,1)),0)+IF(ISNUMBER($AB33),SUM(OFFSET(Base!Q$1,$AB33-1,0,$AC33,1)),0)</f>
        <v>243.00825265561326</v>
      </c>
      <c r="R33" s="17">
        <f ca="1">IF(ISNUMBER($Z33),SUM(OFFSET(Base!R$1,$Z33-1,0,$AA33,1)),0)+IF(ISNUMBER($AB33),SUM(OFFSET(Base!R$1,$AB33-1,0,$AC33,1)),0)</f>
        <v>271.59217889470528</v>
      </c>
      <c r="S33" s="17">
        <f ca="1">IF(ISNUMBER($Z33),SUM(OFFSET(Base!S$1,$Z33-1,0,$AA33,1)),0)+IF(ISNUMBER($AB33),SUM(OFFSET(Base!S$1,$AB33-1,0,$AC33,1)),0)</f>
        <v>297.74609815217383</v>
      </c>
      <c r="T33" s="17">
        <f ca="1">IF(ISNUMBER($Z33),SUM(OFFSET(Base!T$1,$Z33-1,0,$AA33,1)),0)+IF(ISNUMBER($AB33),SUM(OFFSET(Base!T$1,$AB33-1,0,$AC33,1)),0)</f>
        <v>322.99471430561061</v>
      </c>
      <c r="U33" s="17">
        <f ca="1">IF(ISNUMBER($Z33),SUM(OFFSET(Base!U$1,$Z33-1,0,$AA33,1)),0)+IF(ISNUMBER($AB33),SUM(OFFSET(Base!U$1,$AB33-1,0,$AC33,1)),0)</f>
        <v>307.76393980048937</v>
      </c>
      <c r="V33" s="17">
        <f ca="1">IF(ISNUMBER($Z33),SUM(OFFSET(Base!V$1,$Z33-1,0,$AA33,1)),0)+IF(ISNUMBER($AB33),SUM(OFFSET(Base!V$1,$AB33-1,0,$AC33,1)),0)</f>
        <v>385.8090225672417</v>
      </c>
      <c r="W33" s="17">
        <f ca="1">IF(ISNUMBER($Z33),SUM(OFFSET(Base!W$1,$Z33-1,0,$AA33,1)),0)+IF(ISNUMBER($AB33),SUM(OFFSET(Base!W$1,$AB33-1,0,$AC33,1)),0)</f>
        <v>422.48030946875105</v>
      </c>
      <c r="X33" s="17">
        <f ca="1">IF(ISNUMBER($Z33),SUM(OFFSET(Base!X$1,$Z33-1,0,$AA33,1)),0)+IF(ISNUMBER($AB33),SUM(OFFSET(Base!X$1,$AB33-1,0,$AC33,1)),0)</f>
        <v>413.71715114638545</v>
      </c>
      <c r="Z33" s="10">
        <v>23</v>
      </c>
      <c r="AA33" s="10">
        <v>2</v>
      </c>
    </row>
    <row r="34" spans="2:29" x14ac:dyDescent="0.25">
      <c r="B34" s="10" t="s">
        <v>7</v>
      </c>
      <c r="C34" s="17">
        <f t="shared" ca="1" si="6"/>
        <v>58.206978353502059</v>
      </c>
      <c r="D34" s="17">
        <f ca="1">IF(ISNUMBER($Z34),SUM(OFFSET(Base!D$1,$Z34-1,0,$AA34,1)),0)+IF(ISNUMBER($AB34),SUM(OFFSET(Base!D$1,$AB34-1,0,$AC34,1)),0)+Base!D21</f>
        <v>6.9353295846792715</v>
      </c>
      <c r="E34" s="17">
        <f ca="1">IF(ISNUMBER($Z34),SUM(OFFSET(Base!E$1,$Z34-1,0,$AA34,1)),0)+IF(ISNUMBER($AB34),SUM(OFFSET(Base!E$1,$AB34-1,0,$AC34,1)),0)+Base!E21</f>
        <v>6.9245980704563204</v>
      </c>
      <c r="F34" s="17">
        <f ca="1">IF(ISNUMBER($Z34),SUM(OFFSET(Base!F$1,$Z34-1,0,$AA34,1)),0)+IF(ISNUMBER($AB34),SUM(OFFSET(Base!F$1,$AB34-1,0,$AC34,1)),0)+Base!F21</f>
        <v>6.66963868964194</v>
      </c>
      <c r="G34" s="17">
        <f ca="1">IF(ISNUMBER($Z34),SUM(OFFSET(Base!G$1,$Z34-1,0,$AA34,1)),0)+IF(ISNUMBER($AB34),SUM(OFFSET(Base!G$1,$AB34-1,0,$AC34,1)),0)+Base!G21</f>
        <v>5.8208343707147812</v>
      </c>
      <c r="H34" s="17">
        <f ca="1">IF(ISNUMBER($Z34),SUM(OFFSET(Base!H$1,$Z34-1,0,$AA34,1)),0)+IF(ISNUMBER($AB34),SUM(OFFSET(Base!H$1,$AB34-1,0,$AC34,1)),0)+Base!H21</f>
        <v>4.4939311762964893</v>
      </c>
      <c r="I34" s="17">
        <f ca="1">IF(ISNUMBER($Z34),SUM(OFFSET(Base!I$1,$Z34-1,0,$AA34,1)),0)+IF(ISNUMBER($AB34),SUM(OFFSET(Base!I$1,$AB34-1,0,$AC34,1)),0)+Base!I21</f>
        <v>4.5413736946474703</v>
      </c>
      <c r="J34" s="17">
        <f ca="1">IF(ISNUMBER($Z34),SUM(OFFSET(Base!J$1,$Z34-1,0,$AA34,1)),0)+IF(ISNUMBER($AB34),SUM(OFFSET(Base!J$1,$AB34-1,0,$AC34,1)),0)+Base!J21</f>
        <v>4.4614949498590786</v>
      </c>
      <c r="K34" s="17">
        <f ca="1">IF(ISNUMBER($Z34),SUM(OFFSET(Base!K$1,$Z34-1,0,$AA34,1)),0)+IF(ISNUMBER($AB34),SUM(OFFSET(Base!K$1,$AB34-1,0,$AC34,1)),0)+Base!K21</f>
        <v>3.9142908426850376</v>
      </c>
      <c r="L34" s="17">
        <f ca="1">IF(ISNUMBER($Z34),SUM(OFFSET(Base!L$1,$Z34-1,0,$AA34,1)),0)+IF(ISNUMBER($AB34),SUM(OFFSET(Base!L$1,$AB34-1,0,$AC34,1)),0)+Base!L21</f>
        <v>3.9619845614797984</v>
      </c>
      <c r="M34" s="17">
        <f ca="1">IF(ISNUMBER($Z34),SUM(OFFSET(Base!M$1,$Z34-1,0,$AA34,1)),0)+IF(ISNUMBER($AB34),SUM(OFFSET(Base!M$1,$AB34-1,0,$AC34,1)),0)+Base!M21</f>
        <v>3.8339057620572707</v>
      </c>
      <c r="N34" s="17">
        <f ca="1">IF(ISNUMBER($Z34),SUM(OFFSET(Base!N$1,$Z34-1,0,$AA34,1)),0)+IF(ISNUMBER($AB34),SUM(OFFSET(Base!N$1,$AB34-1,0,$AC34,1)),0)+Base!N21</f>
        <v>3.6528184422354295</v>
      </c>
      <c r="O34" s="17">
        <f ca="1">IF(ISNUMBER($Z34),SUM(OFFSET(Base!O$1,$Z34-1,0,$AA34,1)),0)+IF(ISNUMBER($AB34),SUM(OFFSET(Base!O$1,$AB34-1,0,$AC34,1)),0)+Base!O21</f>
        <v>3.5050690964688109</v>
      </c>
      <c r="P34" s="17">
        <f ca="1">IF(ISNUMBER($Z34),SUM(OFFSET(Base!P$1,$Z34-1,0,$AA34,1)),0)+IF(ISNUMBER($AB34),SUM(OFFSET(Base!P$1,$AB34-1,0,$AC34,1)),0)+Base!P21</f>
        <v>3.6993590553243401</v>
      </c>
      <c r="Q34" s="17">
        <f ca="1">IF(ISNUMBER($Z34),SUM(OFFSET(Base!Q$1,$Z34-1,0,$AA34,1)),0)+IF(ISNUMBER($AB34),SUM(OFFSET(Base!Q$1,$AB34-1,0,$AC34,1)),0)+Base!Q21</f>
        <v>3.9839567417232171</v>
      </c>
      <c r="R34" s="17">
        <f ca="1">IF(ISNUMBER($Z34),SUM(OFFSET(Base!R$1,$Z34-1,0,$AA34,1)),0)+IF(ISNUMBER($AB34),SUM(OFFSET(Base!R$1,$AB34-1,0,$AC34,1)),0)+Base!R21</f>
        <v>4.3737244986729422</v>
      </c>
      <c r="S34" s="17">
        <f ca="1">IF(ISNUMBER($Z34),SUM(OFFSET(Base!S$1,$Z34-1,0,$AA34,1)),0)+IF(ISNUMBER($AB34),SUM(OFFSET(Base!S$1,$AB34-1,0,$AC34,1)),0)+Base!S21</f>
        <v>4.9522415905370876</v>
      </c>
      <c r="T34" s="17">
        <f ca="1">IF(ISNUMBER($Z34),SUM(OFFSET(Base!T$1,$Z34-1,0,$AA34,1)),0)+IF(ISNUMBER($AB34),SUM(OFFSET(Base!T$1,$AB34-1,0,$AC34,1)),0)+Base!T21</f>
        <v>5.2613259122191822</v>
      </c>
      <c r="U34" s="17">
        <f ca="1">IF(ISNUMBER($Z34),SUM(OFFSET(Base!U$1,$Z34-1,0,$AA34,1)),0)+IF(ISNUMBER($AB34),SUM(OFFSET(Base!U$1,$AB34-1,0,$AC34,1)),0)+Base!U21</f>
        <v>5.2346127286687025</v>
      </c>
      <c r="V34" s="17">
        <f ca="1">IF(ISNUMBER($Z34),SUM(OFFSET(Base!V$1,$Z34-1,0,$AA34,1)),0)+IF(ISNUMBER($AB34),SUM(OFFSET(Base!V$1,$AB34-1,0,$AC34,1)),0)+Base!V21</f>
        <v>5.9025612348946801</v>
      </c>
      <c r="W34" s="17">
        <f ca="1">IF(ISNUMBER($Z34),SUM(OFFSET(Base!W$1,$Z34-1,0,$AA34,1)),0)+IF(ISNUMBER($AB34),SUM(OFFSET(Base!W$1,$AB34-1,0,$AC34,1)),0)+Base!W21</f>
        <v>6.4793648138038114</v>
      </c>
      <c r="X34" s="17">
        <f ca="1">IF(ISNUMBER($Z34),SUM(OFFSET(Base!X$1,$Z34-1,0,$AA34,1)),0)+IF(ISNUMBER($AB34),SUM(OFFSET(Base!X$1,$AB34-1,0,$AC34,1)),0)+Base!X21</f>
        <v>6.422305101751169</v>
      </c>
      <c r="Z34" s="10">
        <v>17</v>
      </c>
      <c r="AA34" s="10">
        <v>1</v>
      </c>
      <c r="AB34" s="10">
        <v>19</v>
      </c>
      <c r="AC34" s="10">
        <v>1</v>
      </c>
    </row>
    <row r="35" spans="2:29" x14ac:dyDescent="0.25">
      <c r="B35" s="10" t="s">
        <v>33</v>
      </c>
      <c r="C35" s="17">
        <f t="shared" ca="1" si="6"/>
        <v>-7118.3657036554823</v>
      </c>
      <c r="D35" s="17">
        <f ca="1">IF(ISNUMBER($Z35),SUM(OFFSET(Base!D$1,$Z35-1,0,$AA35,1)),0)+IF(ISNUMBER($AB35),SUM(OFFSET(Base!D$1,$AB35-1,0,$AC35,1)),0)</f>
        <v>-223.26831996811939</v>
      </c>
      <c r="E35" s="17">
        <f ca="1">IF(ISNUMBER($Z35),SUM(OFFSET(Base!E$1,$Z35-1,0,$AA35,1)),0)+IF(ISNUMBER($AB35),SUM(OFFSET(Base!E$1,$AB35-1,0,$AC35,1)),0)</f>
        <v>-353.66387592861753</v>
      </c>
      <c r="F35" s="17">
        <f ca="1">IF(ISNUMBER($Z35),SUM(OFFSET(Base!F$1,$Z35-1,0,$AA35,1)),0)+IF(ISNUMBER($AB35),SUM(OFFSET(Base!F$1,$AB35-1,0,$AC35,1)),0)</f>
        <v>-398.22008322524113</v>
      </c>
      <c r="G35" s="17">
        <f ca="1">IF(ISNUMBER($Z35),SUM(OFFSET(Base!G$1,$Z35-1,0,$AA35,1)),0)+IF(ISNUMBER($AB35),SUM(OFFSET(Base!G$1,$AB35-1,0,$AC35,1)),0)</f>
        <v>-455.84529846164338</v>
      </c>
      <c r="H35" s="17">
        <f ca="1">IF(ISNUMBER($Z35),SUM(OFFSET(Base!H$1,$Z35-1,0,$AA35,1)),0)+IF(ISNUMBER($AB35),SUM(OFFSET(Base!H$1,$AB35-1,0,$AC35,1)),0)</f>
        <v>-599.27920961560289</v>
      </c>
      <c r="I35" s="17">
        <f ca="1">IF(ISNUMBER($Z35),SUM(OFFSET(Base!I$1,$Z35-1,0,$AA35,1)),0)+IF(ISNUMBER($AB35),SUM(OFFSET(Base!I$1,$AB35-1,0,$AC35,1)),0)</f>
        <v>-946.24307380652328</v>
      </c>
      <c r="J35" s="17">
        <f ca="1">IF(ISNUMBER($Z35),SUM(OFFSET(Base!J$1,$Z35-1,0,$AA35,1)),0)+IF(ISNUMBER($AB35),SUM(OFFSET(Base!J$1,$AB35-1,0,$AC35,1)),0)</f>
        <v>-863.1483521393734</v>
      </c>
      <c r="K35" s="17">
        <f ca="1">IF(ISNUMBER($Z35),SUM(OFFSET(Base!K$1,$Z35-1,0,$AA35,1)),0)+IF(ISNUMBER($AB35),SUM(OFFSET(Base!K$1,$AB35-1,0,$AC35,1)),0)</f>
        <v>-1044.2926186135755</v>
      </c>
      <c r="L35" s="17">
        <f ca="1">IF(ISNUMBER($Z35),SUM(OFFSET(Base!L$1,$Z35-1,0,$AA35,1)),0)+IF(ISNUMBER($AB35),SUM(OFFSET(Base!L$1,$AB35-1,0,$AC35,1)),0)</f>
        <v>-1119.7058813275551</v>
      </c>
      <c r="M35" s="17">
        <f ca="1">IF(ISNUMBER($Z35),SUM(OFFSET(Base!M$1,$Z35-1,0,$AA35,1)),0)+IF(ISNUMBER($AB35),SUM(OFFSET(Base!M$1,$AB35-1,0,$AC35,1)),0)</f>
        <v>-1157.8613767255079</v>
      </c>
      <c r="N35" s="17">
        <f ca="1">IF(ISNUMBER($Z35),SUM(OFFSET(Base!N$1,$Z35-1,0,$AA35,1)),0)+IF(ISNUMBER($AB35),SUM(OFFSET(Base!N$1,$AB35-1,0,$AC35,1)),0)</f>
        <v>-954.97822260857265</v>
      </c>
      <c r="O35" s="17">
        <f ca="1">IF(ISNUMBER($Z35),SUM(OFFSET(Base!O$1,$Z35-1,0,$AA35,1)),0)+IF(ISNUMBER($AB35),SUM(OFFSET(Base!O$1,$AB35-1,0,$AC35,1)),0)</f>
        <v>-909.65023465774811</v>
      </c>
      <c r="P35" s="17">
        <f ca="1">IF(ISNUMBER($Z35),SUM(OFFSET(Base!P$1,$Z35-1,0,$AA35,1)),0)+IF(ISNUMBER($AB35),SUM(OFFSET(Base!P$1,$AB35-1,0,$AC35,1)),0)</f>
        <v>-968.55656906756417</v>
      </c>
      <c r="Q35" s="17">
        <f ca="1">IF(ISNUMBER($Z35),SUM(OFFSET(Base!Q$1,$Z35-1,0,$AA35,1)),0)+IF(ISNUMBER($AB35),SUM(OFFSET(Base!Q$1,$AB35-1,0,$AC35,1)),0)</f>
        <v>-1012.3210925926765</v>
      </c>
      <c r="R35" s="17">
        <f ca="1">IF(ISNUMBER($Z35),SUM(OFFSET(Base!R$1,$Z35-1,0,$AA35,1)),0)+IF(ISNUMBER($AB35),SUM(OFFSET(Base!R$1,$AB35-1,0,$AC35,1)),0)</f>
        <v>-947.01502511181525</v>
      </c>
      <c r="S35" s="17">
        <f ca="1">IF(ISNUMBER($Z35),SUM(OFFSET(Base!S$1,$Z35-1,0,$AA35,1)),0)+IF(ISNUMBER($AB35),SUM(OFFSET(Base!S$1,$AB35-1,0,$AC35,1)),0)</f>
        <v>-572.44357152542909</v>
      </c>
      <c r="T35" s="17">
        <f ca="1">IF(ISNUMBER($Z35),SUM(OFFSET(Base!T$1,$Z35-1,0,$AA35,1)),0)+IF(ISNUMBER($AB35),SUM(OFFSET(Base!T$1,$AB35-1,0,$AC35,1)),0)</f>
        <v>-271.87195286966744</v>
      </c>
      <c r="U35" s="17">
        <f ca="1">IF(ISNUMBER($Z35),SUM(OFFSET(Base!U$1,$Z35-1,0,$AA35,1)),0)+IF(ISNUMBER($AB35),SUM(OFFSET(Base!U$1,$AB35-1,0,$AC35,1)),0)</f>
        <v>-29.344156881189058</v>
      </c>
      <c r="V35" s="17">
        <f ca="1">IF(ISNUMBER($Z35),SUM(OFFSET(Base!V$1,$Z35-1,0,$AA35,1)),0)+IF(ISNUMBER($AB35),SUM(OFFSET(Base!V$1,$AB35-1,0,$AC35,1)),0)</f>
        <v>70.733823660897883</v>
      </c>
      <c r="W35" s="17">
        <f ca="1">IF(ISNUMBER($Z35),SUM(OFFSET(Base!W$1,$Z35-1,0,$AA35,1)),0)+IF(ISNUMBER($AB35),SUM(OFFSET(Base!W$1,$AB35-1,0,$AC35,1)),0)</f>
        <v>130.56319743721087</v>
      </c>
      <c r="X35" s="17">
        <f ca="1">IF(ISNUMBER($Z35),SUM(OFFSET(Base!X$1,$Z35-1,0,$AA35,1)),0)+IF(ISNUMBER($AB35),SUM(OFFSET(Base!X$1,$AB35-1,0,$AC35,1)),0)</f>
        <v>197.50906270804475</v>
      </c>
      <c r="Z35" s="10">
        <v>35</v>
      </c>
      <c r="AA35" s="18">
        <v>6</v>
      </c>
      <c r="AB35" s="18"/>
    </row>
    <row r="36" spans="2:29" x14ac:dyDescent="0.25">
      <c r="B36" s="10" t="s">
        <v>34</v>
      </c>
      <c r="C36" s="17">
        <f t="shared" ca="1" si="6"/>
        <v>2214.336425598829</v>
      </c>
      <c r="D36" s="17">
        <f ca="1">IF(ISNUMBER($Z36),SUM(OFFSET(Base!D$1,$Z36-1,0,$AA36,1)),0)+IF(ISNUMBER($AB36),SUM(OFFSET(Base!D$1,$AB36-1,0,$AC36,1)),0)</f>
        <v>10.086099766033712</v>
      </c>
      <c r="E36" s="17">
        <f ca="1">IF(ISNUMBER($Z36),SUM(OFFSET(Base!E$1,$Z36-1,0,$AA36,1)),0)+IF(ISNUMBER($AB36),SUM(OFFSET(Base!E$1,$AB36-1,0,$AC36,1)),0)</f>
        <v>19.825117606708353</v>
      </c>
      <c r="F36" s="17">
        <f ca="1">IF(ISNUMBER($Z36),SUM(OFFSET(Base!F$1,$Z36-1,0,$AA36,1)),0)+IF(ISNUMBER($AB36),SUM(OFFSET(Base!F$1,$AB36-1,0,$AC36,1)),0)</f>
        <v>37.601627650187773</v>
      </c>
      <c r="G36" s="17">
        <f ca="1">IF(ISNUMBER($Z36),SUM(OFFSET(Base!G$1,$Z36-1,0,$AA36,1)),0)+IF(ISNUMBER($AB36),SUM(OFFSET(Base!G$1,$AB36-1,0,$AC36,1)),0)</f>
        <v>56.280466202364899</v>
      </c>
      <c r="H36" s="17">
        <f ca="1">IF(ISNUMBER($Z36),SUM(OFFSET(Base!H$1,$Z36-1,0,$AA36,1)),0)+IF(ISNUMBER($AB36),SUM(OFFSET(Base!H$1,$AB36-1,0,$AC36,1)),0)</f>
        <v>77.619547574736899</v>
      </c>
      <c r="I36" s="17">
        <f ca="1">IF(ISNUMBER($Z36),SUM(OFFSET(Base!I$1,$Z36-1,0,$AA36,1)),0)+IF(ISNUMBER($AB36),SUM(OFFSET(Base!I$1,$AB36-1,0,$AC36,1)),0)</f>
        <v>101.03199917533927</v>
      </c>
      <c r="J36" s="17">
        <f ca="1">IF(ISNUMBER($Z36),SUM(OFFSET(Base!J$1,$Z36-1,0,$AA36,1)),0)+IF(ISNUMBER($AB36),SUM(OFFSET(Base!J$1,$AB36-1,0,$AC36,1)),0)</f>
        <v>118.16609669876387</v>
      </c>
      <c r="K36" s="17">
        <f ca="1">IF(ISNUMBER($Z36),SUM(OFFSET(Base!K$1,$Z36-1,0,$AA36,1)),0)+IF(ISNUMBER($AB36),SUM(OFFSET(Base!K$1,$AB36-1,0,$AC36,1)),0)</f>
        <v>149.20086290628959</v>
      </c>
      <c r="L36" s="17">
        <f ca="1">IF(ISNUMBER($Z36),SUM(OFFSET(Base!L$1,$Z36-1,0,$AA36,1)),0)+IF(ISNUMBER($AB36),SUM(OFFSET(Base!L$1,$AB36-1,0,$AC36,1)),0)</f>
        <v>183.10133193352377</v>
      </c>
      <c r="M36" s="17">
        <f ca="1">IF(ISNUMBER($Z36),SUM(OFFSET(Base!M$1,$Z36-1,0,$AA36,1)),0)+IF(ISNUMBER($AB36),SUM(OFFSET(Base!M$1,$AB36-1,0,$AC36,1)),0)</f>
        <v>215.8102188582227</v>
      </c>
      <c r="N36" s="17">
        <f ca="1">IF(ISNUMBER($Z36),SUM(OFFSET(Base!N$1,$Z36-1,0,$AA36,1)),0)+IF(ISNUMBER($AB36),SUM(OFFSET(Base!N$1,$AB36-1,0,$AC36,1)),0)</f>
        <v>248.26182058744442</v>
      </c>
      <c r="O36" s="17">
        <f ca="1">IF(ISNUMBER($Z36),SUM(OFFSET(Base!O$1,$Z36-1,0,$AA36,1)),0)+IF(ISNUMBER($AB36),SUM(OFFSET(Base!O$1,$AB36-1,0,$AC36,1)),0)</f>
        <v>279.76158081477615</v>
      </c>
      <c r="P36" s="17">
        <f ca="1">IF(ISNUMBER($Z36),SUM(OFFSET(Base!P$1,$Z36-1,0,$AA36,1)),0)+IF(ISNUMBER($AB36),SUM(OFFSET(Base!P$1,$AB36-1,0,$AC36,1)),0)</f>
        <v>304.45883630958161</v>
      </c>
      <c r="Q36" s="17">
        <f ca="1">IF(ISNUMBER($Z36),SUM(OFFSET(Base!Q$1,$Z36-1,0,$AA36,1)),0)+IF(ISNUMBER($AB36),SUM(OFFSET(Base!Q$1,$AB36-1,0,$AC36,1)),0)</f>
        <v>343.11134661890225</v>
      </c>
      <c r="R36" s="17">
        <f ca="1">IF(ISNUMBER($Z36),SUM(OFFSET(Base!R$1,$Z36-1,0,$AA36,1)),0)+IF(ISNUMBER($AB36),SUM(OFFSET(Base!R$1,$AB36-1,0,$AC36,1)),0)</f>
        <v>376.08550888773436</v>
      </c>
      <c r="S36" s="17">
        <f ca="1">IF(ISNUMBER($Z36),SUM(OFFSET(Base!S$1,$Z36-1,0,$AA36,1)),0)+IF(ISNUMBER($AB36),SUM(OFFSET(Base!S$1,$AB36-1,0,$AC36,1)),0)</f>
        <v>410.84501288084846</v>
      </c>
      <c r="T36" s="17">
        <f ca="1">IF(ISNUMBER($Z36),SUM(OFFSET(Base!T$1,$Z36-1,0,$AA36,1)),0)+IF(ISNUMBER($AB36),SUM(OFFSET(Base!T$1,$AB36-1,0,$AC36,1)),0)</f>
        <v>453.67073175317717</v>
      </c>
      <c r="U36" s="17">
        <f ca="1">IF(ISNUMBER($Z36),SUM(OFFSET(Base!U$1,$Z36-1,0,$AA36,1)),0)+IF(ISNUMBER($AB36),SUM(OFFSET(Base!U$1,$AB36-1,0,$AC36,1)),0)</f>
        <v>453.30835619562413</v>
      </c>
      <c r="V36" s="17">
        <f ca="1">IF(ISNUMBER($Z36),SUM(OFFSET(Base!V$1,$Z36-1,0,$AA36,1)),0)+IF(ISNUMBER($AB36),SUM(OFFSET(Base!V$1,$AB36-1,0,$AC36,1)),0)</f>
        <v>486.57047798353989</v>
      </c>
      <c r="W36" s="17">
        <f ca="1">IF(ISNUMBER($Z36),SUM(OFFSET(Base!W$1,$Z36-1,0,$AA36,1)),0)+IF(ISNUMBER($AB36),SUM(OFFSET(Base!W$1,$AB36-1,0,$AC36,1)),0)</f>
        <v>514.21877756086883</v>
      </c>
      <c r="X36" s="17">
        <f ca="1">IF(ISNUMBER($Z36),SUM(OFFSET(Base!X$1,$Z36-1,0,$AA36,1)),0)+IF(ISNUMBER($AB36),SUM(OFFSET(Base!X$1,$AB36-1,0,$AC36,1)),0)</f>
        <v>545.06340504320156</v>
      </c>
      <c r="Z36" s="10">
        <v>57</v>
      </c>
      <c r="AA36" s="10">
        <v>1</v>
      </c>
      <c r="AB36" s="10">
        <v>59</v>
      </c>
      <c r="AC36" s="10">
        <v>1</v>
      </c>
    </row>
    <row r="37" spans="2:29" x14ac:dyDescent="0.25">
      <c r="B37" s="10" t="s">
        <v>38</v>
      </c>
      <c r="C37" s="17">
        <f t="shared" ca="1" si="6"/>
        <v>1664.944533571429</v>
      </c>
      <c r="D37" s="17">
        <f ca="1">IF(ISNUMBER($Z37),SUM(OFFSET(Base!D$1,$Z37-1,0,$AA37,1)),0)+IF(ISNUMBER($AB37),SUM(OFFSET(Base!D$1,$AB37-1,0,$AC37,1)),0)</f>
        <v>77.83953400870098</v>
      </c>
      <c r="E37" s="17">
        <f ca="1">IF(ISNUMBER($Z37),SUM(OFFSET(Base!E$1,$Z37-1,0,$AA37,1)),0)+IF(ISNUMBER($AB37),SUM(OFFSET(Base!E$1,$AB37-1,0,$AC37,1)),0)</f>
        <v>56.165365882700172</v>
      </c>
      <c r="F37" s="17">
        <f ca="1">IF(ISNUMBER($Z37),SUM(OFFSET(Base!F$1,$Z37-1,0,$AA37,1)),0)+IF(ISNUMBER($AB37),SUM(OFFSET(Base!F$1,$AB37-1,0,$AC37,1)),0)</f>
        <v>54.678286233432665</v>
      </c>
      <c r="G37" s="17">
        <f ca="1">IF(ISNUMBER($Z37),SUM(OFFSET(Base!G$1,$Z37-1,0,$AA37,1)),0)+IF(ISNUMBER($AB37),SUM(OFFSET(Base!G$1,$AB37-1,0,$AC37,1)),0)</f>
        <v>70.501979905507014</v>
      </c>
      <c r="H37" s="17">
        <f ca="1">IF(ISNUMBER($Z37),SUM(OFFSET(Base!H$1,$Z37-1,0,$AA37,1)),0)+IF(ISNUMBER($AB37),SUM(OFFSET(Base!H$1,$AB37-1,0,$AC37,1)),0)</f>
        <v>111.72714205187073</v>
      </c>
      <c r="I37" s="17">
        <f ca="1">IF(ISNUMBER($Z37),SUM(OFFSET(Base!I$1,$Z37-1,0,$AA37,1)),0)+IF(ISNUMBER($AB37),SUM(OFFSET(Base!I$1,$AB37-1,0,$AC37,1)),0)</f>
        <v>169.95240418543173</v>
      </c>
      <c r="J37" s="17">
        <f ca="1">IF(ISNUMBER($Z37),SUM(OFFSET(Base!J$1,$Z37-1,0,$AA37,1)),0)+IF(ISNUMBER($AB37),SUM(OFFSET(Base!J$1,$AB37-1,0,$AC37,1)),0)</f>
        <v>151.17046846459002</v>
      </c>
      <c r="K37" s="17">
        <f ca="1">IF(ISNUMBER($Z37),SUM(OFFSET(Base!K$1,$Z37-1,0,$AA37,1)),0)+IF(ISNUMBER($AB37),SUM(OFFSET(Base!K$1,$AB37-1,0,$AC37,1)),0)</f>
        <v>133.59907719116501</v>
      </c>
      <c r="L37" s="17">
        <f ca="1">IF(ISNUMBER($Z37),SUM(OFFSET(Base!L$1,$Z37-1,0,$AA37,1)),0)+IF(ISNUMBER($AB37),SUM(OFFSET(Base!L$1,$AB37-1,0,$AC37,1)),0)</f>
        <v>148.87756119818891</v>
      </c>
      <c r="M37" s="17">
        <f ca="1">IF(ISNUMBER($Z37),SUM(OFFSET(Base!M$1,$Z37-1,0,$AA37,1)),0)+IF(ISNUMBER($AB37),SUM(OFFSET(Base!M$1,$AB37-1,0,$AC37,1)),0)</f>
        <v>143.33476268095771</v>
      </c>
      <c r="N37" s="17">
        <f ca="1">IF(ISNUMBER($Z37),SUM(OFFSET(Base!N$1,$Z37-1,0,$AA37,1)),0)+IF(ISNUMBER($AB37),SUM(OFFSET(Base!N$1,$AB37-1,0,$AC37,1)),0)</f>
        <v>156.6013418386103</v>
      </c>
      <c r="O37" s="17">
        <f ca="1">IF(ISNUMBER($Z37),SUM(OFFSET(Base!O$1,$Z37-1,0,$AA37,1)),0)+IF(ISNUMBER($AB37),SUM(OFFSET(Base!O$1,$AB37-1,0,$AC37,1)),0)</f>
        <v>183.47795575304184</v>
      </c>
      <c r="P37" s="17">
        <f ca="1">IF(ISNUMBER($Z37),SUM(OFFSET(Base!P$1,$Z37-1,0,$AA37,1)),0)+IF(ISNUMBER($AB37),SUM(OFFSET(Base!P$1,$AB37-1,0,$AC37,1)),0)</f>
        <v>204.28282356497058</v>
      </c>
      <c r="Q37" s="17">
        <f ca="1">IF(ISNUMBER($Z37),SUM(OFFSET(Base!Q$1,$Z37-1,0,$AA37,1)),0)+IF(ISNUMBER($AB37),SUM(OFFSET(Base!Q$1,$AB37-1,0,$AC37,1)),0)</f>
        <v>199.85623667776625</v>
      </c>
      <c r="R37" s="17">
        <f ca="1">IF(ISNUMBER($Z37),SUM(OFFSET(Base!R$1,$Z37-1,0,$AA37,1)),0)+IF(ISNUMBER($AB37),SUM(OFFSET(Base!R$1,$AB37-1,0,$AC37,1)),0)</f>
        <v>176.77341557223815</v>
      </c>
      <c r="S37" s="17">
        <f ca="1">IF(ISNUMBER($Z37),SUM(OFFSET(Base!S$1,$Z37-1,0,$AA37,1)),0)+IF(ISNUMBER($AB37),SUM(OFFSET(Base!S$1,$AB37-1,0,$AC37,1)),0)</f>
        <v>161.38344820070668</v>
      </c>
      <c r="T37" s="17">
        <f ca="1">IF(ISNUMBER($Z37),SUM(OFFSET(Base!T$1,$Z37-1,0,$AA37,1)),0)+IF(ISNUMBER($AB37),SUM(OFFSET(Base!T$1,$AB37-1,0,$AC37,1)),0)</f>
        <v>192.99020815559558</v>
      </c>
      <c r="U37" s="17">
        <f ca="1">IF(ISNUMBER($Z37),SUM(OFFSET(Base!U$1,$Z37-1,0,$AA37,1)),0)+IF(ISNUMBER($AB37),SUM(OFFSET(Base!U$1,$AB37-1,0,$AC37,1)),0)</f>
        <v>254.83791155588824</v>
      </c>
      <c r="V37" s="17">
        <f ca="1">IF(ISNUMBER($Z37),SUM(OFFSET(Base!V$1,$Z37-1,0,$AA37,1)),0)+IF(ISNUMBER($AB37),SUM(OFFSET(Base!V$1,$AB37-1,0,$AC37,1)),0)</f>
        <v>299.09495621142247</v>
      </c>
      <c r="W37" s="17">
        <f ca="1">IF(ISNUMBER($Z37),SUM(OFFSET(Base!W$1,$Z37-1,0,$AA37,1)),0)+IF(ISNUMBER($AB37),SUM(OFFSET(Base!W$1,$AB37-1,0,$AC37,1)),0)</f>
        <v>320.51512630348492</v>
      </c>
      <c r="X37" s="17">
        <f ca="1">IF(ISNUMBER($Z37),SUM(OFFSET(Base!X$1,$Z37-1,0,$AA37,1)),0)+IF(ISNUMBER($AB37),SUM(OFFSET(Base!X$1,$AB37-1,0,$AC37,1)),0)</f>
        <v>336.21316329605338</v>
      </c>
      <c r="Z37" s="10">
        <v>64</v>
      </c>
      <c r="AA37" s="10">
        <v>1</v>
      </c>
    </row>
    <row r="38" spans="2:29" x14ac:dyDescent="0.25">
      <c r="B38" s="10" t="s">
        <v>39</v>
      </c>
      <c r="C38" s="17">
        <f t="shared" ca="1" si="6"/>
        <v>-969.73580954601778</v>
      </c>
      <c r="D38" s="17">
        <f ca="1">IF(ISNUMBER($Z38),SUM(OFFSET(Base!D$1,$Z38-1,0,$AA38,1)),0)+IF(ISNUMBER($AB38),SUM(OFFSET(Base!D$1,$AB38-1,0,$AC38,1)),0)</f>
        <v>-104.8723588586064</v>
      </c>
      <c r="E38" s="17">
        <f ca="1">IF(ISNUMBER($Z38),SUM(OFFSET(Base!E$1,$Z38-1,0,$AA38,1)),0)+IF(ISNUMBER($AB38),SUM(OFFSET(Base!E$1,$AB38-1,0,$AC38,1)),0)</f>
        <v>-112.69884926705595</v>
      </c>
      <c r="F38" s="17">
        <f ca="1">IF(ISNUMBER($Z38),SUM(OFFSET(Base!F$1,$Z38-1,0,$AA38,1)),0)+IF(ISNUMBER($AB38),SUM(OFFSET(Base!F$1,$AB38-1,0,$AC38,1)),0)</f>
        <v>-124.3744383285365</v>
      </c>
      <c r="G38" s="17">
        <f ca="1">IF(ISNUMBER($Z38),SUM(OFFSET(Base!G$1,$Z38-1,0,$AA38,1)),0)+IF(ISNUMBER($AB38),SUM(OFFSET(Base!G$1,$AB38-1,0,$AC38,1)),0)</f>
        <v>-102.15188676341756</v>
      </c>
      <c r="H38" s="17">
        <f ca="1">IF(ISNUMBER($Z38),SUM(OFFSET(Base!H$1,$Z38-1,0,$AA38,1)),0)+IF(ISNUMBER($AB38),SUM(OFFSET(Base!H$1,$AB38-1,0,$AC38,1)),0)</f>
        <v>-70.831240523379435</v>
      </c>
      <c r="I38" s="17">
        <f ca="1">IF(ISNUMBER($Z38),SUM(OFFSET(Base!I$1,$Z38-1,0,$AA38,1)),0)+IF(ISNUMBER($AB38),SUM(OFFSET(Base!I$1,$AB38-1,0,$AC38,1)),0)</f>
        <v>-62.91330651843186</v>
      </c>
      <c r="J38" s="17">
        <f ca="1">IF(ISNUMBER($Z38),SUM(OFFSET(Base!J$1,$Z38-1,0,$AA38,1)),0)+IF(ISNUMBER($AB38),SUM(OFFSET(Base!J$1,$AB38-1,0,$AC38,1)),0)</f>
        <v>-65.236577875835053</v>
      </c>
      <c r="K38" s="17">
        <f ca="1">IF(ISNUMBER($Z38),SUM(OFFSET(Base!K$1,$Z38-1,0,$AA38,1)),0)+IF(ISNUMBER($AB38),SUM(OFFSET(Base!K$1,$AB38-1,0,$AC38,1)),0)</f>
        <v>-63.193622601995578</v>
      </c>
      <c r="L38" s="17">
        <f ca="1">IF(ISNUMBER($Z38),SUM(OFFSET(Base!L$1,$Z38-1,0,$AA38,1)),0)+IF(ISNUMBER($AB38),SUM(OFFSET(Base!L$1,$AB38-1,0,$AC38,1)),0)</f>
        <v>-63.282063158042313</v>
      </c>
      <c r="M38" s="17">
        <f ca="1">IF(ISNUMBER($Z38),SUM(OFFSET(Base!M$1,$Z38-1,0,$AA38,1)),0)+IF(ISNUMBER($AB38),SUM(OFFSET(Base!M$1,$AB38-1,0,$AC38,1)),0)</f>
        <v>-67.248157321802069</v>
      </c>
      <c r="N38" s="17">
        <f ca="1">IF(ISNUMBER($Z38),SUM(OFFSET(Base!N$1,$Z38-1,0,$AA38,1)),0)+IF(ISNUMBER($AB38),SUM(OFFSET(Base!N$1,$AB38-1,0,$AC38,1)),0)</f>
        <v>-66.565698908780675</v>
      </c>
      <c r="O38" s="17">
        <f ca="1">IF(ISNUMBER($Z38),SUM(OFFSET(Base!O$1,$Z38-1,0,$AA38,1)),0)+IF(ISNUMBER($AB38),SUM(OFFSET(Base!O$1,$AB38-1,0,$AC38,1)),0)</f>
        <v>-64.510007837096808</v>
      </c>
      <c r="P38" s="17">
        <f ca="1">IF(ISNUMBER($Z38),SUM(OFFSET(Base!P$1,$Z38-1,0,$AA38,1)),0)+IF(ISNUMBER($AB38),SUM(OFFSET(Base!P$1,$AB38-1,0,$AC38,1)),0)</f>
        <v>-66.373361678359444</v>
      </c>
      <c r="Q38" s="17">
        <f ca="1">IF(ISNUMBER($Z38),SUM(OFFSET(Base!Q$1,$Z38-1,0,$AA38,1)),0)+IF(ISNUMBER($AB38),SUM(OFFSET(Base!Q$1,$AB38-1,0,$AC38,1)),0)</f>
        <v>-73.492661844940244</v>
      </c>
      <c r="R38" s="17">
        <f ca="1">IF(ISNUMBER($Z38),SUM(OFFSET(Base!R$1,$Z38-1,0,$AA38,1)),0)+IF(ISNUMBER($AB38),SUM(OFFSET(Base!R$1,$AB38-1,0,$AC38,1)),0)</f>
        <v>-86.876323563679932</v>
      </c>
      <c r="S38" s="17">
        <f ca="1">IF(ISNUMBER($Z38),SUM(OFFSET(Base!S$1,$Z38-1,0,$AA38,1)),0)+IF(ISNUMBER($AB38),SUM(OFFSET(Base!S$1,$AB38-1,0,$AC38,1)),0)</f>
        <v>-94.213542540839683</v>
      </c>
      <c r="T38" s="17">
        <f ca="1">IF(ISNUMBER($Z38),SUM(OFFSET(Base!T$1,$Z38-1,0,$AA38,1)),0)+IF(ISNUMBER($AB38),SUM(OFFSET(Base!T$1,$AB38-1,0,$AC38,1)),0)</f>
        <v>-93.155236373999003</v>
      </c>
      <c r="U38" s="17">
        <f ca="1">IF(ISNUMBER($Z38),SUM(OFFSET(Base!U$1,$Z38-1,0,$AA38,1)),0)+IF(ISNUMBER($AB38),SUM(OFFSET(Base!U$1,$AB38-1,0,$AC38,1)),0)</f>
        <v>-88.429977014304811</v>
      </c>
      <c r="V38" s="17">
        <f ca="1">IF(ISNUMBER($Z38),SUM(OFFSET(Base!V$1,$Z38-1,0,$AA38,1)),0)+IF(ISNUMBER($AB38),SUM(OFFSET(Base!V$1,$AB38-1,0,$AC38,1)),0)</f>
        <v>-89.964193256202421</v>
      </c>
      <c r="W38" s="17">
        <f ca="1">IF(ISNUMBER($Z38),SUM(OFFSET(Base!W$1,$Z38-1,0,$AA38,1)),0)+IF(ISNUMBER($AB38),SUM(OFFSET(Base!W$1,$AB38-1,0,$AC38,1)),0)</f>
        <v>-92.805327998678379</v>
      </c>
      <c r="X38" s="17">
        <f ca="1">IF(ISNUMBER($Z38),SUM(OFFSET(Base!X$1,$Z38-1,0,$AA38,1)),0)+IF(ISNUMBER($AB38),SUM(OFFSET(Base!X$1,$AB38-1,0,$AC38,1)),0)</f>
        <v>-106.29637395121856</v>
      </c>
      <c r="Z38" s="10">
        <v>63</v>
      </c>
      <c r="AA38" s="10">
        <v>1</v>
      </c>
    </row>
    <row r="39" spans="2:29" x14ac:dyDescent="0.25">
      <c r="B39" s="10" t="s">
        <v>35</v>
      </c>
      <c r="C39" s="17">
        <f t="shared" ca="1" si="6"/>
        <v>31.721278657202795</v>
      </c>
      <c r="D39" s="17">
        <f ca="1">IF(ISNUMBER($Z39),SUM(OFFSET(Base!D$1,$Z39-1,0,$AA39,1)),0)+IF(ISNUMBER($AB39),SUM(OFFSET(Base!D$1,$AB39-1,0,$AC39,1)),0)</f>
        <v>11.270109272149911</v>
      </c>
      <c r="E39" s="17">
        <f ca="1">IF(ISNUMBER($Z39),SUM(OFFSET(Base!E$1,$Z39-1,0,$AA39,1)),0)+IF(ISNUMBER($AB39),SUM(OFFSET(Base!E$1,$AB39-1,0,$AC39,1)),0)</f>
        <v>10.149913272561511</v>
      </c>
      <c r="F39" s="17">
        <f ca="1">IF(ISNUMBER($Z39),SUM(OFFSET(Base!F$1,$Z39-1,0,$AA39,1)),0)+IF(ISNUMBER($AB39),SUM(OFFSET(Base!F$1,$AB39-1,0,$AC39,1)),0)</f>
        <v>13.350000370436788</v>
      </c>
      <c r="G39" s="17">
        <f ca="1">IF(ISNUMBER($Z39),SUM(OFFSET(Base!G$1,$Z39-1,0,$AA39,1)),0)+IF(ISNUMBER($AB39),SUM(OFFSET(Base!G$1,$AB39-1,0,$AC39,1)),0)</f>
        <v>0.6616439414109001</v>
      </c>
      <c r="H39" s="17">
        <f ca="1">IF(ISNUMBER($Z39),SUM(OFFSET(Base!H$1,$Z39-1,0,$AA39,1)),0)+IF(ISNUMBER($AB39),SUM(OFFSET(Base!H$1,$AB39-1,0,$AC39,1)),0)</f>
        <v>5.3709643888969996E-2</v>
      </c>
      <c r="I39" s="17">
        <f ca="1">IF(ISNUMBER($Z39),SUM(OFFSET(Base!I$1,$Z39-1,0,$AA39,1)),0)+IF(ISNUMBER($AB39),SUM(OFFSET(Base!I$1,$AB39-1,0,$AC39,1)),0)</f>
        <v>0</v>
      </c>
      <c r="J39" s="17">
        <f ca="1">IF(ISNUMBER($Z39),SUM(OFFSET(Base!J$1,$Z39-1,0,$AA39,1)),0)+IF(ISNUMBER($AB39),SUM(OFFSET(Base!J$1,$AB39-1,0,$AC39,1)),0)</f>
        <v>0</v>
      </c>
      <c r="K39" s="17">
        <f ca="1">IF(ISNUMBER($Z39),SUM(OFFSET(Base!K$1,$Z39-1,0,$AA39,1)),0)+IF(ISNUMBER($AB39),SUM(OFFSET(Base!K$1,$AB39-1,0,$AC39,1)),0)</f>
        <v>0</v>
      </c>
      <c r="L39" s="17">
        <f ca="1">IF(ISNUMBER($Z39),SUM(OFFSET(Base!L$1,$Z39-1,0,$AA39,1)),0)+IF(ISNUMBER($AB39),SUM(OFFSET(Base!L$1,$AB39-1,0,$AC39,1)),0)</f>
        <v>0.18111728725126</v>
      </c>
      <c r="M39" s="17">
        <f ca="1">IF(ISNUMBER($Z39),SUM(OFFSET(Base!M$1,$Z39-1,0,$AA39,1)),0)+IF(ISNUMBER($AB39),SUM(OFFSET(Base!M$1,$AB39-1,0,$AC39,1)),0)</f>
        <v>1.335527485607E-2</v>
      </c>
      <c r="N39" s="17">
        <f ca="1">IF(ISNUMBER($Z39),SUM(OFFSET(Base!N$1,$Z39-1,0,$AA39,1)),0)+IF(ISNUMBER($AB39),SUM(OFFSET(Base!N$1,$AB39-1,0,$AC39,1)),0)</f>
        <v>0.14728815509980001</v>
      </c>
      <c r="O39" s="17">
        <f ca="1">IF(ISNUMBER($Z39),SUM(OFFSET(Base!O$1,$Z39-1,0,$AA39,1)),0)+IF(ISNUMBER($AB39),SUM(OFFSET(Base!O$1,$AB39-1,0,$AC39,1)),0)</f>
        <v>0</v>
      </c>
      <c r="P39" s="17">
        <f ca="1">IF(ISNUMBER($Z39),SUM(OFFSET(Base!P$1,$Z39-1,0,$AA39,1)),0)+IF(ISNUMBER($AB39),SUM(OFFSET(Base!P$1,$AB39-1,0,$AC39,1)),0)</f>
        <v>0.43599849773917004</v>
      </c>
      <c r="Q39" s="17">
        <f ca="1">IF(ISNUMBER($Z39),SUM(OFFSET(Base!Q$1,$Z39-1,0,$AA39,1)),0)+IF(ISNUMBER($AB39),SUM(OFFSET(Base!Q$1,$AB39-1,0,$AC39,1)),0)</f>
        <v>0</v>
      </c>
      <c r="R39" s="17">
        <f ca="1">IF(ISNUMBER($Z39),SUM(OFFSET(Base!R$1,$Z39-1,0,$AA39,1)),0)+IF(ISNUMBER($AB39),SUM(OFFSET(Base!R$1,$AB39-1,0,$AC39,1)),0)</f>
        <v>0.33406738165706001</v>
      </c>
      <c r="S39" s="17">
        <f ca="1">IF(ISNUMBER($Z39),SUM(OFFSET(Base!S$1,$Z39-1,0,$AA39,1)),0)+IF(ISNUMBER($AB39),SUM(OFFSET(Base!S$1,$AB39-1,0,$AC39,1)),0)</f>
        <v>0</v>
      </c>
      <c r="T39" s="17">
        <f ca="1">IF(ISNUMBER($Z39),SUM(OFFSET(Base!T$1,$Z39-1,0,$AA39,1)),0)+IF(ISNUMBER($AB39),SUM(OFFSET(Base!T$1,$AB39-1,0,$AC39,1)),0)</f>
        <v>0</v>
      </c>
      <c r="U39" s="17">
        <f ca="1">IF(ISNUMBER($Z39),SUM(OFFSET(Base!U$1,$Z39-1,0,$AA39,1)),0)+IF(ISNUMBER($AB39),SUM(OFFSET(Base!U$1,$AB39-1,0,$AC39,1)),0)</f>
        <v>0</v>
      </c>
      <c r="V39" s="17">
        <f ca="1">IF(ISNUMBER($Z39),SUM(OFFSET(Base!V$1,$Z39-1,0,$AA39,1)),0)+IF(ISNUMBER($AB39),SUM(OFFSET(Base!V$1,$AB39-1,0,$AC39,1)),0)</f>
        <v>0</v>
      </c>
      <c r="W39" s="17">
        <f ca="1">IF(ISNUMBER($Z39),SUM(OFFSET(Base!W$1,$Z39-1,0,$AA39,1)),0)+IF(ISNUMBER($AB39),SUM(OFFSET(Base!W$1,$AB39-1,0,$AC39,1)),0)</f>
        <v>0</v>
      </c>
      <c r="X39" s="17">
        <f ca="1">IF(ISNUMBER($Z39),SUM(OFFSET(Base!X$1,$Z39-1,0,$AA39,1)),0)+IF(ISNUMBER($AB39),SUM(OFFSET(Base!X$1,$AB39-1,0,$AC39,1)),0)</f>
        <v>0</v>
      </c>
      <c r="Z39" s="10">
        <v>30</v>
      </c>
      <c r="AA39" s="10">
        <v>1</v>
      </c>
    </row>
    <row r="40" spans="2:29" x14ac:dyDescent="0.25">
      <c r="B40" s="19" t="s">
        <v>36</v>
      </c>
      <c r="C40" s="20">
        <f t="shared" ca="1" si="6"/>
        <v>0.5010468703256632</v>
      </c>
      <c r="D40" s="20">
        <f ca="1">IF(ISNUMBER($Z40),SUM(OFFSET(Base!D$1,$Z40-1,0,$AA40,1)),0)+IF(ISNUMBER($AB40),SUM(OFFSET(Base!D$1,$AB40-1,0,$AC40,1)),0)</f>
        <v>0.186</v>
      </c>
      <c r="E40" s="20">
        <f ca="1">IF(ISNUMBER($Z40),SUM(OFFSET(Base!E$1,$Z40-1,0,$AA40,1)),0)+IF(ISNUMBER($AB40),SUM(OFFSET(Base!E$1,$AB40-1,0,$AC40,1)),0)</f>
        <v>0.186</v>
      </c>
      <c r="F40" s="20">
        <f ca="1">IF(ISNUMBER($Z40),SUM(OFFSET(Base!F$1,$Z40-1,0,$AA40,1)),0)+IF(ISNUMBER($AB40),SUM(OFFSET(Base!F$1,$AB40-1,0,$AC40,1)),0)</f>
        <v>0</v>
      </c>
      <c r="G40" s="20">
        <f ca="1">IF(ISNUMBER($Z40),SUM(OFFSET(Base!G$1,$Z40-1,0,$AA40,1)),0)+IF(ISNUMBER($AB40),SUM(OFFSET(Base!G$1,$AB40-1,0,$AC40,1)),0)</f>
        <v>0</v>
      </c>
      <c r="H40" s="20">
        <f ca="1">IF(ISNUMBER($Z40),SUM(OFFSET(Base!H$1,$Z40-1,0,$AA40,1)),0)+IF(ISNUMBER($AB40),SUM(OFFSET(Base!H$1,$AB40-1,0,$AC40,1)),0)</f>
        <v>0</v>
      </c>
      <c r="I40" s="20">
        <f ca="1">IF(ISNUMBER($Z40),SUM(OFFSET(Base!I$1,$Z40-1,0,$AA40,1)),0)+IF(ISNUMBER($AB40),SUM(OFFSET(Base!I$1,$AB40-1,0,$AC40,1)),0)</f>
        <v>0</v>
      </c>
      <c r="J40" s="20">
        <f ca="1">IF(ISNUMBER($Z40),SUM(OFFSET(Base!J$1,$Z40-1,0,$AA40,1)),0)+IF(ISNUMBER($AB40),SUM(OFFSET(Base!J$1,$AB40-1,0,$AC40,1)),0)</f>
        <v>0</v>
      </c>
      <c r="K40" s="20">
        <f ca="1">IF(ISNUMBER($Z40),SUM(OFFSET(Base!K$1,$Z40-1,0,$AA40,1)),0)+IF(ISNUMBER($AB40),SUM(OFFSET(Base!K$1,$AB40-1,0,$AC40,1)),0)</f>
        <v>0</v>
      </c>
      <c r="L40" s="20">
        <f ca="1">IF(ISNUMBER($Z40),SUM(OFFSET(Base!L$1,$Z40-1,0,$AA40,1)),0)+IF(ISNUMBER($AB40),SUM(OFFSET(Base!L$1,$AB40-1,0,$AC40,1)),0)</f>
        <v>0</v>
      </c>
      <c r="M40" s="20">
        <f ca="1">IF(ISNUMBER($Z40),SUM(OFFSET(Base!M$1,$Z40-1,0,$AA40,1)),0)+IF(ISNUMBER($AB40),SUM(OFFSET(Base!M$1,$AB40-1,0,$AC40,1)),0)</f>
        <v>0</v>
      </c>
      <c r="N40" s="20">
        <f ca="1">IF(ISNUMBER($Z40),SUM(OFFSET(Base!N$1,$Z40-1,0,$AA40,1)),0)+IF(ISNUMBER($AB40),SUM(OFFSET(Base!N$1,$AB40-1,0,$AC40,1)),0)</f>
        <v>0</v>
      </c>
      <c r="O40" s="20">
        <f ca="1">IF(ISNUMBER($Z40),SUM(OFFSET(Base!O$1,$Z40-1,0,$AA40,1)),0)+IF(ISNUMBER($AB40),SUM(OFFSET(Base!O$1,$AB40-1,0,$AC40,1)),0)</f>
        <v>0</v>
      </c>
      <c r="P40" s="20">
        <f ca="1">IF(ISNUMBER($Z40),SUM(OFFSET(Base!P$1,$Z40-1,0,$AA40,1)),0)+IF(ISNUMBER($AB40),SUM(OFFSET(Base!P$1,$AB40-1,0,$AC40,1)),0)</f>
        <v>0</v>
      </c>
      <c r="Q40" s="20">
        <f ca="1">IF(ISNUMBER($Z40),SUM(OFFSET(Base!Q$1,$Z40-1,0,$AA40,1)),0)+IF(ISNUMBER($AB40),SUM(OFFSET(Base!Q$1,$AB40-1,0,$AC40,1)),0)</f>
        <v>0</v>
      </c>
      <c r="R40" s="20">
        <f ca="1">IF(ISNUMBER($Z40),SUM(OFFSET(Base!R$1,$Z40-1,0,$AA40,1)),0)+IF(ISNUMBER($AB40),SUM(OFFSET(Base!R$1,$AB40-1,0,$AC40,1)),0)</f>
        <v>0.33119212863204994</v>
      </c>
      <c r="S40" s="20">
        <f ca="1">IF(ISNUMBER($Z40),SUM(OFFSET(Base!S$1,$Z40-1,0,$AA40,1)),0)+IF(ISNUMBER($AB40),SUM(OFFSET(Base!S$1,$AB40-1,0,$AC40,1)),0)</f>
        <v>0</v>
      </c>
      <c r="T40" s="20">
        <f ca="1">IF(ISNUMBER($Z40),SUM(OFFSET(Base!T$1,$Z40-1,0,$AA40,1)),0)+IF(ISNUMBER($AB40),SUM(OFFSET(Base!T$1,$AB40-1,0,$AC40,1)),0)</f>
        <v>8.8341629481779996E-2</v>
      </c>
      <c r="U40" s="20">
        <f ca="1">IF(ISNUMBER($Z40),SUM(OFFSET(Base!U$1,$Z40-1,0,$AA40,1)),0)+IF(ISNUMBER($AB40),SUM(OFFSET(Base!U$1,$AB40-1,0,$AC40,1)),0)</f>
        <v>0</v>
      </c>
      <c r="V40" s="20">
        <f ca="1">IF(ISNUMBER($Z40),SUM(OFFSET(Base!V$1,$Z40-1,0,$AA40,1)),0)+IF(ISNUMBER($AB40),SUM(OFFSET(Base!V$1,$AB40-1,0,$AC40,1)),0)</f>
        <v>0</v>
      </c>
      <c r="W40" s="20">
        <f ca="1">IF(ISNUMBER($Z40),SUM(OFFSET(Base!W$1,$Z40-1,0,$AA40,1)),0)+IF(ISNUMBER($AB40),SUM(OFFSET(Base!W$1,$AB40-1,0,$AC40,1)),0)</f>
        <v>0</v>
      </c>
      <c r="X40" s="20">
        <f ca="1">IF(ISNUMBER($Z40),SUM(OFFSET(Base!X$1,$Z40-1,0,$AA40,1)),0)+IF(ISNUMBER($AB40),SUM(OFFSET(Base!X$1,$AB40-1,0,$AC40,1)),0)</f>
        <v>0</v>
      </c>
      <c r="Z40" s="10">
        <v>45</v>
      </c>
      <c r="AA40" s="10">
        <v>1</v>
      </c>
      <c r="AB40" s="10">
        <v>43</v>
      </c>
      <c r="AC40" s="10">
        <v>1</v>
      </c>
    </row>
    <row r="41" spans="2:29" x14ac:dyDescent="0.25">
      <c r="B41" s="10" t="s">
        <v>37</v>
      </c>
      <c r="C41" s="17">
        <f t="shared" ca="1" si="6"/>
        <v>1648.041246330321</v>
      </c>
      <c r="D41" s="17">
        <f t="shared" ref="D41" ca="1" si="7">SUM(D31:D40)</f>
        <v>797.92046311090985</v>
      </c>
      <c r="E41" s="17">
        <f t="shared" ref="E41:W41" ca="1" si="8">SUM(E31:E40)</f>
        <v>621.95200607963579</v>
      </c>
      <c r="F41" s="17">
        <f t="shared" ca="1" si="8"/>
        <v>603.9950432715201</v>
      </c>
      <c r="G41" s="17">
        <f t="shared" ca="1" si="8"/>
        <v>624.62663750469369</v>
      </c>
      <c r="H41" s="17">
        <f t="shared" ca="1" si="8"/>
        <v>509.08117104509512</v>
      </c>
      <c r="I41" s="17">
        <f t="shared" ca="1" si="8"/>
        <v>-618.70184497743298</v>
      </c>
      <c r="J41" s="17">
        <f t="shared" ca="1" si="8"/>
        <v>-563.0045781421079</v>
      </c>
      <c r="K41" s="17">
        <f t="shared" ca="1" si="8"/>
        <v>-804.01993105099916</v>
      </c>
      <c r="L41" s="17">
        <f t="shared" ca="1" si="8"/>
        <v>-764.47147729758478</v>
      </c>
      <c r="M41" s="17">
        <f t="shared" ca="1" si="8"/>
        <v>-840.36044153069997</v>
      </c>
      <c r="N41" s="17">
        <f t="shared" ca="1" si="8"/>
        <v>-609.81971832074032</v>
      </c>
      <c r="O41" s="17">
        <f t="shared" ca="1" si="8"/>
        <v>-516.3189823655149</v>
      </c>
      <c r="P41" s="17">
        <f t="shared" ca="1" si="8"/>
        <v>-430.52699727621655</v>
      </c>
      <c r="Q41" s="17">
        <f t="shared" ca="1" si="8"/>
        <v>-468.87042047821967</v>
      </c>
      <c r="R41" s="17">
        <f t="shared" ca="1" si="8"/>
        <v>-328.48023872291469</v>
      </c>
      <c r="S41" s="17">
        <f t="shared" ca="1" si="8"/>
        <v>17.595109095716708</v>
      </c>
      <c r="T41" s="17">
        <f t="shared" ca="1" si="8"/>
        <v>539.12206543130253</v>
      </c>
      <c r="U41" s="17">
        <f t="shared" ca="1" si="8"/>
        <v>1392.0120904751063</v>
      </c>
      <c r="V41" s="17">
        <f t="shared" ca="1" si="8"/>
        <v>1641.0589388302083</v>
      </c>
      <c r="W41" s="17">
        <f t="shared" ca="1" si="8"/>
        <v>1830.4503579285258</v>
      </c>
      <c r="X41" s="17">
        <f t="shared" ref="X41" ca="1" si="9">SUM(X31:X40)</f>
        <v>1988.8580326847489</v>
      </c>
    </row>
    <row r="43" spans="2:29" x14ac:dyDescent="0.25">
      <c r="B43" s="10" t="s">
        <v>42</v>
      </c>
      <c r="C43" s="17">
        <f t="shared" ref="C43:C49" ca="1" si="10">NPV($C$2,D43:X43)</f>
        <v>10838.061380100235</v>
      </c>
      <c r="D43" s="17">
        <f ca="1">IF(ISNUMBER($Z43),SUM(OFFSET(Base!D$1,$Z43-1,0,$AA43,1)),0)+IF(ISNUMBER($AB43),SUM(OFFSET(Base!D$1,$AB43-1,0,$AC43,1)),0)</f>
        <v>20.199869709999948</v>
      </c>
      <c r="E43" s="17">
        <f ca="1">IF(ISNUMBER($Z43),SUM(OFFSET(Base!E$1,$Z43-1,0,$AA43,1)),0)+IF(ISNUMBER($AB43),SUM(OFFSET(Base!E$1,$AB43-1,0,$AC43,1)),0)</f>
        <v>32.183223132768688</v>
      </c>
      <c r="F43" s="17">
        <f ca="1">IF(ISNUMBER($Z43),SUM(OFFSET(Base!F$1,$Z43-1,0,$AA43,1)),0)+IF(ISNUMBER($AB43),SUM(OFFSET(Base!F$1,$AB43-1,0,$AC43,1)),0)</f>
        <v>20.199869709999948</v>
      </c>
      <c r="G43" s="17">
        <f ca="1">IF(ISNUMBER($Z43),SUM(OFFSET(Base!G$1,$Z43-1,0,$AA43,1)),0)+IF(ISNUMBER($AB43),SUM(OFFSET(Base!G$1,$AB43-1,0,$AC43,1)),0)</f>
        <v>171.49854917490063</v>
      </c>
      <c r="H43" s="17">
        <f ca="1">IF(ISNUMBER($Z43),SUM(OFFSET(Base!H$1,$Z43-1,0,$AA43,1)),0)+IF(ISNUMBER($AB43),SUM(OFFSET(Base!H$1,$AB43-1,0,$AC43,1)),0)</f>
        <v>330.05960846278168</v>
      </c>
      <c r="I43" s="17">
        <f ca="1">IF(ISNUMBER($Z43),SUM(OFFSET(Base!I$1,$Z43-1,0,$AA43,1)),0)+IF(ISNUMBER($AB43),SUM(OFFSET(Base!I$1,$AB43-1,0,$AC43,1)),0)</f>
        <v>2523.0802281963597</v>
      </c>
      <c r="J43" s="17">
        <f ca="1">IF(ISNUMBER($Z43),SUM(OFFSET(Base!J$1,$Z43-1,0,$AA43,1)),0)+IF(ISNUMBER($AB43),SUM(OFFSET(Base!J$1,$AB43-1,0,$AC43,1)),0)</f>
        <v>922.23797849479752</v>
      </c>
      <c r="K43" s="17">
        <f ca="1">IF(ISNUMBER($Z43),SUM(OFFSET(Base!K$1,$Z43-1,0,$AA43,1)),0)+IF(ISNUMBER($AB43),SUM(OFFSET(Base!K$1,$AB43-1,0,$AC43,1)),0)</f>
        <v>961.02246254726447</v>
      </c>
      <c r="L43" s="17">
        <f ca="1">IF(ISNUMBER($Z43),SUM(OFFSET(Base!L$1,$Z43-1,0,$AA43,1)),0)+IF(ISNUMBER($AB43),SUM(OFFSET(Base!L$1,$AB43-1,0,$AC43,1)),0)</f>
        <v>1008.7948054667615</v>
      </c>
      <c r="M43" s="17">
        <f ca="1">IF(ISNUMBER($Z43),SUM(OFFSET(Base!M$1,$Z43-1,0,$AA43,1)),0)+IF(ISNUMBER($AB43),SUM(OFFSET(Base!M$1,$AB43-1,0,$AC43,1)),0)</f>
        <v>1061.5377421797784</v>
      </c>
      <c r="N43" s="17">
        <f ca="1">IF(ISNUMBER($Z43),SUM(OFFSET(Base!N$1,$Z43-1,0,$AA43,1)),0)+IF(ISNUMBER($AB43),SUM(OFFSET(Base!N$1,$AB43-1,0,$AC43,1)),0)</f>
        <v>1125.7981213205844</v>
      </c>
      <c r="O43" s="17">
        <f ca="1">IF(ISNUMBER($Z43),SUM(OFFSET(Base!O$1,$Z43-1,0,$AA43,1)),0)+IF(ISNUMBER($AB43),SUM(OFFSET(Base!O$1,$AB43-1,0,$AC43,1)),0)</f>
        <v>1173.8732921794167</v>
      </c>
      <c r="P43" s="17">
        <f ca="1">IF(ISNUMBER($Z43),SUM(OFFSET(Base!P$1,$Z43-1,0,$AA43,1)),0)+IF(ISNUMBER($AB43),SUM(OFFSET(Base!P$1,$AB43-1,0,$AC43,1)),0)</f>
        <v>1201.5626978515054</v>
      </c>
      <c r="Q43" s="17">
        <f ca="1">IF(ISNUMBER($Z43),SUM(OFFSET(Base!Q$1,$Z43-1,0,$AA43,1)),0)+IF(ISNUMBER($AB43),SUM(OFFSET(Base!Q$1,$AB43-1,0,$AC43,1)),0)</f>
        <v>1326.9404707055053</v>
      </c>
      <c r="R43" s="17">
        <f ca="1">IF(ISNUMBER($Z43),SUM(OFFSET(Base!R$1,$Z43-1,0,$AA43,1)),0)+IF(ISNUMBER($AB43),SUM(OFFSET(Base!R$1,$AB43-1,0,$AC43,1)),0)</f>
        <v>1391.3003061646816</v>
      </c>
      <c r="S43" s="17">
        <f ca="1">IF(ISNUMBER($Z43),SUM(OFFSET(Base!S$1,$Z43-1,0,$AA43,1)),0)+IF(ISNUMBER($AB43),SUM(OFFSET(Base!S$1,$AB43-1,0,$AC43,1)),0)</f>
        <v>1623.3005373486203</v>
      </c>
      <c r="T43" s="17">
        <f ca="1">IF(ISNUMBER($Z43),SUM(OFFSET(Base!T$1,$Z43-1,0,$AA43,1)),0)+IF(ISNUMBER($AB43),SUM(OFFSET(Base!T$1,$AB43-1,0,$AC43,1)),0)</f>
        <v>1693.8101214303194</v>
      </c>
      <c r="U43" s="17">
        <f ca="1">IF(ISNUMBER($Z43),SUM(OFFSET(Base!U$1,$Z43-1,0,$AA43,1)),0)+IF(ISNUMBER($AB43),SUM(OFFSET(Base!U$1,$AB43-1,0,$AC43,1)),0)</f>
        <v>1808.6091385064235</v>
      </c>
      <c r="V43" s="17">
        <f ca="1">IF(ISNUMBER($Z43),SUM(OFFSET(Base!V$1,$Z43-1,0,$AA43,1)),0)+IF(ISNUMBER($AB43),SUM(OFFSET(Base!V$1,$AB43-1,0,$AC43,1)),0)</f>
        <v>1896.1628637818703</v>
      </c>
      <c r="W43" s="17">
        <f ca="1">IF(ISNUMBER($Z43),SUM(OFFSET(Base!W$1,$Z43-1,0,$AA43,1)),0)+IF(ISNUMBER($AB43),SUM(OFFSET(Base!W$1,$AB43-1,0,$AC43,1)),0)</f>
        <v>2003.1751103180432</v>
      </c>
      <c r="X43" s="17">
        <f ca="1">IF(ISNUMBER($Z43),SUM(OFFSET(Base!X$1,$Z43-1,0,$AA43,1)),0)+IF(ISNUMBER($AB43),SUM(OFFSET(Base!X$1,$AB43-1,0,$AC43,1)),0)</f>
        <v>2165.845056677666</v>
      </c>
      <c r="Z43" s="10">
        <v>48</v>
      </c>
      <c r="AA43" s="10">
        <v>2</v>
      </c>
      <c r="AB43" s="10">
        <v>26</v>
      </c>
      <c r="AC43" s="10">
        <v>1</v>
      </c>
    </row>
    <row r="44" spans="2:29" x14ac:dyDescent="0.25">
      <c r="B44" s="10" t="s">
        <v>43</v>
      </c>
      <c r="C44" s="17">
        <f t="shared" ca="1" si="10"/>
        <v>7279.6195565317657</v>
      </c>
      <c r="D44" s="17">
        <f ca="1">IF(ISNUMBER($Z44),SUM(OFFSET(Base!D$1,$Z44-1,0,$AA44,1)),0)+IF(ISNUMBER($AB44),SUM(OFFSET(Base!D$1,$AB44-1,0,$AC44,1)),0)</f>
        <v>231.73608230236096</v>
      </c>
      <c r="E44" s="17">
        <f ca="1">IF(ISNUMBER($Z44),SUM(OFFSET(Base!E$1,$Z44-1,0,$AA44,1)),0)+IF(ISNUMBER($AB44),SUM(OFFSET(Base!E$1,$AB44-1,0,$AC44,1)),0)</f>
        <v>331.91927590019179</v>
      </c>
      <c r="F44" s="17">
        <f ca="1">IF(ISNUMBER($Z44),SUM(OFFSET(Base!F$1,$Z44-1,0,$AA44,1)),0)+IF(ISNUMBER($AB44),SUM(OFFSET(Base!F$1,$AB44-1,0,$AC44,1)),0)</f>
        <v>406.59232061874746</v>
      </c>
      <c r="G44" s="17">
        <f ca="1">IF(ISNUMBER($Z44),SUM(OFFSET(Base!G$1,$Z44-1,0,$AA44,1)),0)+IF(ISNUMBER($AB44),SUM(OFFSET(Base!G$1,$AB44-1,0,$AC44,1)),0)</f>
        <v>468.97260780351212</v>
      </c>
      <c r="H44" s="17">
        <f ca="1">IF(ISNUMBER($Z44),SUM(OFFSET(Base!H$1,$Z44-1,0,$AA44,1)),0)+IF(ISNUMBER($AB44),SUM(OFFSET(Base!H$1,$AB44-1,0,$AC44,1)),0)</f>
        <v>517.88555561361909</v>
      </c>
      <c r="I44" s="17">
        <f ca="1">IF(ISNUMBER($Z44),SUM(OFFSET(Base!I$1,$Z44-1,0,$AA44,1)),0)+IF(ISNUMBER($AB44),SUM(OFFSET(Base!I$1,$AB44-1,0,$AC44,1)),0)</f>
        <v>611.14142649640507</v>
      </c>
      <c r="J44" s="17">
        <f ca="1">IF(ISNUMBER($Z44),SUM(OFFSET(Base!J$1,$Z44-1,0,$AA44,1)),0)+IF(ISNUMBER($AB44),SUM(OFFSET(Base!J$1,$AB44-1,0,$AC44,1)),0)</f>
        <v>627.76794585714117</v>
      </c>
      <c r="K44" s="17">
        <f ca="1">IF(ISNUMBER($Z44),SUM(OFFSET(Base!K$1,$Z44-1,0,$AA44,1)),0)+IF(ISNUMBER($AB44),SUM(OFFSET(Base!K$1,$AB44-1,0,$AC44,1)),0)</f>
        <v>652.53110417881646</v>
      </c>
      <c r="L44" s="17">
        <f ca="1">IF(ISNUMBER($Z44),SUM(OFFSET(Base!L$1,$Z44-1,0,$AA44,1)),0)+IF(ISNUMBER($AB44),SUM(OFFSET(Base!L$1,$AB44-1,0,$AC44,1)),0)</f>
        <v>678.3493881188474</v>
      </c>
      <c r="M44" s="17">
        <f ca="1">IF(ISNUMBER($Z44),SUM(OFFSET(Base!M$1,$Z44-1,0,$AA44,1)),0)+IF(ISNUMBER($AB44),SUM(OFFSET(Base!M$1,$AB44-1,0,$AC44,1)),0)</f>
        <v>711.25951995432047</v>
      </c>
      <c r="N44" s="17">
        <f ca="1">IF(ISNUMBER($Z44),SUM(OFFSET(Base!N$1,$Z44-1,0,$AA44,1)),0)+IF(ISNUMBER($AB44),SUM(OFFSET(Base!N$1,$AB44-1,0,$AC44,1)),0)</f>
        <v>743.46313655701624</v>
      </c>
      <c r="O44" s="17">
        <f ca="1">IF(ISNUMBER($Z44),SUM(OFFSET(Base!O$1,$Z44-1,0,$AA44,1)),0)+IF(ISNUMBER($AB44),SUM(OFFSET(Base!O$1,$AB44-1,0,$AC44,1)),0)</f>
        <v>719.13953685047557</v>
      </c>
      <c r="P44" s="17">
        <f ca="1">IF(ISNUMBER($Z44),SUM(OFFSET(Base!P$1,$Z44-1,0,$AA44,1)),0)+IF(ISNUMBER($AB44),SUM(OFFSET(Base!P$1,$AB44-1,0,$AC44,1)),0)</f>
        <v>746.69519305706001</v>
      </c>
      <c r="Q44" s="17">
        <f ca="1">IF(ISNUMBER($Z44),SUM(OFFSET(Base!Q$1,$Z44-1,0,$AA44,1)),0)+IF(ISNUMBER($AB44),SUM(OFFSET(Base!Q$1,$AB44-1,0,$AC44,1)),0)</f>
        <v>786.54778377937748</v>
      </c>
      <c r="R44" s="17">
        <f ca="1">IF(ISNUMBER($Z44),SUM(OFFSET(Base!R$1,$Z44-1,0,$AA44,1)),0)+IF(ISNUMBER($AB44),SUM(OFFSET(Base!R$1,$AB44-1,0,$AC44,1)),0)</f>
        <v>829.74342466535791</v>
      </c>
      <c r="S44" s="17">
        <f ca="1">IF(ISNUMBER($Z44),SUM(OFFSET(Base!S$1,$Z44-1,0,$AA44,1)),0)+IF(ISNUMBER($AB44),SUM(OFFSET(Base!S$1,$AB44-1,0,$AC44,1)),0)</f>
        <v>882.6895591332451</v>
      </c>
      <c r="T44" s="17">
        <f ca="1">IF(ISNUMBER($Z44),SUM(OFFSET(Base!T$1,$Z44-1,0,$AA44,1)),0)+IF(ISNUMBER($AB44),SUM(OFFSET(Base!T$1,$AB44-1,0,$AC44,1)),0)</f>
        <v>923.88051970022309</v>
      </c>
      <c r="U44" s="17">
        <f ca="1">IF(ISNUMBER($Z44),SUM(OFFSET(Base!U$1,$Z44-1,0,$AA44,1)),0)+IF(ISNUMBER($AB44),SUM(OFFSET(Base!U$1,$AB44-1,0,$AC44,1)),0)</f>
        <v>1003.1510846303914</v>
      </c>
      <c r="V44" s="17">
        <f ca="1">IF(ISNUMBER($Z44),SUM(OFFSET(Base!V$1,$Z44-1,0,$AA44,1)),0)+IF(ISNUMBER($AB44),SUM(OFFSET(Base!V$1,$AB44-1,0,$AC44,1)),0)</f>
        <v>1046.7457088675724</v>
      </c>
      <c r="W44" s="17">
        <f ca="1">IF(ISNUMBER($Z44),SUM(OFFSET(Base!W$1,$Z44-1,0,$AA44,1)),0)+IF(ISNUMBER($AB44),SUM(OFFSET(Base!W$1,$AB44-1,0,$AC44,1)),0)</f>
        <v>1134.0213434221976</v>
      </c>
      <c r="X44" s="17">
        <f ca="1">IF(ISNUMBER($Z44),SUM(OFFSET(Base!X$1,$Z44-1,0,$AA44,1)),0)+IF(ISNUMBER($AB44),SUM(OFFSET(Base!X$1,$AB44-1,0,$AC44,1)),0)</f>
        <v>1248.7941640943948</v>
      </c>
      <c r="Z44" s="18">
        <v>50</v>
      </c>
      <c r="AA44" s="18">
        <v>4</v>
      </c>
      <c r="AB44" s="18"/>
    </row>
    <row r="45" spans="2:29" x14ac:dyDescent="0.25">
      <c r="B45" s="10" t="s">
        <v>40</v>
      </c>
      <c r="C45" s="17">
        <f t="shared" ca="1" si="10"/>
        <v>3997.9805741907003</v>
      </c>
      <c r="D45" s="17">
        <f ca="1">IF(ISNUMBER($Z45),SUM(OFFSET(Base!D$1,$Z45-1,0,$AA45,1)),0)+IF(ISNUMBER($AB45),SUM(OFFSET(Base!D$1,$AB45-1,0,$AC45,1)),0)</f>
        <v>208.44721194175747</v>
      </c>
      <c r="E45" s="17">
        <f ca="1">IF(ISNUMBER($Z45),SUM(OFFSET(Base!E$1,$Z45-1,0,$AA45,1)),0)+IF(ISNUMBER($AB45),SUM(OFFSET(Base!E$1,$AB45-1,0,$AC45,1)),0)</f>
        <v>225.81557964563751</v>
      </c>
      <c r="F45" s="17">
        <f ca="1">IF(ISNUMBER($Z45),SUM(OFFSET(Base!F$1,$Z45-1,0,$AA45,1)),0)+IF(ISNUMBER($AB45),SUM(OFFSET(Base!F$1,$AB45-1,0,$AC45,1)),0)</f>
        <v>253.3646646388969</v>
      </c>
      <c r="G45" s="17">
        <f ca="1">IF(ISNUMBER($Z45),SUM(OFFSET(Base!G$1,$Z45-1,0,$AA45,1)),0)+IF(ISNUMBER($AB45),SUM(OFFSET(Base!G$1,$AB45-1,0,$AC45,1)),0)</f>
        <v>233.79937856506845</v>
      </c>
      <c r="H45" s="17">
        <f ca="1">IF(ISNUMBER($Z45),SUM(OFFSET(Base!H$1,$Z45-1,0,$AA45,1)),0)+IF(ISNUMBER($AB45),SUM(OFFSET(Base!H$1,$AB45-1,0,$AC45,1)),0)</f>
        <v>225.25123411423777</v>
      </c>
      <c r="I45" s="17">
        <f ca="1">IF(ISNUMBER($Z45),SUM(OFFSET(Base!I$1,$Z45-1,0,$AA45,1)),0)+IF(ISNUMBER($AB45),SUM(OFFSET(Base!I$1,$AB45-1,0,$AC45,1)),0)</f>
        <v>440.13622547616478</v>
      </c>
      <c r="J45" s="17">
        <f ca="1">IF(ISNUMBER($Z45),SUM(OFFSET(Base!J$1,$Z45-1,0,$AA45,1)),0)+IF(ISNUMBER($AB45),SUM(OFFSET(Base!J$1,$AB45-1,0,$AC45,1)),0)</f>
        <v>429.55183046025417</v>
      </c>
      <c r="K45" s="17">
        <f ca="1">IF(ISNUMBER($Z45),SUM(OFFSET(Base!K$1,$Z45-1,0,$AA45,1)),0)+IF(ISNUMBER($AB45),SUM(OFFSET(Base!K$1,$AB45-1,0,$AC45,1)),0)</f>
        <v>438.09274877958853</v>
      </c>
      <c r="L45" s="17">
        <f ca="1">IF(ISNUMBER($Z45),SUM(OFFSET(Base!L$1,$Z45-1,0,$AA45,1)),0)+IF(ISNUMBER($AB45),SUM(OFFSET(Base!L$1,$AB45-1,0,$AC45,1)),0)</f>
        <v>432.71510385336347</v>
      </c>
      <c r="M45" s="17">
        <f ca="1">IF(ISNUMBER($Z45),SUM(OFFSET(Base!M$1,$Z45-1,0,$AA45,1)),0)+IF(ISNUMBER($AB45),SUM(OFFSET(Base!M$1,$AB45-1,0,$AC45,1)),0)</f>
        <v>444.41644563680961</v>
      </c>
      <c r="N45" s="17">
        <f ca="1">IF(ISNUMBER($Z45),SUM(OFFSET(Base!N$1,$Z45-1,0,$AA45,1)),0)+IF(ISNUMBER($AB45),SUM(OFFSET(Base!N$1,$AB45-1,0,$AC45,1)),0)</f>
        <v>434.24525855449673</v>
      </c>
      <c r="O45" s="17">
        <f ca="1">IF(ISNUMBER($Z45),SUM(OFFSET(Base!O$1,$Z45-1,0,$AA45,1)),0)+IF(ISNUMBER($AB45),SUM(OFFSET(Base!O$1,$AB45-1,0,$AC45,1)),0)</f>
        <v>423.315267304293</v>
      </c>
      <c r="P45" s="17">
        <f ca="1">IF(ISNUMBER($Z45),SUM(OFFSET(Base!P$1,$Z45-1,0,$AA45,1)),0)+IF(ISNUMBER($AB45),SUM(OFFSET(Base!P$1,$AB45-1,0,$AC45,1)),0)</f>
        <v>433.22434452100947</v>
      </c>
      <c r="Q45" s="17">
        <f ca="1">IF(ISNUMBER($Z45),SUM(OFFSET(Base!Q$1,$Z45-1,0,$AA45,1)),0)+IF(ISNUMBER($AB45),SUM(OFFSET(Base!Q$1,$AB45-1,0,$AC45,1)),0)</f>
        <v>459.91698945547989</v>
      </c>
      <c r="R45" s="17">
        <f ca="1">IF(ISNUMBER($Z45),SUM(OFFSET(Base!R$1,$Z45-1,0,$AA45,1)),0)+IF(ISNUMBER($AB45),SUM(OFFSET(Base!R$1,$AB45-1,0,$AC45,1)),0)</f>
        <v>466.17861437467923</v>
      </c>
      <c r="S45" s="17">
        <f ca="1">IF(ISNUMBER($Z45),SUM(OFFSET(Base!S$1,$Z45-1,0,$AA45,1)),0)+IF(ISNUMBER($AB45),SUM(OFFSET(Base!S$1,$AB45-1,0,$AC45,1)),0)</f>
        <v>449.24900320235281</v>
      </c>
      <c r="T45" s="17">
        <f ca="1">IF(ISNUMBER($Z45),SUM(OFFSET(Base!T$1,$Z45-1,0,$AA45,1)),0)+IF(ISNUMBER($AB45),SUM(OFFSET(Base!T$1,$AB45-1,0,$AC45,1)),0)</f>
        <v>452.36650130618591</v>
      </c>
      <c r="U45" s="17">
        <f ca="1">IF(ISNUMBER($Z45),SUM(OFFSET(Base!U$1,$Z45-1,0,$AA45,1)),0)+IF(ISNUMBER($AB45),SUM(OFFSET(Base!U$1,$AB45-1,0,$AC45,1)),0)</f>
        <v>508.32283902261656</v>
      </c>
      <c r="V45" s="17">
        <f ca="1">IF(ISNUMBER($Z45),SUM(OFFSET(Base!V$1,$Z45-1,0,$AA45,1)),0)+IF(ISNUMBER($AB45),SUM(OFFSET(Base!V$1,$AB45-1,0,$AC45,1)),0)</f>
        <v>257.57154813901832</v>
      </c>
      <c r="W45" s="17">
        <f ca="1">IF(ISNUMBER($Z45),SUM(OFFSET(Base!W$1,$Z45-1,0,$AA45,1)),0)+IF(ISNUMBER($AB45),SUM(OFFSET(Base!W$1,$AB45-1,0,$AC45,1)),0)</f>
        <v>259.76275213028845</v>
      </c>
      <c r="X45" s="17">
        <f ca="1">IF(ISNUMBER($Z45),SUM(OFFSET(Base!X$1,$Z45-1,0,$AA45,1)),0)+IF(ISNUMBER($AB45),SUM(OFFSET(Base!X$1,$AB45-1,0,$AC45,1)),0)</f>
        <v>245.99933173516035</v>
      </c>
      <c r="Z45" s="10">
        <v>9</v>
      </c>
      <c r="AA45" s="10">
        <v>2</v>
      </c>
    </row>
    <row r="46" spans="2:29" x14ac:dyDescent="0.25">
      <c r="B46" s="10" t="s">
        <v>41</v>
      </c>
      <c r="C46" s="17">
        <f t="shared" ca="1" si="10"/>
        <v>2265.3010319346508</v>
      </c>
      <c r="D46" s="17">
        <f ca="1">IF(ISNUMBER($Z46),SUM(OFFSET(Base!D$1,$Z46-1,0,$AA46,1)),0)+IF(ISNUMBER($AB46),SUM(OFFSET(Base!D$1,$AB46-1,0,$AC46,1)),0)+Base!D22</f>
        <v>119.48898750909871</v>
      </c>
      <c r="E46" s="17">
        <f ca="1">IF(ISNUMBER($Z46),SUM(OFFSET(Base!E$1,$Z46-1,0,$AA46,1)),0)+IF(ISNUMBER($AB46),SUM(OFFSET(Base!E$1,$AB46-1,0,$AC46,1)),0)+Base!E22</f>
        <v>197.79779868851188</v>
      </c>
      <c r="F46" s="17">
        <f ca="1">IF(ISNUMBER($Z46),SUM(OFFSET(Base!F$1,$Z46-1,0,$AA46,1)),0)+IF(ISNUMBER($AB46),SUM(OFFSET(Base!F$1,$AB46-1,0,$AC46,1)),0)+Base!F22</f>
        <v>203.10553501330097</v>
      </c>
      <c r="G46" s="17">
        <f ca="1">IF(ISNUMBER($Z46),SUM(OFFSET(Base!G$1,$Z46-1,0,$AA46,1)),0)+IF(ISNUMBER($AB46),SUM(OFFSET(Base!G$1,$AB46-1,0,$AC46,1)),0)+Base!G22</f>
        <v>234.89681604702059</v>
      </c>
      <c r="H46" s="17">
        <f ca="1">IF(ISNUMBER($Z46),SUM(OFFSET(Base!H$1,$Z46-1,0,$AA46,1)),0)+IF(ISNUMBER($AB46),SUM(OFFSET(Base!H$1,$AB46-1,0,$AC46,1)),0)+Base!H22</f>
        <v>221.49571007420195</v>
      </c>
      <c r="I46" s="17">
        <f ca="1">IF(ISNUMBER($Z46),SUM(OFFSET(Base!I$1,$Z46-1,0,$AA46,1)),0)+IF(ISNUMBER($AB46),SUM(OFFSET(Base!I$1,$AB46-1,0,$AC46,1)),0)+Base!I22</f>
        <v>184.99712192301732</v>
      </c>
      <c r="J46" s="17">
        <f ca="1">IF(ISNUMBER($Z46),SUM(OFFSET(Base!J$1,$Z46-1,0,$AA46,1)),0)+IF(ISNUMBER($AB46),SUM(OFFSET(Base!J$1,$AB46-1,0,$AC46,1)),0)+Base!J22</f>
        <v>201.04424287709989</v>
      </c>
      <c r="K46" s="17">
        <f ca="1">IF(ISNUMBER($Z46),SUM(OFFSET(Base!K$1,$Z46-1,0,$AA46,1)),0)+IF(ISNUMBER($AB46),SUM(OFFSET(Base!K$1,$AB46-1,0,$AC46,1)),0)+Base!K22</f>
        <v>174.18101653443028</v>
      </c>
      <c r="L46" s="17">
        <f ca="1">IF(ISNUMBER($Z46),SUM(OFFSET(Base!L$1,$Z46-1,0,$AA46,1)),0)+IF(ISNUMBER($AB46),SUM(OFFSET(Base!L$1,$AB46-1,0,$AC46,1)),0)+Base!L22</f>
        <v>196.87296679082044</v>
      </c>
      <c r="M46" s="17">
        <f ca="1">IF(ISNUMBER($Z46),SUM(OFFSET(Base!M$1,$Z46-1,0,$AA46,1)),0)+IF(ISNUMBER($AB46),SUM(OFFSET(Base!M$1,$AB46-1,0,$AC46,1)),0)+Base!M22</f>
        <v>215.40049500779642</v>
      </c>
      <c r="N46" s="17">
        <f ca="1">IF(ISNUMBER($Z46),SUM(OFFSET(Base!N$1,$Z46-1,0,$AA46,1)),0)+IF(ISNUMBER($AB46),SUM(OFFSET(Base!N$1,$AB46-1,0,$AC46,1)),0)+Base!N22</f>
        <v>197.40743742242401</v>
      </c>
      <c r="O46" s="17">
        <f ca="1">IF(ISNUMBER($Z46),SUM(OFFSET(Base!O$1,$Z46-1,0,$AA46,1)),0)+IF(ISNUMBER($AB46),SUM(OFFSET(Base!O$1,$AB46-1,0,$AC46,1)),0)+Base!O22</f>
        <v>210.04283487031947</v>
      </c>
      <c r="P46" s="17">
        <f ca="1">IF(ISNUMBER($Z46),SUM(OFFSET(Base!P$1,$Z46-1,0,$AA46,1)),0)+IF(ISNUMBER($AB46),SUM(OFFSET(Base!P$1,$AB46-1,0,$AC46,1)),0)+Base!P22</f>
        <v>208.95899715099159</v>
      </c>
      <c r="Q46" s="17">
        <f ca="1">IF(ISNUMBER($Z46),SUM(OFFSET(Base!Q$1,$Z46-1,0,$AA46,1)),0)+IF(ISNUMBER($AB46),SUM(OFFSET(Base!Q$1,$AB46-1,0,$AC46,1)),0)+Base!Q22</f>
        <v>210.70945634075053</v>
      </c>
      <c r="R46" s="17">
        <f ca="1">IF(ISNUMBER($Z46),SUM(OFFSET(Base!R$1,$Z46-1,0,$AA46,1)),0)+IF(ISNUMBER($AB46),SUM(OFFSET(Base!R$1,$AB46-1,0,$AC46,1)),0)+Base!R22</f>
        <v>220.88411257446762</v>
      </c>
      <c r="S46" s="17">
        <f ca="1">IF(ISNUMBER($Z46),SUM(OFFSET(Base!S$1,$Z46-1,0,$AA46,1)),0)+IF(ISNUMBER($AB46),SUM(OFFSET(Base!S$1,$AB46-1,0,$AC46,1)),0)+Base!S22</f>
        <v>179.32541087921425</v>
      </c>
      <c r="T46" s="17">
        <f ca="1">IF(ISNUMBER($Z46),SUM(OFFSET(Base!T$1,$Z46-1,0,$AA46,1)),0)+IF(ISNUMBER($AB46),SUM(OFFSET(Base!T$1,$AB46-1,0,$AC46,1)),0)+Base!T22</f>
        <v>232.88784189917027</v>
      </c>
      <c r="U46" s="17">
        <f ca="1">IF(ISNUMBER($Z46),SUM(OFFSET(Base!U$1,$Z46-1,0,$AA46,1)),0)+IF(ISNUMBER($AB46),SUM(OFFSET(Base!U$1,$AB46-1,0,$AC46,1)),0)+Base!U22</f>
        <v>219.36099054420515</v>
      </c>
      <c r="V46" s="17">
        <f ca="1">IF(ISNUMBER($Z46),SUM(OFFSET(Base!V$1,$Z46-1,0,$AA46,1)),0)+IF(ISNUMBER($AB46),SUM(OFFSET(Base!V$1,$AB46-1,0,$AC46,1)),0)+Base!V22</f>
        <v>205.54575176812409</v>
      </c>
      <c r="W46" s="17">
        <f ca="1">IF(ISNUMBER($Z46),SUM(OFFSET(Base!W$1,$Z46-1,0,$AA46,1)),0)+IF(ISNUMBER($AB46),SUM(OFFSET(Base!W$1,$AB46-1,0,$AC46,1)),0)+Base!W22</f>
        <v>202.70297520396193</v>
      </c>
      <c r="X46" s="17">
        <f ca="1">IF(ISNUMBER($Z46),SUM(OFFSET(Base!X$1,$Z46-1,0,$AA46,1)),0)+IF(ISNUMBER($AB46),SUM(OFFSET(Base!X$1,$AB46-1,0,$AC46,1)),0)+Base!X22</f>
        <v>214.27135282622913</v>
      </c>
      <c r="Z46" s="10">
        <v>18</v>
      </c>
      <c r="AA46" s="10">
        <v>1</v>
      </c>
      <c r="AB46" s="10">
        <v>20</v>
      </c>
      <c r="AC46" s="10">
        <v>1</v>
      </c>
    </row>
    <row r="47" spans="2:29" x14ac:dyDescent="0.25">
      <c r="B47" s="10" t="s">
        <v>44</v>
      </c>
      <c r="C47" s="17">
        <f t="shared" ca="1" si="10"/>
        <v>124.51568929098018</v>
      </c>
      <c r="D47" s="17">
        <f ca="1">IF(ISNUMBER($Z47),SUM(OFFSET(Base!D$1,$Z47-1,0,$AA47,1)),0)+IF(ISNUMBER($AB47),SUM(OFFSET(Base!D$1,$AB47-1,0,$AC47,1)),0)</f>
        <v>0</v>
      </c>
      <c r="E47" s="17">
        <f ca="1">IF(ISNUMBER($Z47),SUM(OFFSET(Base!E$1,$Z47-1,0,$AA47,1)),0)+IF(ISNUMBER($AB47),SUM(OFFSET(Base!E$1,$AB47-1,0,$AC47,1)),0)</f>
        <v>0.27487622205427004</v>
      </c>
      <c r="F47" s="17">
        <f ca="1">IF(ISNUMBER($Z47),SUM(OFFSET(Base!F$1,$Z47-1,0,$AA47,1)),0)+IF(ISNUMBER($AB47),SUM(OFFSET(Base!F$1,$AB47-1,0,$AC47,1)),0)</f>
        <v>0.27518737182377001</v>
      </c>
      <c r="G47" s="17">
        <f ca="1">IF(ISNUMBER($Z47),SUM(OFFSET(Base!G$1,$Z47-1,0,$AA47,1)),0)+IF(ISNUMBER($AB47),SUM(OFFSET(Base!G$1,$AB47-1,0,$AC47,1)),0)</f>
        <v>3.3178080288266321</v>
      </c>
      <c r="H47" s="17">
        <f ca="1">IF(ISNUMBER($Z47),SUM(OFFSET(Base!H$1,$Z47-1,0,$AA47,1)),0)+IF(ISNUMBER($AB47),SUM(OFFSET(Base!H$1,$AB47-1,0,$AC47,1)),0)</f>
        <v>4.3294518492106482</v>
      </c>
      <c r="I47" s="17">
        <f ca="1">IF(ISNUMBER($Z47),SUM(OFFSET(Base!I$1,$Z47-1,0,$AA47,1)),0)+IF(ISNUMBER($AB47),SUM(OFFSET(Base!I$1,$AB47-1,0,$AC47,1)),0)</f>
        <v>7.6324920586834368</v>
      </c>
      <c r="J47" s="17">
        <f ca="1">IF(ISNUMBER($Z47),SUM(OFFSET(Base!J$1,$Z47-1,0,$AA47,1)),0)+IF(ISNUMBER($AB47),SUM(OFFSET(Base!J$1,$AB47-1,0,$AC47,1)),0)</f>
        <v>11.806714303535136</v>
      </c>
      <c r="K47" s="17">
        <f ca="1">IF(ISNUMBER($Z47),SUM(OFFSET(Base!K$1,$Z47-1,0,$AA47,1)),0)+IF(ISNUMBER($AB47),SUM(OFFSET(Base!K$1,$AB47-1,0,$AC47,1)),0)</f>
        <v>12.014650479326617</v>
      </c>
      <c r="L47" s="17">
        <f ca="1">IF(ISNUMBER($Z47),SUM(OFFSET(Base!L$1,$Z47-1,0,$AA47,1)),0)+IF(ISNUMBER($AB47),SUM(OFFSET(Base!L$1,$AB47-1,0,$AC47,1)),0)</f>
        <v>12.038328844795751</v>
      </c>
      <c r="M47" s="17">
        <f ca="1">IF(ISNUMBER($Z47),SUM(OFFSET(Base!M$1,$Z47-1,0,$AA47,1)),0)+IF(ISNUMBER($AB47),SUM(OFFSET(Base!M$1,$AB47-1,0,$AC47,1)),0)</f>
        <v>12.264896301393787</v>
      </c>
      <c r="N47" s="17">
        <f ca="1">IF(ISNUMBER($Z47),SUM(OFFSET(Base!N$1,$Z47-1,0,$AA47,1)),0)+IF(ISNUMBER($AB47),SUM(OFFSET(Base!N$1,$AB47-1,0,$AC47,1)),0)</f>
        <v>12.390917303074804</v>
      </c>
      <c r="O47" s="17">
        <f ca="1">IF(ISNUMBER($Z47),SUM(OFFSET(Base!O$1,$Z47-1,0,$AA47,1)),0)+IF(ISNUMBER($AB47),SUM(OFFSET(Base!O$1,$AB47-1,0,$AC47,1)),0)</f>
        <v>13.356132282136358</v>
      </c>
      <c r="P47" s="17">
        <f ca="1">IF(ISNUMBER($Z47),SUM(OFFSET(Base!P$1,$Z47-1,0,$AA47,1)),0)+IF(ISNUMBER($AB47),SUM(OFFSET(Base!P$1,$AB47-1,0,$AC47,1)),0)</f>
        <v>16.465950680074812</v>
      </c>
      <c r="Q47" s="17">
        <f ca="1">IF(ISNUMBER($Z47),SUM(OFFSET(Base!Q$1,$Z47-1,0,$AA47,1)),0)+IF(ISNUMBER($AB47),SUM(OFFSET(Base!Q$1,$AB47-1,0,$AC47,1)),0)</f>
        <v>17.465032996350224</v>
      </c>
      <c r="R47" s="17">
        <f ca="1">IF(ISNUMBER($Z47),SUM(OFFSET(Base!R$1,$Z47-1,0,$AA47,1)),0)+IF(ISNUMBER($AB47),SUM(OFFSET(Base!R$1,$AB47-1,0,$AC47,1)),0)</f>
        <v>17.759162172179096</v>
      </c>
      <c r="S47" s="17">
        <f ca="1">IF(ISNUMBER($Z47),SUM(OFFSET(Base!S$1,$Z47-1,0,$AA47,1)),0)+IF(ISNUMBER($AB47),SUM(OFFSET(Base!S$1,$AB47-1,0,$AC47,1)),0)</f>
        <v>19.621238319089503</v>
      </c>
      <c r="T47" s="17">
        <f ca="1">IF(ISNUMBER($Z47),SUM(OFFSET(Base!T$1,$Z47-1,0,$AA47,1)),0)+IF(ISNUMBER($AB47),SUM(OFFSET(Base!T$1,$AB47-1,0,$AC47,1)),0)</f>
        <v>21.47651002694851</v>
      </c>
      <c r="U47" s="17">
        <f ca="1">IF(ISNUMBER($Z47),SUM(OFFSET(Base!U$1,$Z47-1,0,$AA47,1)),0)+IF(ISNUMBER($AB47),SUM(OFFSET(Base!U$1,$AB47-1,0,$AC47,1)),0)</f>
        <v>28.0610604308457</v>
      </c>
      <c r="V47" s="17">
        <f ca="1">IF(ISNUMBER($Z47),SUM(OFFSET(Base!V$1,$Z47-1,0,$AA47,1)),0)+IF(ISNUMBER($AB47),SUM(OFFSET(Base!V$1,$AB47-1,0,$AC47,1)),0)</f>
        <v>28.989545451274804</v>
      </c>
      <c r="W47" s="17">
        <f ca="1">IF(ISNUMBER($Z47),SUM(OFFSET(Base!W$1,$Z47-1,0,$AA47,1)),0)+IF(ISNUMBER($AB47),SUM(OFFSET(Base!W$1,$AB47-1,0,$AC47,1)),0)</f>
        <v>29.603677151166565</v>
      </c>
      <c r="X47" s="17">
        <f ca="1">IF(ISNUMBER($Z47),SUM(OFFSET(Base!X$1,$Z47-1,0,$AA47,1)),0)+IF(ISNUMBER($AB47),SUM(OFFSET(Base!X$1,$AB47-1,0,$AC47,1)),0)</f>
        <v>31.459125584737539</v>
      </c>
      <c r="Z47" s="10">
        <v>58</v>
      </c>
      <c r="AA47" s="10">
        <v>1</v>
      </c>
      <c r="AB47" s="10">
        <v>54</v>
      </c>
      <c r="AC47" s="10">
        <v>1</v>
      </c>
    </row>
    <row r="48" spans="2:29" x14ac:dyDescent="0.25">
      <c r="B48" s="19" t="s">
        <v>45</v>
      </c>
      <c r="C48" s="20">
        <f t="shared" ca="1" si="10"/>
        <v>1079.0844841873211</v>
      </c>
      <c r="D48" s="20">
        <f ca="1">IF(ISNUMBER($Z48),SUM(OFFSET(Base!D$1,$Z48-1,0,$AA48,1)),0)+IF(ISNUMBER($AB48),SUM(OFFSET(Base!D$1,$AB48-1,0,$AC48,1)),0)</f>
        <v>0</v>
      </c>
      <c r="E48" s="20">
        <f ca="1">IF(ISNUMBER($Z48),SUM(OFFSET(Base!E$1,$Z48-1,0,$AA48,1)),0)+IF(ISNUMBER($AB48),SUM(OFFSET(Base!E$1,$AB48-1,0,$AC48,1)),0)</f>
        <v>1.2227443456264404</v>
      </c>
      <c r="F48" s="20">
        <f ca="1">IF(ISNUMBER($Z48),SUM(OFFSET(Base!F$1,$Z48-1,0,$AA48,1)),0)+IF(ISNUMBER($AB48),SUM(OFFSET(Base!F$1,$AB48-1,0,$AC48,1)),0)</f>
        <v>1.2844470830245625</v>
      </c>
      <c r="G48" s="20">
        <f ca="1">IF(ISNUMBER($Z48),SUM(OFFSET(Base!G$1,$Z48-1,0,$AA48,1)),0)+IF(ISNUMBER($AB48),SUM(OFFSET(Base!G$1,$AB48-1,0,$AC48,1)),0)</f>
        <v>23.323123497040765</v>
      </c>
      <c r="H48" s="20">
        <f ca="1">IF(ISNUMBER($Z48),SUM(OFFSET(Base!H$1,$Z48-1,0,$AA48,1)),0)+IF(ISNUMBER($AB48),SUM(OFFSET(Base!H$1,$AB48-1,0,$AC48,1)),0)</f>
        <v>24.044576188469193</v>
      </c>
      <c r="I48" s="20">
        <f ca="1">IF(ISNUMBER($Z48),SUM(OFFSET(Base!I$1,$Z48-1,0,$AA48,1)),0)+IF(ISNUMBER($AB48),SUM(OFFSET(Base!I$1,$AB48-1,0,$AC48,1)),0)</f>
        <v>83.855340498150852</v>
      </c>
      <c r="J48" s="20">
        <f ca="1">IF(ISNUMBER($Z48),SUM(OFFSET(Base!J$1,$Z48-1,0,$AA48,1)),0)+IF(ISNUMBER($AB48),SUM(OFFSET(Base!J$1,$AB48-1,0,$AC48,1)),0)</f>
        <v>87.468090756067511</v>
      </c>
      <c r="K48" s="20">
        <f ca="1">IF(ISNUMBER($Z48),SUM(OFFSET(Base!K$1,$Z48-1,0,$AA48,1)),0)+IF(ISNUMBER($AB48),SUM(OFFSET(Base!K$1,$AB48-1,0,$AC48,1)),0)</f>
        <v>102.15005214360121</v>
      </c>
      <c r="L48" s="20">
        <f ca="1">IF(ISNUMBER($Z48),SUM(OFFSET(Base!L$1,$Z48-1,0,$AA48,1)),0)+IF(ISNUMBER($AB48),SUM(OFFSET(Base!L$1,$AB48-1,0,$AC48,1)),0)</f>
        <v>120.08866849271705</v>
      </c>
      <c r="M48" s="20">
        <f ca="1">IF(ISNUMBER($Z48),SUM(OFFSET(Base!M$1,$Z48-1,0,$AA48,1)),0)+IF(ISNUMBER($AB48),SUM(OFFSET(Base!M$1,$AB48-1,0,$AC48,1)),0)</f>
        <v>122.74301738790712</v>
      </c>
      <c r="N48" s="20">
        <f ca="1">IF(ISNUMBER($Z48),SUM(OFFSET(Base!N$1,$Z48-1,0,$AA48,1)),0)+IF(ISNUMBER($AB48),SUM(OFFSET(Base!N$1,$AB48-1,0,$AC48,1)),0)</f>
        <v>125.66468659964785</v>
      </c>
      <c r="O48" s="20">
        <f ca="1">IF(ISNUMBER($Z48),SUM(OFFSET(Base!O$1,$Z48-1,0,$AA48,1)),0)+IF(ISNUMBER($AB48),SUM(OFFSET(Base!O$1,$AB48-1,0,$AC48,1)),0)</f>
        <v>128.43504106316195</v>
      </c>
      <c r="P48" s="20">
        <f ca="1">IF(ISNUMBER($Z48),SUM(OFFSET(Base!P$1,$Z48-1,0,$AA48,1)),0)+IF(ISNUMBER($AB48),SUM(OFFSET(Base!P$1,$AB48-1,0,$AC48,1)),0)</f>
        <v>131.86638390084812</v>
      </c>
      <c r="Q48" s="20">
        <f ca="1">IF(ISNUMBER($Z48),SUM(OFFSET(Base!Q$1,$Z48-1,0,$AA48,1)),0)+IF(ISNUMBER($AB48),SUM(OFFSET(Base!Q$1,$AB48-1,0,$AC48,1)),0)</f>
        <v>134.74106052357075</v>
      </c>
      <c r="R48" s="20">
        <f ca="1">IF(ISNUMBER($Z48),SUM(OFFSET(Base!R$1,$Z48-1,0,$AA48,1)),0)+IF(ISNUMBER($AB48),SUM(OFFSET(Base!R$1,$AB48-1,0,$AC48,1)),0)</f>
        <v>198.48549996094835</v>
      </c>
      <c r="S48" s="20">
        <f ca="1">IF(ISNUMBER($Z48),SUM(OFFSET(Base!S$1,$Z48-1,0,$AA48,1)),0)+IF(ISNUMBER($AB48),SUM(OFFSET(Base!S$1,$AB48-1,0,$AC48,1)),0)</f>
        <v>202.81247973030017</v>
      </c>
      <c r="T48" s="20">
        <f ca="1">IF(ISNUMBER($Z48),SUM(OFFSET(Base!T$1,$Z48-1,0,$AA48,1)),0)+IF(ISNUMBER($AB48),SUM(OFFSET(Base!T$1,$AB48-1,0,$AC48,1)),0)</f>
        <v>207.23380083218171</v>
      </c>
      <c r="U48" s="20">
        <f ca="1">IF(ISNUMBER($Z48),SUM(OFFSET(Base!U$1,$Z48-1,0,$AA48,1)),0)+IF(ISNUMBER($AB48),SUM(OFFSET(Base!U$1,$AB48-1,0,$AC48,1)),0)</f>
        <v>211.75148364357551</v>
      </c>
      <c r="V48" s="20">
        <f ca="1">IF(ISNUMBER($Z48),SUM(OFFSET(Base!V$1,$Z48-1,0,$AA48,1)),0)+IF(ISNUMBER($AB48),SUM(OFFSET(Base!V$1,$AB48-1,0,$AC48,1)),0)</f>
        <v>216.36766839432801</v>
      </c>
      <c r="W48" s="20">
        <f ca="1">IF(ISNUMBER($Z48),SUM(OFFSET(Base!W$1,$Z48-1,0,$AA48,1)),0)+IF(ISNUMBER($AB48),SUM(OFFSET(Base!W$1,$AB48-1,0,$AC48,1)),0)</f>
        <v>221.08449531432191</v>
      </c>
      <c r="X48" s="20">
        <f ca="1">IF(ISNUMBER($Z48),SUM(OFFSET(Base!X$1,$Z48-1,0,$AA48,1)),0)+IF(ISNUMBER($AB48),SUM(OFFSET(Base!X$1,$AB48-1,0,$AC48,1)),0)</f>
        <v>226.90413887711469</v>
      </c>
      <c r="Z48" s="10">
        <v>67</v>
      </c>
      <c r="AA48" s="10">
        <v>1</v>
      </c>
    </row>
    <row r="49" spans="2:27" x14ac:dyDescent="0.25">
      <c r="B49" s="10" t="s">
        <v>46</v>
      </c>
      <c r="C49" s="17">
        <f t="shared" ca="1" si="10"/>
        <v>25584.562716235661</v>
      </c>
      <c r="D49" s="17">
        <f ca="1">SUM(D43:D48)</f>
        <v>579.87215146321705</v>
      </c>
      <c r="E49" s="17">
        <f t="shared" ref="E49" ca="1" si="11">SUM(E43:E48)</f>
        <v>789.21349793479055</v>
      </c>
      <c r="F49" s="17">
        <f t="shared" ref="F49" ca="1" si="12">SUM(F43:F48)</f>
        <v>884.82202443579365</v>
      </c>
      <c r="G49" s="17">
        <f t="shared" ref="G49" ca="1" si="13">SUM(G43:G48)</f>
        <v>1135.8082831163692</v>
      </c>
      <c r="H49" s="17">
        <f t="shared" ref="H49" ca="1" si="14">SUM(H43:H48)</f>
        <v>1323.0661363025204</v>
      </c>
      <c r="I49" s="17">
        <f t="shared" ref="I49" ca="1" si="15">SUM(I43:I48)</f>
        <v>3850.8428346487813</v>
      </c>
      <c r="J49" s="17">
        <f t="shared" ref="J49" ca="1" si="16">SUM(J43:J48)</f>
        <v>2279.876802748895</v>
      </c>
      <c r="K49" s="17">
        <f t="shared" ref="K49" ca="1" si="17">SUM(K43:K48)</f>
        <v>2339.9920346630279</v>
      </c>
      <c r="L49" s="17">
        <f t="shared" ref="L49" ca="1" si="18">SUM(L43:L48)</f>
        <v>2448.859261567306</v>
      </c>
      <c r="M49" s="17">
        <f t="shared" ref="M49" ca="1" si="19">SUM(M43:M48)</f>
        <v>2567.622116468006</v>
      </c>
      <c r="N49" s="17">
        <f t="shared" ref="N49" ca="1" si="20">SUM(N43:N48)</f>
        <v>2638.9695577572438</v>
      </c>
      <c r="O49" s="17">
        <f t="shared" ref="O49" ca="1" si="21">SUM(O43:O48)</f>
        <v>2668.1621045498027</v>
      </c>
      <c r="P49" s="17">
        <f t="shared" ref="P49" ca="1" si="22">SUM(P43:P48)</f>
        <v>2738.7735671614896</v>
      </c>
      <c r="Q49" s="17">
        <f t="shared" ref="Q49" ca="1" si="23">SUM(Q43:Q48)</f>
        <v>2936.3207938010341</v>
      </c>
      <c r="R49" s="17">
        <f t="shared" ref="R49" ca="1" si="24">SUM(R43:R48)</f>
        <v>3124.3511199123141</v>
      </c>
      <c r="S49" s="17">
        <f t="shared" ref="S49" ca="1" si="25">SUM(S43:S48)</f>
        <v>3356.9982286128225</v>
      </c>
      <c r="T49" s="17">
        <f t="shared" ref="T49" ca="1" si="26">SUM(T43:T48)</f>
        <v>3531.6552951950289</v>
      </c>
      <c r="U49" s="17">
        <f t="shared" ref="U49" ca="1" si="27">SUM(U43:U48)</f>
        <v>3779.2565967780583</v>
      </c>
      <c r="V49" s="17">
        <f t="shared" ref="V49" ca="1" si="28">SUM(V43:V48)</f>
        <v>3651.3830864021884</v>
      </c>
      <c r="W49" s="17">
        <f t="shared" ref="W49" ca="1" si="29">SUM(W43:W48)</f>
        <v>3850.35035353998</v>
      </c>
      <c r="X49" s="17">
        <f t="shared" ref="X49" ca="1" si="30">SUM(X43:X48)</f>
        <v>4133.2731697953031</v>
      </c>
    </row>
    <row r="51" spans="2:27" ht="15.75" thickBot="1" x14ac:dyDescent="0.3">
      <c r="B51" s="21" t="s">
        <v>1</v>
      </c>
      <c r="C51" s="22">
        <f ca="1">IF(ROUND(NPV($C$2,D51:X51),0)=ROUND(IF(ISNUMBER($Z51),SUM(OFFSET(Base!C$1,$Z51-1,0,$AA51,1)),0)+IF(ISNUMBER($AB51),SUM(OFFSET(Base!C$1,$AB51-1,0,$AC51,1)),0),0),NPV($C$2,D51:X51),"ERROR IN TOTAL")</f>
        <v>27232.603962565976</v>
      </c>
      <c r="D51" s="22">
        <f ca="1">D41+D49</f>
        <v>1377.7926145741269</v>
      </c>
      <c r="E51" s="22">
        <f t="shared" ref="E51:W51" ca="1" si="31">E41+E49</f>
        <v>1411.1655040144265</v>
      </c>
      <c r="F51" s="22">
        <f t="shared" ca="1" si="31"/>
        <v>1488.8170677073138</v>
      </c>
      <c r="G51" s="22">
        <f t="shared" ca="1" si="31"/>
        <v>1760.4349206210629</v>
      </c>
      <c r="H51" s="22">
        <f t="shared" ca="1" si="31"/>
        <v>1832.1473073476154</v>
      </c>
      <c r="I51" s="22">
        <f t="shared" ca="1" si="31"/>
        <v>3232.1409896713485</v>
      </c>
      <c r="J51" s="22">
        <f t="shared" ca="1" si="31"/>
        <v>1716.8722246067871</v>
      </c>
      <c r="K51" s="22">
        <f t="shared" ca="1" si="31"/>
        <v>1535.9721036120286</v>
      </c>
      <c r="L51" s="22">
        <f t="shared" ca="1" si="31"/>
        <v>1684.3877842697211</v>
      </c>
      <c r="M51" s="22">
        <f t="shared" ca="1" si="31"/>
        <v>1727.261674937306</v>
      </c>
      <c r="N51" s="22">
        <f t="shared" ca="1" si="31"/>
        <v>2029.1498394365035</v>
      </c>
      <c r="O51" s="22">
        <f t="shared" ca="1" si="31"/>
        <v>2151.8431221842879</v>
      </c>
      <c r="P51" s="22">
        <f t="shared" ca="1" si="31"/>
        <v>2308.2465698852729</v>
      </c>
      <c r="Q51" s="22">
        <f t="shared" ca="1" si="31"/>
        <v>2467.4503733228144</v>
      </c>
      <c r="R51" s="22">
        <f t="shared" ca="1" si="31"/>
        <v>2795.8708811893994</v>
      </c>
      <c r="S51" s="22">
        <f t="shared" ca="1" si="31"/>
        <v>3374.5933377085394</v>
      </c>
      <c r="T51" s="22">
        <f t="shared" ca="1" si="31"/>
        <v>4070.7773606263313</v>
      </c>
      <c r="U51" s="22">
        <f t="shared" ca="1" si="31"/>
        <v>5171.2686872531649</v>
      </c>
      <c r="V51" s="22">
        <f t="shared" ca="1" si="31"/>
        <v>5292.4420252323962</v>
      </c>
      <c r="W51" s="22">
        <f t="shared" ca="1" si="31"/>
        <v>5680.8007114685061</v>
      </c>
      <c r="X51" s="22">
        <f t="shared" ref="X51" ca="1" si="32">X41+X49</f>
        <v>6122.1312024800518</v>
      </c>
      <c r="Z51" s="10">
        <v>70</v>
      </c>
      <c r="AA51" s="10">
        <v>1</v>
      </c>
    </row>
    <row r="52" spans="2:27" ht="15.75" thickTop="1" x14ac:dyDescent="0.25">
      <c r="B52" s="10" t="s">
        <v>47</v>
      </c>
      <c r="C52" s="17">
        <f>NPV(Discount_Rate,D52:X52)</f>
        <v>385.05315656796813</v>
      </c>
      <c r="D52" s="25">
        <f>Base!D78</f>
        <v>24.238486102719808</v>
      </c>
      <c r="E52" s="25">
        <f>Base!E78</f>
        <v>30.650080606569901</v>
      </c>
      <c r="F52" s="25">
        <f>Base!F78</f>
        <v>18.25273914331224</v>
      </c>
      <c r="G52" s="25">
        <f>Base!G78</f>
        <v>16.793736811560695</v>
      </c>
      <c r="H52" s="25">
        <f>Base!H78</f>
        <v>18.673904123917765</v>
      </c>
      <c r="I52" s="25">
        <f>Base!I78</f>
        <v>18.739467878102513</v>
      </c>
      <c r="J52" s="25">
        <f>Base!J78</f>
        <v>24.498491316134764</v>
      </c>
      <c r="K52" s="25">
        <f>Base!K78</f>
        <v>-7.8712721385155087</v>
      </c>
      <c r="L52" s="25">
        <f>Base!L78</f>
        <v>13.997175584805959</v>
      </c>
      <c r="M52" s="25">
        <f>Base!M78</f>
        <v>-1.646585597321677</v>
      </c>
      <c r="N52" s="25">
        <f>Base!N78</f>
        <v>18.968663582424256</v>
      </c>
      <c r="O52" s="25">
        <f>Base!O78</f>
        <v>38.669036107238</v>
      </c>
      <c r="P52" s="25">
        <f>Base!P78</f>
        <v>64.920593239854242</v>
      </c>
      <c r="Q52" s="25">
        <f>Base!Q78</f>
        <v>86.013615999948115</v>
      </c>
      <c r="R52" s="25">
        <f>Base!R78</f>
        <v>62.57477346298009</v>
      </c>
      <c r="S52" s="25">
        <f>Base!S78</f>
        <v>71.41186888907518</v>
      </c>
      <c r="T52" s="25">
        <f>Base!T78</f>
        <v>71.228087892834012</v>
      </c>
      <c r="U52" s="25">
        <f>Base!U78</f>
        <v>81.700592922463642</v>
      </c>
      <c r="V52" s="25">
        <f>Base!V78</f>
        <v>92.422599892752871</v>
      </c>
      <c r="W52" s="25">
        <f>Base!W78</f>
        <v>61.733879997499294</v>
      </c>
      <c r="X52" s="25">
        <f>Base!X78</f>
        <v>70.779966618141785</v>
      </c>
      <c r="Z52" s="10">
        <v>79</v>
      </c>
      <c r="AA52" s="10">
        <v>1</v>
      </c>
    </row>
    <row r="53" spans="2:27" ht="15.75" thickBot="1" x14ac:dyDescent="0.3">
      <c r="B53" s="21" t="s">
        <v>48</v>
      </c>
      <c r="C53" s="22">
        <f ca="1">C52+C51</f>
        <v>27617.657119133943</v>
      </c>
      <c r="D53" s="17"/>
    </row>
    <row r="54" spans="2:27" ht="15.75" thickTop="1" x14ac:dyDescent="0.25">
      <c r="D54" s="17"/>
    </row>
    <row r="55" spans="2:27" x14ac:dyDescent="0.25">
      <c r="D55" s="26"/>
    </row>
    <row r="56" spans="2:27" x14ac:dyDescent="0.25">
      <c r="B56" s="16" t="s">
        <v>74</v>
      </c>
      <c r="C56" s="11" t="s">
        <v>3</v>
      </c>
      <c r="D56" s="12">
        <f>D4</f>
        <v>2025</v>
      </c>
      <c r="E56" s="12">
        <f t="shared" ref="E56:W56" si="33">E4</f>
        <v>2026</v>
      </c>
      <c r="F56" s="12">
        <f t="shared" si="33"/>
        <v>2027</v>
      </c>
      <c r="G56" s="12">
        <f t="shared" si="33"/>
        <v>2028</v>
      </c>
      <c r="H56" s="12">
        <f t="shared" si="33"/>
        <v>2029</v>
      </c>
      <c r="I56" s="12">
        <f t="shared" si="33"/>
        <v>2030</v>
      </c>
      <c r="J56" s="12">
        <f t="shared" si="33"/>
        <v>2031</v>
      </c>
      <c r="K56" s="12">
        <f t="shared" si="33"/>
        <v>2032</v>
      </c>
      <c r="L56" s="12">
        <f t="shared" si="33"/>
        <v>2033</v>
      </c>
      <c r="M56" s="12">
        <f t="shared" si="33"/>
        <v>2034</v>
      </c>
      <c r="N56" s="12">
        <f t="shared" si="33"/>
        <v>2035</v>
      </c>
      <c r="O56" s="12">
        <f t="shared" si="33"/>
        <v>2036</v>
      </c>
      <c r="P56" s="12">
        <f t="shared" si="33"/>
        <v>2037</v>
      </c>
      <c r="Q56" s="12">
        <f t="shared" si="33"/>
        <v>2038</v>
      </c>
      <c r="R56" s="12">
        <f t="shared" si="33"/>
        <v>2039</v>
      </c>
      <c r="S56" s="12">
        <f t="shared" si="33"/>
        <v>2040</v>
      </c>
      <c r="T56" s="12">
        <f t="shared" si="33"/>
        <v>2041</v>
      </c>
      <c r="U56" s="12">
        <f t="shared" si="33"/>
        <v>2042</v>
      </c>
      <c r="V56" s="12">
        <f t="shared" si="33"/>
        <v>2043</v>
      </c>
      <c r="W56" s="12">
        <f t="shared" si="33"/>
        <v>2044</v>
      </c>
      <c r="X56" s="12">
        <f t="shared" ref="X56" si="34">X4</f>
        <v>2045</v>
      </c>
    </row>
    <row r="57" spans="2:27" x14ac:dyDescent="0.25">
      <c r="B57" s="10" t="s">
        <v>31</v>
      </c>
      <c r="C57" s="17">
        <f t="shared" ref="C57:C67" ca="1" si="35">NPV($C$2,D57:X57)</f>
        <v>-85.199026921834516</v>
      </c>
      <c r="D57" s="17">
        <f ca="1">D5-D31</f>
        <v>-5.35907148134811E-2</v>
      </c>
      <c r="E57" s="17">
        <f t="shared" ref="E57:W57" ca="1" si="36">E5-E31</f>
        <v>-3.538458770356101E-2</v>
      </c>
      <c r="F57" s="17">
        <f t="shared" ca="1" si="36"/>
        <v>-1.7146632411963765</v>
      </c>
      <c r="G57" s="17">
        <f t="shared" ca="1" si="36"/>
        <v>-5.38804060243001</v>
      </c>
      <c r="H57" s="17">
        <f t="shared" ca="1" si="36"/>
        <v>-1.4116818555177133</v>
      </c>
      <c r="I57" s="17">
        <f t="shared" ca="1" si="36"/>
        <v>10.846337880167255</v>
      </c>
      <c r="J57" s="17">
        <f t="shared" ca="1" si="36"/>
        <v>4.9413882934001663</v>
      </c>
      <c r="K57" s="17">
        <f t="shared" ca="1" si="36"/>
        <v>-1.7720609246518961</v>
      </c>
      <c r="L57" s="17">
        <f t="shared" ca="1" si="36"/>
        <v>-22.634450720264113</v>
      </c>
      <c r="M57" s="17">
        <f t="shared" ca="1" si="36"/>
        <v>-20.491004587747341</v>
      </c>
      <c r="N57" s="17">
        <f t="shared" ca="1" si="36"/>
        <v>-14.76592032576167</v>
      </c>
      <c r="O57" s="17">
        <f t="shared" ca="1" si="36"/>
        <v>-12.895119969190262</v>
      </c>
      <c r="P57" s="17">
        <f t="shared" ca="1" si="36"/>
        <v>-18.02565451592011</v>
      </c>
      <c r="Q57" s="17">
        <f t="shared" ca="1" si="36"/>
        <v>-16.353228586371472</v>
      </c>
      <c r="R57" s="17">
        <f t="shared" ca="1" si="36"/>
        <v>-18.850770305171579</v>
      </c>
      <c r="S57" s="17">
        <f t="shared" ca="1" si="36"/>
        <v>-14.474399610860871</v>
      </c>
      <c r="T57" s="17">
        <f t="shared" ca="1" si="36"/>
        <v>-13.870262714834666</v>
      </c>
      <c r="U57" s="17">
        <f t="shared" ca="1" si="36"/>
        <v>-12.905776183796434</v>
      </c>
      <c r="V57" s="17">
        <f t="shared" ca="1" si="36"/>
        <v>-20.060028172762372</v>
      </c>
      <c r="W57" s="17">
        <f t="shared" ca="1" si="36"/>
        <v>-11.68778128233447</v>
      </c>
      <c r="X57" s="17">
        <f t="shared" ref="X57" ca="1" si="37">X5-X31</f>
        <v>-14.560546319982791</v>
      </c>
    </row>
    <row r="58" spans="2:27" x14ac:dyDescent="0.25">
      <c r="B58" s="10" t="s">
        <v>67</v>
      </c>
      <c r="C58" s="17">
        <f t="shared" ca="1" si="35"/>
        <v>-3.9789391954107698</v>
      </c>
      <c r="D58" s="17">
        <f t="shared" ref="D58:W59" ca="1" si="38">D6-D32</f>
        <v>-5.1484674095831906E-3</v>
      </c>
      <c r="E58" s="17">
        <f t="shared" ca="1" si="38"/>
        <v>-7.2633763794982542E-4</v>
      </c>
      <c r="F58" s="17">
        <f t="shared" ca="1" si="38"/>
        <v>-0.12474351486492452</v>
      </c>
      <c r="G58" s="17">
        <f t="shared" ca="1" si="38"/>
        <v>-0.2631120022022273</v>
      </c>
      <c r="H58" s="17">
        <f t="shared" ca="1" si="38"/>
        <v>-1.9183031172367748E-2</v>
      </c>
      <c r="I58" s="17">
        <f t="shared" ca="1" si="38"/>
        <v>0.88628183917489878</v>
      </c>
      <c r="J58" s="17">
        <f t="shared" ca="1" si="38"/>
        <v>0.49286593159138192</v>
      </c>
      <c r="K58" s="17">
        <f t="shared" ca="1" si="38"/>
        <v>0.21356518543268521</v>
      </c>
      <c r="L58" s="17">
        <f t="shared" ca="1" si="38"/>
        <v>-1.254944354392137</v>
      </c>
      <c r="M58" s="17">
        <f t="shared" ca="1" si="38"/>
        <v>-1.1363275742232872</v>
      </c>
      <c r="N58" s="17">
        <f t="shared" ca="1" si="38"/>
        <v>-0.79755820939351452</v>
      </c>
      <c r="O58" s="17">
        <f t="shared" ca="1" si="38"/>
        <v>-0.70336366966114383</v>
      </c>
      <c r="P58" s="17">
        <f t="shared" ca="1" si="38"/>
        <v>-1.0048490328973685</v>
      </c>
      <c r="Q58" s="17">
        <f t="shared" ca="1" si="38"/>
        <v>-0.90728643445993384</v>
      </c>
      <c r="R58" s="17">
        <f t="shared" ca="1" si="38"/>
        <v>-1.0811304466845968</v>
      </c>
      <c r="S58" s="17">
        <f t="shared" ca="1" si="38"/>
        <v>-0.87356390455283872</v>
      </c>
      <c r="T58" s="17">
        <f t="shared" ca="1" si="38"/>
        <v>-0.78277273233936739</v>
      </c>
      <c r="U58" s="17">
        <f t="shared" ca="1" si="38"/>
        <v>-0.5203191781941463</v>
      </c>
      <c r="V58" s="17">
        <f t="shared" ca="1" si="38"/>
        <v>-0.86542485658861423</v>
      </c>
      <c r="W58" s="17">
        <f t="shared" ca="1" si="38"/>
        <v>-0.60930390800093903</v>
      </c>
      <c r="X58" s="17">
        <f t="shared" ref="X58" ca="1" si="39">X6-X32</f>
        <v>-0.6202784644282815</v>
      </c>
    </row>
    <row r="59" spans="2:27" x14ac:dyDescent="0.25">
      <c r="B59" s="10" t="s">
        <v>32</v>
      </c>
      <c r="C59" s="17">
        <f t="shared" ca="1" si="35"/>
        <v>-186.26403443382847</v>
      </c>
      <c r="D59" s="17">
        <f t="shared" ca="1" si="38"/>
        <v>1.9846019928195346E-2</v>
      </c>
      <c r="E59" s="17">
        <f t="shared" ca="1" si="38"/>
        <v>9.9010382240862782E-3</v>
      </c>
      <c r="F59" s="17">
        <f t="shared" ca="1" si="38"/>
        <v>-6.7288608894560866</v>
      </c>
      <c r="G59" s="17">
        <f t="shared" ca="1" si="38"/>
        <v>-16.890069873147468</v>
      </c>
      <c r="H59" s="17">
        <f t="shared" ca="1" si="38"/>
        <v>-17.058868514376712</v>
      </c>
      <c r="I59" s="17">
        <f t="shared" ca="1" si="38"/>
        <v>8.9834216301680954</v>
      </c>
      <c r="J59" s="17">
        <f t="shared" ca="1" si="38"/>
        <v>10.389044949022946</v>
      </c>
      <c r="K59" s="17">
        <f t="shared" ca="1" si="38"/>
        <v>-1.3422451463941911</v>
      </c>
      <c r="L59" s="17">
        <f t="shared" ca="1" si="38"/>
        <v>-31.821499048529034</v>
      </c>
      <c r="M59" s="17">
        <f t="shared" ca="1" si="38"/>
        <v>-28.384627886043518</v>
      </c>
      <c r="N59" s="17">
        <f t="shared" ca="1" si="38"/>
        <v>-24.495423202508647</v>
      </c>
      <c r="O59" s="17">
        <f t="shared" ca="1" si="38"/>
        <v>-24.928814627302671</v>
      </c>
      <c r="P59" s="17">
        <f t="shared" ca="1" si="38"/>
        <v>-17.901473094477723</v>
      </c>
      <c r="Q59" s="17">
        <f t="shared" ca="1" si="38"/>
        <v>-20.003540500552731</v>
      </c>
      <c r="R59" s="17">
        <f t="shared" ca="1" si="38"/>
        <v>-33.010851880127859</v>
      </c>
      <c r="S59" s="17">
        <f t="shared" ca="1" si="38"/>
        <v>-26.344157434946624</v>
      </c>
      <c r="T59" s="17">
        <f t="shared" ca="1" si="38"/>
        <v>-31.6315797363456</v>
      </c>
      <c r="U59" s="17">
        <f t="shared" ca="1" si="38"/>
        <v>-35.035023577102947</v>
      </c>
      <c r="V59" s="17">
        <f t="shared" ca="1" si="38"/>
        <v>-56.23919143048812</v>
      </c>
      <c r="W59" s="17">
        <f t="shared" ca="1" si="38"/>
        <v>-51.308136319031235</v>
      </c>
      <c r="X59" s="17">
        <f t="shared" ref="X59" ca="1" si="40">X7-X33</f>
        <v>-55.744824478296096</v>
      </c>
    </row>
    <row r="60" spans="2:27" x14ac:dyDescent="0.25">
      <c r="B60" s="10" t="s">
        <v>7</v>
      </c>
      <c r="C60" s="17">
        <f t="shared" ca="1" si="35"/>
        <v>-2.4481377179420489</v>
      </c>
      <c r="D60" s="17">
        <f t="shared" ref="D60:W60" ca="1" si="41">D8-D34</f>
        <v>7.5962327826939458E-4</v>
      </c>
      <c r="E60" s="17">
        <f t="shared" ca="1" si="41"/>
        <v>4.788467964331744E-4</v>
      </c>
      <c r="F60" s="17">
        <f t="shared" ca="1" si="41"/>
        <v>-0.11151226024622662</v>
      </c>
      <c r="G60" s="17">
        <f t="shared" ca="1" si="41"/>
        <v>-0.29460049340529171</v>
      </c>
      <c r="H60" s="17">
        <f t="shared" ca="1" si="41"/>
        <v>-0.23789747956188023</v>
      </c>
      <c r="I60" s="17">
        <f t="shared" ca="1" si="41"/>
        <v>0.1975979029651187</v>
      </c>
      <c r="J60" s="17">
        <f t="shared" ca="1" si="41"/>
        <v>0.21725112838568972</v>
      </c>
      <c r="K60" s="17">
        <f t="shared" ca="1" si="41"/>
        <v>2.1676883779220724E-2</v>
      </c>
      <c r="L60" s="17">
        <f t="shared" ca="1" si="41"/>
        <v>-0.48165267298003878</v>
      </c>
      <c r="M60" s="17">
        <f t="shared" ca="1" si="41"/>
        <v>-0.41401373105921158</v>
      </c>
      <c r="N60" s="17">
        <f t="shared" ca="1" si="41"/>
        <v>-0.41716037094462166</v>
      </c>
      <c r="O60" s="17">
        <f t="shared" ca="1" si="41"/>
        <v>-0.35690110649347995</v>
      </c>
      <c r="P60" s="17">
        <f t="shared" ca="1" si="41"/>
        <v>-0.28597852984476901</v>
      </c>
      <c r="Q60" s="17">
        <f t="shared" ca="1" si="41"/>
        <v>-0.31611605529493758</v>
      </c>
      <c r="R60" s="17">
        <f t="shared" ca="1" si="41"/>
        <v>-0.48379423870732774</v>
      </c>
      <c r="S60" s="17">
        <f t="shared" ca="1" si="41"/>
        <v>-0.33203942815622778</v>
      </c>
      <c r="T60" s="17">
        <f t="shared" ca="1" si="41"/>
        <v>-0.37466556706354304</v>
      </c>
      <c r="U60" s="17">
        <f t="shared" ca="1" si="41"/>
        <v>-0.37282388257421939</v>
      </c>
      <c r="V60" s="17">
        <f t="shared" ca="1" si="41"/>
        <v>-0.510147940354023</v>
      </c>
      <c r="W60" s="17">
        <f t="shared" ca="1" si="41"/>
        <v>-0.56329842536570851</v>
      </c>
      <c r="X60" s="17">
        <f t="shared" ref="X60" ca="1" si="42">X8-X34</f>
        <v>-0.7769969094054705</v>
      </c>
    </row>
    <row r="61" spans="2:27" x14ac:dyDescent="0.25">
      <c r="B61" s="10" t="s">
        <v>33</v>
      </c>
      <c r="C61" s="17">
        <f t="shared" ca="1" si="35"/>
        <v>720.50243768989446</v>
      </c>
      <c r="D61" s="17">
        <f ca="1">D9-D35</f>
        <v>-7.8450000009411269E-4</v>
      </c>
      <c r="E61" s="17">
        <f t="shared" ref="E61:W61" ca="1" si="43">E9-E35</f>
        <v>2.5473261865727181E-4</v>
      </c>
      <c r="F61" s="17">
        <f t="shared" ca="1" si="43"/>
        <v>-19.569425573687454</v>
      </c>
      <c r="G61" s="17">
        <f t="shared" ca="1" si="43"/>
        <v>-31.166851090674129</v>
      </c>
      <c r="H61" s="17">
        <f t="shared" ca="1" si="43"/>
        <v>-22.946779321690315</v>
      </c>
      <c r="I61" s="17">
        <f t="shared" ca="1" si="43"/>
        <v>94.357307778863515</v>
      </c>
      <c r="J61" s="17">
        <f t="shared" ca="1" si="43"/>
        <v>85.517958837951369</v>
      </c>
      <c r="K61" s="17">
        <f t="shared" ca="1" si="43"/>
        <v>77.641892123699904</v>
      </c>
      <c r="L61" s="17">
        <f t="shared" ca="1" si="43"/>
        <v>115.13057702204674</v>
      </c>
      <c r="M61" s="17">
        <f t="shared" ca="1" si="43"/>
        <v>124.31666009704441</v>
      </c>
      <c r="N61" s="17">
        <f t="shared" ca="1" si="43"/>
        <v>159.87188074997903</v>
      </c>
      <c r="O61" s="17">
        <f t="shared" ca="1" si="43"/>
        <v>158.8238335262788</v>
      </c>
      <c r="P61" s="17">
        <f t="shared" ca="1" si="43"/>
        <v>199.24802323758865</v>
      </c>
      <c r="Q61" s="17">
        <f ca="1">Q9-Q35</f>
        <v>207.89607867598386</v>
      </c>
      <c r="R61" s="17">
        <f t="shared" ca="1" si="43"/>
        <v>211.76804117203062</v>
      </c>
      <c r="S61" s="17">
        <f t="shared" ca="1" si="43"/>
        <v>59.417730102150585</v>
      </c>
      <c r="T61" s="17">
        <f t="shared" ca="1" si="43"/>
        <v>56.796601213026577</v>
      </c>
      <c r="U61" s="17">
        <f t="shared" ca="1" si="43"/>
        <v>43.290083762393962</v>
      </c>
      <c r="V61" s="17">
        <f t="shared" ca="1" si="43"/>
        <v>10.684703783701693</v>
      </c>
      <c r="W61" s="17">
        <f t="shared" ca="1" si="43"/>
        <v>2.3634926539214405</v>
      </c>
      <c r="X61" s="17">
        <f t="shared" ref="X61" ca="1" si="44">X9-X35</f>
        <v>-0.11897592311521521</v>
      </c>
    </row>
    <row r="62" spans="2:27" x14ac:dyDescent="0.25">
      <c r="B62" s="10" t="s">
        <v>34</v>
      </c>
      <c r="C62" s="17">
        <f t="shared" ca="1" si="35"/>
        <v>19.147768560945977</v>
      </c>
      <c r="D62" s="17">
        <f t="shared" ref="D62:W62" ca="1" si="45">D10-D36</f>
        <v>-2.4381198777945201E-4</v>
      </c>
      <c r="E62" s="17">
        <f t="shared" ca="1" si="45"/>
        <v>-2.43812067303395E-4</v>
      </c>
      <c r="F62" s="17">
        <f t="shared" ca="1" si="45"/>
        <v>-0.15397327437973729</v>
      </c>
      <c r="G62" s="17">
        <f t="shared" ca="1" si="45"/>
        <v>-0.21814146590865136</v>
      </c>
      <c r="H62" s="17">
        <f t="shared" ca="1" si="45"/>
        <v>0.13449239558352133</v>
      </c>
      <c r="I62" s="17">
        <f t="shared" ca="1" si="45"/>
        <v>-7.46887570081185E-2</v>
      </c>
      <c r="J62" s="17">
        <f t="shared" ca="1" si="45"/>
        <v>0.44997673597104892</v>
      </c>
      <c r="K62" s="17">
        <f t="shared" ca="1" si="45"/>
        <v>0.69085233281037972</v>
      </c>
      <c r="L62" s="17">
        <f t="shared" ca="1" si="45"/>
        <v>1.6355932832159681</v>
      </c>
      <c r="M62" s="17">
        <f t="shared" ca="1" si="45"/>
        <v>1.5092262976046698</v>
      </c>
      <c r="N62" s="17">
        <f t="shared" ca="1" si="45"/>
        <v>1.8949060791171064</v>
      </c>
      <c r="O62" s="17">
        <f t="shared" ca="1" si="45"/>
        <v>3.0389587233862585</v>
      </c>
      <c r="P62" s="17">
        <f t="shared" ca="1" si="45"/>
        <v>1.9441616159106729</v>
      </c>
      <c r="Q62" s="17">
        <f t="shared" ca="1" si="45"/>
        <v>1.9567406199992092</v>
      </c>
      <c r="R62" s="17">
        <f t="shared" ca="1" si="45"/>
        <v>6.658130401996516</v>
      </c>
      <c r="S62" s="17">
        <f t="shared" ca="1" si="45"/>
        <v>6.8246949650541637</v>
      </c>
      <c r="T62" s="17">
        <f t="shared" ca="1" si="45"/>
        <v>6.0038005923175888</v>
      </c>
      <c r="U62" s="17">
        <f t="shared" ca="1" si="45"/>
        <v>5.6575467016037919</v>
      </c>
      <c r="V62" s="17">
        <f t="shared" ca="1" si="45"/>
        <v>1.5794528252525311</v>
      </c>
      <c r="W62" s="17">
        <f t="shared" ca="1" si="45"/>
        <v>5.6067886143858914</v>
      </c>
      <c r="X62" s="17">
        <f t="shared" ref="X62" ca="1" si="46">X10-X36</f>
        <v>5.8427918820070772</v>
      </c>
    </row>
    <row r="63" spans="2:27" x14ac:dyDescent="0.25">
      <c r="B63" s="10" t="s">
        <v>38</v>
      </c>
      <c r="C63" s="17">
        <f t="shared" ca="1" si="35"/>
        <v>-125.95649278419772</v>
      </c>
      <c r="D63" s="17">
        <f t="shared" ref="D63:W63" ca="1" si="47">D11-D37</f>
        <v>2.1825440538378871E-2</v>
      </c>
      <c r="E63" s="17">
        <f t="shared" ca="1" si="47"/>
        <v>7.5755107352293294E-3</v>
      </c>
      <c r="F63" s="17">
        <f t="shared" ca="1" si="47"/>
        <v>-6.0329020367447797</v>
      </c>
      <c r="G63" s="17">
        <f t="shared" ca="1" si="47"/>
        <v>-4.6730298336661207</v>
      </c>
      <c r="H63" s="17">
        <f t="shared" ca="1" si="47"/>
        <v>-7.279573445879322</v>
      </c>
      <c r="I63" s="17">
        <f t="shared" ca="1" si="47"/>
        <v>15.70586766948432</v>
      </c>
      <c r="J63" s="17">
        <f t="shared" ca="1" si="47"/>
        <v>13.45516085952022</v>
      </c>
      <c r="K63" s="17">
        <f t="shared" ca="1" si="47"/>
        <v>15.308807119294329</v>
      </c>
      <c r="L63" s="17">
        <f t="shared" ca="1" si="47"/>
        <v>-27.111652771167073</v>
      </c>
      <c r="M63" s="17">
        <f t="shared" ca="1" si="47"/>
        <v>-25.500557361285175</v>
      </c>
      <c r="N63" s="17">
        <f t="shared" ca="1" si="47"/>
        <v>-22.208016006626536</v>
      </c>
      <c r="O63" s="17">
        <f t="shared" ca="1" si="47"/>
        <v>-26.519277828005897</v>
      </c>
      <c r="P63" s="17">
        <f t="shared" ca="1" si="47"/>
        <v>-23.88959883359999</v>
      </c>
      <c r="Q63" s="17">
        <f t="shared" ca="1" si="47"/>
        <v>-27.781478318189812</v>
      </c>
      <c r="R63" s="17">
        <f t="shared" ca="1" si="47"/>
        <v>-22.955744219348304</v>
      </c>
      <c r="S63" s="17">
        <f t="shared" ca="1" si="47"/>
        <v>-18.355343867499187</v>
      </c>
      <c r="T63" s="17">
        <f t="shared" ca="1" si="47"/>
        <v>-19.989164047270606</v>
      </c>
      <c r="U63" s="17">
        <f t="shared" ca="1" si="47"/>
        <v>-28.592353172193498</v>
      </c>
      <c r="V63" s="17">
        <f t="shared" ca="1" si="47"/>
        <v>-35.42682998727912</v>
      </c>
      <c r="W63" s="17">
        <f t="shared" ca="1" si="47"/>
        <v>-43.153920796949592</v>
      </c>
      <c r="X63" s="17">
        <f t="shared" ref="X63" ca="1" si="48">X11-X37</f>
        <v>-35.200409680504322</v>
      </c>
    </row>
    <row r="64" spans="2:27" x14ac:dyDescent="0.25">
      <c r="B64" s="10" t="s">
        <v>39</v>
      </c>
      <c r="C64" s="17">
        <f t="shared" ca="1" si="35"/>
        <v>-10.955829455960407</v>
      </c>
      <c r="D64" s="17">
        <f t="shared" ref="D64:W64" ca="1" si="49">D12-D38</f>
        <v>8.9619886695402329E-4</v>
      </c>
      <c r="E64" s="17">
        <f t="shared" ca="1" si="49"/>
        <v>2.8094661284683298E-4</v>
      </c>
      <c r="F64" s="17">
        <f t="shared" ca="1" si="49"/>
        <v>-0.19113287828177761</v>
      </c>
      <c r="G64" s="17">
        <f t="shared" ca="1" si="49"/>
        <v>-0.181203449963661</v>
      </c>
      <c r="H64" s="17">
        <f t="shared" ca="1" si="49"/>
        <v>-0.22870001106639393</v>
      </c>
      <c r="I64" s="17">
        <f t="shared" ca="1" si="49"/>
        <v>0.71460037938717136</v>
      </c>
      <c r="J64" s="17">
        <f t="shared" ca="1" si="49"/>
        <v>0.83724733434569032</v>
      </c>
      <c r="K64" s="17">
        <f t="shared" ca="1" si="49"/>
        <v>0.11035999631759097</v>
      </c>
      <c r="L64" s="17">
        <f t="shared" ca="1" si="49"/>
        <v>-2.5410279106390377</v>
      </c>
      <c r="M64" s="17">
        <f t="shared" ca="1" si="49"/>
        <v>-2.4621724030454999</v>
      </c>
      <c r="N64" s="17">
        <f t="shared" ca="1" si="49"/>
        <v>-2.1445078385875007</v>
      </c>
      <c r="O64" s="17">
        <f t="shared" ca="1" si="49"/>
        <v>-2.1449608585144375</v>
      </c>
      <c r="P64" s="17">
        <f t="shared" ca="1" si="49"/>
        <v>-2.1090244089414369</v>
      </c>
      <c r="Q64" s="17">
        <f t="shared" ca="1" si="49"/>
        <v>-2.4045519342851236</v>
      </c>
      <c r="R64" s="17">
        <f t="shared" ca="1" si="49"/>
        <v>-1.9840198819832295</v>
      </c>
      <c r="S64" s="17">
        <f t="shared" ca="1" si="49"/>
        <v>-1.2332906334119542</v>
      </c>
      <c r="T64" s="17">
        <f t="shared" ca="1" si="49"/>
        <v>-1.4144588994292207</v>
      </c>
      <c r="U64" s="17">
        <f t="shared" ca="1" si="49"/>
        <v>-1.9949584393979478</v>
      </c>
      <c r="V64" s="17">
        <f t="shared" ca="1" si="49"/>
        <v>-2.764487813051133</v>
      </c>
      <c r="W64" s="17">
        <f t="shared" ca="1" si="49"/>
        <v>-3.1416116834131458</v>
      </c>
      <c r="X64" s="17">
        <f t="shared" ref="X64" ca="1" si="50">X12-X38</f>
        <v>-2.1564167833986403</v>
      </c>
    </row>
    <row r="65" spans="2:24" x14ac:dyDescent="0.25">
      <c r="B65" s="10" t="s">
        <v>35</v>
      </c>
      <c r="C65" s="17">
        <f t="shared" ca="1" si="35"/>
        <v>-3.2227301157116903</v>
      </c>
      <c r="D65" s="17">
        <f t="shared" ref="D65:W65" ca="1" si="51">D13-D39</f>
        <v>2.1779421370382579E-5</v>
      </c>
      <c r="E65" s="17">
        <f t="shared" ca="1" si="51"/>
        <v>2.7450981407994846E-5</v>
      </c>
      <c r="F65" s="17">
        <f t="shared" ca="1" si="51"/>
        <v>-2.5930049459060633</v>
      </c>
      <c r="G65" s="17">
        <f t="shared" ca="1" si="51"/>
        <v>-0.6616439414109001</v>
      </c>
      <c r="H65" s="17">
        <f t="shared" ca="1" si="51"/>
        <v>-5.3709643888969996E-2</v>
      </c>
      <c r="I65" s="17">
        <f t="shared" ca="1" si="51"/>
        <v>0</v>
      </c>
      <c r="J65" s="17">
        <f t="shared" ca="1" si="51"/>
        <v>0</v>
      </c>
      <c r="K65" s="17">
        <f t="shared" ca="1" si="51"/>
        <v>0</v>
      </c>
      <c r="L65" s="17">
        <f t="shared" ca="1" si="51"/>
        <v>-0.18111728725126</v>
      </c>
      <c r="M65" s="17">
        <f t="shared" ca="1" si="51"/>
        <v>-1.335527485607E-2</v>
      </c>
      <c r="N65" s="17">
        <f t="shared" ca="1" si="51"/>
        <v>-0.14728815509980001</v>
      </c>
      <c r="O65" s="17">
        <f t="shared" ca="1" si="51"/>
        <v>0</v>
      </c>
      <c r="P65" s="17">
        <f t="shared" ca="1" si="51"/>
        <v>-0.43599849773917004</v>
      </c>
      <c r="Q65" s="17">
        <f t="shared" ca="1" si="51"/>
        <v>0</v>
      </c>
      <c r="R65" s="17">
        <f t="shared" ca="1" si="51"/>
        <v>-0.33406738165706001</v>
      </c>
      <c r="S65" s="17">
        <f t="shared" ca="1" si="51"/>
        <v>0</v>
      </c>
      <c r="T65" s="17">
        <f t="shared" ca="1" si="51"/>
        <v>0</v>
      </c>
      <c r="U65" s="17">
        <f t="shared" ca="1" si="51"/>
        <v>0</v>
      </c>
      <c r="V65" s="17">
        <f t="shared" ca="1" si="51"/>
        <v>0</v>
      </c>
      <c r="W65" s="17">
        <f t="shared" ca="1" si="51"/>
        <v>0</v>
      </c>
      <c r="X65" s="17">
        <f t="shared" ref="X65" ca="1" si="52">X13-X39</f>
        <v>0</v>
      </c>
    </row>
    <row r="66" spans="2:24" x14ac:dyDescent="0.25">
      <c r="B66" s="19" t="s">
        <v>36</v>
      </c>
      <c r="C66" s="20">
        <f t="shared" ca="1" si="35"/>
        <v>-0.10113647470044587</v>
      </c>
      <c r="D66" s="20">
        <f t="shared" ref="D66:W66" ca="1" si="53">D14-D40</f>
        <v>0</v>
      </c>
      <c r="E66" s="20">
        <f t="shared" ca="1" si="53"/>
        <v>0</v>
      </c>
      <c r="F66" s="20">
        <f t="shared" ca="1" si="53"/>
        <v>0</v>
      </c>
      <c r="G66" s="20">
        <f t="shared" ca="1" si="53"/>
        <v>0</v>
      </c>
      <c r="H66" s="20">
        <f t="shared" ca="1" si="53"/>
        <v>0</v>
      </c>
      <c r="I66" s="20">
        <f t="shared" ca="1" si="53"/>
        <v>0</v>
      </c>
      <c r="J66" s="20">
        <f t="shared" ca="1" si="53"/>
        <v>0</v>
      </c>
      <c r="K66" s="20">
        <f t="shared" ca="1" si="53"/>
        <v>0</v>
      </c>
      <c r="L66" s="20">
        <f t="shared" ca="1" si="53"/>
        <v>0</v>
      </c>
      <c r="M66" s="20">
        <f t="shared" ca="1" si="53"/>
        <v>0</v>
      </c>
      <c r="N66" s="20">
        <f t="shared" ca="1" si="53"/>
        <v>0</v>
      </c>
      <c r="O66" s="20">
        <f t="shared" ca="1" si="53"/>
        <v>0</v>
      </c>
      <c r="P66" s="20">
        <f t="shared" ca="1" si="53"/>
        <v>0</v>
      </c>
      <c r="Q66" s="20">
        <f t="shared" ca="1" si="53"/>
        <v>0</v>
      </c>
      <c r="R66" s="20">
        <f t="shared" ca="1" si="53"/>
        <v>-0.30053101138201993</v>
      </c>
      <c r="S66" s="20">
        <f t="shared" ca="1" si="53"/>
        <v>0</v>
      </c>
      <c r="T66" s="20">
        <f t="shared" ca="1" si="53"/>
        <v>5.0682705658860003E-2</v>
      </c>
      <c r="U66" s="20">
        <f t="shared" ca="1" si="53"/>
        <v>0</v>
      </c>
      <c r="V66" s="20">
        <f t="shared" ca="1" si="53"/>
        <v>0</v>
      </c>
      <c r="W66" s="20">
        <f t="shared" ca="1" si="53"/>
        <v>0</v>
      </c>
      <c r="X66" s="20">
        <f t="shared" ref="X66" ca="1" si="54">X14-X40</f>
        <v>0</v>
      </c>
    </row>
    <row r="67" spans="2:24" x14ac:dyDescent="0.25">
      <c r="B67" s="10" t="s">
        <v>37</v>
      </c>
      <c r="C67" s="17">
        <f t="shared" ca="1" si="35"/>
        <v>321.52387915125433</v>
      </c>
      <c r="D67" s="17">
        <f ca="1">SUM(D57:D66)</f>
        <v>-1.6418432177769837E-2</v>
      </c>
      <c r="E67" s="17">
        <f t="shared" ref="E67" ca="1" si="55">SUM(E57:E66)</f>
        <v>-1.7836211440153349E-2</v>
      </c>
      <c r="F67" s="17">
        <f t="shared" ref="F67" ca="1" si="56">SUM(F57:F66)</f>
        <v>-37.220218614763425</v>
      </c>
      <c r="G67" s="17">
        <f t="shared" ref="G67" ca="1" si="57">SUM(G57:G66)</f>
        <v>-59.736692752808459</v>
      </c>
      <c r="H67" s="17">
        <f t="shared" ref="H67" ca="1" si="58">SUM(H57:H66)</f>
        <v>-49.101900907570155</v>
      </c>
      <c r="I67" s="17">
        <f t="shared" ref="I67" ca="1" si="59">SUM(I57:I66)</f>
        <v>131.61672632320224</v>
      </c>
      <c r="J67" s="17">
        <f t="shared" ref="J67" ca="1" si="60">SUM(J57:J66)</f>
        <v>116.30089407018852</v>
      </c>
      <c r="K67" s="17">
        <f t="shared" ref="K67" ca="1" si="61">SUM(K57:K66)</f>
        <v>90.87284757028803</v>
      </c>
      <c r="L67" s="17">
        <f t="shared" ref="L67" ca="1" si="62">SUM(L57:L66)</f>
        <v>30.739825540040009</v>
      </c>
      <c r="M67" s="17">
        <f t="shared" ref="M67" ca="1" si="63">SUM(M57:M66)</f>
        <v>47.423827576388973</v>
      </c>
      <c r="N67" s="17">
        <f t="shared" ref="N67" ca="1" si="64">SUM(N57:N66)</f>
        <v>96.790912720173836</v>
      </c>
      <c r="O67" s="17">
        <f t="shared" ref="O67" ca="1" si="65">SUM(O57:O66)</f>
        <v>94.31435419049717</v>
      </c>
      <c r="P67" s="17">
        <f t="shared" ref="P67" ca="1" si="66">SUM(P57:P66)</f>
        <v>137.53960794007875</v>
      </c>
      <c r="Q67" s="17">
        <f t="shared" ref="Q67" ca="1" si="67">SUM(Q57:Q66)</f>
        <v>142.08661746682907</v>
      </c>
      <c r="R67" s="17">
        <f t="shared" ref="R67" ca="1" si="68">SUM(R57:R66)</f>
        <v>139.42526220896514</v>
      </c>
      <c r="S67" s="17">
        <f t="shared" ref="S67" ca="1" si="69">SUM(S57:S66)</f>
        <v>4.629630187777046</v>
      </c>
      <c r="T67" s="17">
        <f t="shared" ref="T67" ca="1" si="70">SUM(T57:T66)</f>
        <v>-5.2118191862799792</v>
      </c>
      <c r="U67" s="17">
        <f t="shared" ref="U67" ca="1" si="71">SUM(U57:U66)</f>
        <v>-30.473623969261432</v>
      </c>
      <c r="V67" s="17">
        <f t="shared" ref="V67" ca="1" si="72">SUM(V57:V66)</f>
        <v>-103.60195359156916</v>
      </c>
      <c r="W67" s="17">
        <f t="shared" ref="W67" ca="1" si="73">SUM(W57:W66)</f>
        <v>-102.49377114678776</v>
      </c>
      <c r="X67" s="17">
        <f t="shared" ref="X67" ca="1" si="74">SUM(X57:X66)</f>
        <v>-103.33565667712374</v>
      </c>
    </row>
    <row r="69" spans="2:24" x14ac:dyDescent="0.25">
      <c r="B69" s="10" t="s">
        <v>42</v>
      </c>
      <c r="C69" s="17">
        <f t="shared" ref="C69:C75" ca="1" si="75">NPV($C$2,D69:X69)</f>
        <v>4266.4202795201327</v>
      </c>
      <c r="D69" s="17">
        <f t="shared" ref="D69:W69" ca="1" si="76">D17-D43</f>
        <v>0</v>
      </c>
      <c r="E69" s="17">
        <f t="shared" ca="1" si="76"/>
        <v>3.7767890019426318</v>
      </c>
      <c r="F69" s="17">
        <f t="shared" ca="1" si="76"/>
        <v>23.511993736678708</v>
      </c>
      <c r="G69" s="17">
        <f t="shared" ca="1" si="76"/>
        <v>147.35730249285484</v>
      </c>
      <c r="H69" s="17">
        <f t="shared" ca="1" si="76"/>
        <v>186.38671575205916</v>
      </c>
      <c r="I69" s="17">
        <f t="shared" ca="1" si="76"/>
        <v>264.16919628276582</v>
      </c>
      <c r="J69" s="17">
        <f t="shared" ca="1" si="76"/>
        <v>261.33476915044753</v>
      </c>
      <c r="K69" s="17">
        <f t="shared" ca="1" si="76"/>
        <v>264.64064775901056</v>
      </c>
      <c r="L69" s="17">
        <f t="shared" ca="1" si="76"/>
        <v>833.68050827764705</v>
      </c>
      <c r="M69" s="17">
        <f t="shared" ca="1" si="76"/>
        <v>821.05964461200438</v>
      </c>
      <c r="N69" s="17">
        <f t="shared" ca="1" si="76"/>
        <v>789.05762455458967</v>
      </c>
      <c r="O69" s="17">
        <f t="shared" ca="1" si="76"/>
        <v>774.38232653456794</v>
      </c>
      <c r="P69" s="17">
        <f t="shared" ca="1" si="76"/>
        <v>760.23573449089304</v>
      </c>
      <c r="Q69" s="17">
        <f t="shared" ca="1" si="76"/>
        <v>708.3314594089743</v>
      </c>
      <c r="R69" s="17">
        <f t="shared" ca="1" si="76"/>
        <v>708.64694626149435</v>
      </c>
      <c r="S69" s="17">
        <f t="shared" ca="1" si="76"/>
        <v>736.19270985444564</v>
      </c>
      <c r="T69" s="17">
        <f t="shared" ca="1" si="76"/>
        <v>749.72812935796333</v>
      </c>
      <c r="U69" s="17">
        <f t="shared" ca="1" si="76"/>
        <v>717.83487811233022</v>
      </c>
      <c r="V69" s="17">
        <f t="shared" ca="1" si="76"/>
        <v>146.91126411696314</v>
      </c>
      <c r="W69" s="17">
        <f t="shared" ca="1" si="76"/>
        <v>118.40036341463838</v>
      </c>
      <c r="X69" s="17">
        <f t="shared" ref="X69" ca="1" si="77">X17-X43</f>
        <v>74.911650359825671</v>
      </c>
    </row>
    <row r="70" spans="2:24" x14ac:dyDescent="0.25">
      <c r="B70" s="10" t="s">
        <v>43</v>
      </c>
      <c r="C70" s="17">
        <f t="shared" ca="1" si="75"/>
        <v>1110.8742370821194</v>
      </c>
      <c r="D70" s="17">
        <f t="shared" ref="D70:W70" ca="1" si="78">D18-D44</f>
        <v>0</v>
      </c>
      <c r="E70" s="17">
        <f t="shared" ca="1" si="78"/>
        <v>0</v>
      </c>
      <c r="F70" s="17">
        <f t="shared" ca="1" si="78"/>
        <v>6.0043488490767345</v>
      </c>
      <c r="G70" s="17">
        <f t="shared" ca="1" si="78"/>
        <v>57.474334706793229</v>
      </c>
      <c r="H70" s="17">
        <f t="shared" ca="1" si="78"/>
        <v>70.41674544372438</v>
      </c>
      <c r="I70" s="17">
        <f t="shared" ca="1" si="78"/>
        <v>47.43561304335708</v>
      </c>
      <c r="J70" s="17">
        <f t="shared" ca="1" si="78"/>
        <v>51.325936784624673</v>
      </c>
      <c r="K70" s="17">
        <f t="shared" ca="1" si="78"/>
        <v>53.634769487722224</v>
      </c>
      <c r="L70" s="17">
        <f t="shared" ca="1" si="78"/>
        <v>128.82018872228741</v>
      </c>
      <c r="M70" s="17">
        <f t="shared" ca="1" si="78"/>
        <v>126.86924980728224</v>
      </c>
      <c r="N70" s="17">
        <f t="shared" ca="1" si="78"/>
        <v>122.60637045802605</v>
      </c>
      <c r="O70" s="17">
        <f t="shared" ca="1" si="78"/>
        <v>127.64482488692408</v>
      </c>
      <c r="P70" s="17">
        <f t="shared" ca="1" si="78"/>
        <v>125.95356339367561</v>
      </c>
      <c r="Q70" s="17">
        <f t="shared" ca="1" si="78"/>
        <v>134.93482110240882</v>
      </c>
      <c r="R70" s="17">
        <f t="shared" ca="1" si="78"/>
        <v>137.97681456695091</v>
      </c>
      <c r="S70" s="17">
        <f t="shared" ca="1" si="78"/>
        <v>215.9078566993993</v>
      </c>
      <c r="T70" s="17">
        <f t="shared" ca="1" si="78"/>
        <v>230.06476956433983</v>
      </c>
      <c r="U70" s="17">
        <f t="shared" ca="1" si="78"/>
        <v>233.12449302093557</v>
      </c>
      <c r="V70" s="17">
        <f t="shared" ca="1" si="78"/>
        <v>282.41199800313666</v>
      </c>
      <c r="W70" s="17">
        <f t="shared" ca="1" si="78"/>
        <v>266.52387612995994</v>
      </c>
      <c r="X70" s="17">
        <f t="shared" ref="X70" ca="1" si="79">X18-X44</f>
        <v>278.71551145869421</v>
      </c>
    </row>
    <row r="71" spans="2:24" x14ac:dyDescent="0.25">
      <c r="B71" s="10" t="s">
        <v>40</v>
      </c>
      <c r="C71" s="17">
        <f t="shared" ca="1" si="75"/>
        <v>0</v>
      </c>
      <c r="D71" s="17">
        <f t="shared" ref="D71:W71" ca="1" si="80">D19-D45</f>
        <v>0</v>
      </c>
      <c r="E71" s="17">
        <f t="shared" ca="1" si="80"/>
        <v>0</v>
      </c>
      <c r="F71" s="17">
        <f t="shared" ca="1" si="80"/>
        <v>0</v>
      </c>
      <c r="G71" s="17">
        <f t="shared" ca="1" si="80"/>
        <v>0</v>
      </c>
      <c r="H71" s="17">
        <f t="shared" ca="1" si="80"/>
        <v>0</v>
      </c>
      <c r="I71" s="17">
        <f t="shared" ca="1" si="80"/>
        <v>0</v>
      </c>
      <c r="J71" s="17">
        <f t="shared" ca="1" si="80"/>
        <v>0</v>
      </c>
      <c r="K71" s="17">
        <f t="shared" ca="1" si="80"/>
        <v>0</v>
      </c>
      <c r="L71" s="17">
        <f t="shared" ca="1" si="80"/>
        <v>0</v>
      </c>
      <c r="M71" s="17">
        <f t="shared" ca="1" si="80"/>
        <v>0</v>
      </c>
      <c r="N71" s="17">
        <f t="shared" ca="1" si="80"/>
        <v>0</v>
      </c>
      <c r="O71" s="17">
        <f t="shared" ca="1" si="80"/>
        <v>0</v>
      </c>
      <c r="P71" s="17">
        <f t="shared" ca="1" si="80"/>
        <v>0</v>
      </c>
      <c r="Q71" s="17">
        <f t="shared" ca="1" si="80"/>
        <v>0</v>
      </c>
      <c r="R71" s="17">
        <f t="shared" ca="1" si="80"/>
        <v>0</v>
      </c>
      <c r="S71" s="17">
        <f t="shared" ca="1" si="80"/>
        <v>0</v>
      </c>
      <c r="T71" s="17">
        <f t="shared" ca="1" si="80"/>
        <v>0</v>
      </c>
      <c r="U71" s="17">
        <f t="shared" ca="1" si="80"/>
        <v>0</v>
      </c>
      <c r="V71" s="17">
        <f t="shared" ca="1" si="80"/>
        <v>0</v>
      </c>
      <c r="W71" s="17">
        <f t="shared" ca="1" si="80"/>
        <v>0</v>
      </c>
      <c r="X71" s="17">
        <f t="shared" ref="X71" ca="1" si="81">X19-X45</f>
        <v>0</v>
      </c>
    </row>
    <row r="72" spans="2:24" x14ac:dyDescent="0.25">
      <c r="B72" s="10" t="s">
        <v>41</v>
      </c>
      <c r="C72" s="17">
        <f t="shared" ca="1" si="75"/>
        <v>0</v>
      </c>
      <c r="D72" s="17">
        <f t="shared" ref="D72:W72" ca="1" si="82">D20-D46</f>
        <v>0</v>
      </c>
      <c r="E72" s="17">
        <f t="shared" ca="1" si="82"/>
        <v>0</v>
      </c>
      <c r="F72" s="17">
        <f t="shared" ca="1" si="82"/>
        <v>0</v>
      </c>
      <c r="G72" s="17">
        <f t="shared" ca="1" si="82"/>
        <v>0</v>
      </c>
      <c r="H72" s="17">
        <f t="shared" ca="1" si="82"/>
        <v>0</v>
      </c>
      <c r="I72" s="17">
        <f t="shared" ca="1" si="82"/>
        <v>0</v>
      </c>
      <c r="J72" s="17">
        <f t="shared" ca="1" si="82"/>
        <v>0</v>
      </c>
      <c r="K72" s="17">
        <f t="shared" ca="1" si="82"/>
        <v>0</v>
      </c>
      <c r="L72" s="17">
        <f t="shared" ca="1" si="82"/>
        <v>0</v>
      </c>
      <c r="M72" s="17">
        <f t="shared" ca="1" si="82"/>
        <v>0</v>
      </c>
      <c r="N72" s="17">
        <f t="shared" ca="1" si="82"/>
        <v>0</v>
      </c>
      <c r="O72" s="17">
        <f t="shared" ca="1" si="82"/>
        <v>0</v>
      </c>
      <c r="P72" s="17">
        <f t="shared" ca="1" si="82"/>
        <v>0</v>
      </c>
      <c r="Q72" s="17">
        <f t="shared" ca="1" si="82"/>
        <v>0</v>
      </c>
      <c r="R72" s="17">
        <f t="shared" ca="1" si="82"/>
        <v>0</v>
      </c>
      <c r="S72" s="17">
        <f t="shared" ca="1" si="82"/>
        <v>0</v>
      </c>
      <c r="T72" s="17">
        <f t="shared" ca="1" si="82"/>
        <v>0</v>
      </c>
      <c r="U72" s="17">
        <f t="shared" ca="1" si="82"/>
        <v>0</v>
      </c>
      <c r="V72" s="17">
        <f t="shared" ca="1" si="82"/>
        <v>0</v>
      </c>
      <c r="W72" s="17">
        <f t="shared" ca="1" si="82"/>
        <v>0</v>
      </c>
      <c r="X72" s="17">
        <f t="shared" ref="X72" ca="1" si="83">X20-X46</f>
        <v>0</v>
      </c>
    </row>
    <row r="73" spans="2:24" x14ac:dyDescent="0.25">
      <c r="B73" s="10" t="s">
        <v>44</v>
      </c>
      <c r="C73" s="17">
        <f t="shared" ca="1" si="75"/>
        <v>5.505705306925492</v>
      </c>
      <c r="D73" s="17">
        <f t="shared" ref="D73:W73" ca="1" si="84">D21-D47</f>
        <v>0</v>
      </c>
      <c r="E73" s="17">
        <f t="shared" ca="1" si="84"/>
        <v>-7.5500855001298106E-7</v>
      </c>
      <c r="F73" s="17">
        <f t="shared" ca="1" si="84"/>
        <v>-2.9482733900021429E-5</v>
      </c>
      <c r="G73" s="17">
        <f t="shared" ca="1" si="84"/>
        <v>1.2546640825696898E-3</v>
      </c>
      <c r="H73" s="17">
        <f t="shared" ca="1" si="84"/>
        <v>-1.4034162616717083E-2</v>
      </c>
      <c r="I73" s="17">
        <f t="shared" ca="1" si="84"/>
        <v>3.9038054011055889</v>
      </c>
      <c r="J73" s="17">
        <f t="shared" ca="1" si="84"/>
        <v>0.26360660832720839</v>
      </c>
      <c r="K73" s="17">
        <f t="shared" ca="1" si="84"/>
        <v>0.45516466039597425</v>
      </c>
      <c r="L73" s="17">
        <f t="shared" ca="1" si="84"/>
        <v>0.42461629042690952</v>
      </c>
      <c r="M73" s="17">
        <f t="shared" ca="1" si="84"/>
        <v>0.76472992732579925</v>
      </c>
      <c r="N73" s="17">
        <f t="shared" ca="1" si="84"/>
        <v>0.82948020664554178</v>
      </c>
      <c r="O73" s="17">
        <f t="shared" ca="1" si="84"/>
        <v>7.6489579235209604E-2</v>
      </c>
      <c r="P73" s="17">
        <f t="shared" ca="1" si="84"/>
        <v>-1.4232571532538429E-2</v>
      </c>
      <c r="Q73" s="17">
        <f t="shared" ca="1" si="84"/>
        <v>1.1060754474972683</v>
      </c>
      <c r="R73" s="17">
        <f t="shared" ca="1" si="84"/>
        <v>1.094435449704914</v>
      </c>
      <c r="S73" s="17">
        <f t="shared" ca="1" si="84"/>
        <v>2.1323660684803514E-2</v>
      </c>
      <c r="T73" s="17">
        <f t="shared" ca="1" si="84"/>
        <v>-1.5933944938914806</v>
      </c>
      <c r="U73" s="17">
        <f t="shared" ca="1" si="84"/>
        <v>0.46707024020138022</v>
      </c>
      <c r="V73" s="17">
        <f t="shared" ca="1" si="84"/>
        <v>0.68467497129934785</v>
      </c>
      <c r="W73" s="17">
        <f t="shared" ca="1" si="84"/>
        <v>0.8993185268533388</v>
      </c>
      <c r="X73" s="17">
        <f t="shared" ref="X73" ca="1" si="85">X21-X47</f>
        <v>1.0714175450824008</v>
      </c>
    </row>
    <row r="74" spans="2:24" x14ac:dyDescent="0.25">
      <c r="B74" s="19" t="s">
        <v>45</v>
      </c>
      <c r="C74" s="20">
        <f t="shared" ca="1" si="75"/>
        <v>1708.3204879654884</v>
      </c>
      <c r="D74" s="20">
        <f t="shared" ref="D74:W74" ca="1" si="86">D22-D48</f>
        <v>0</v>
      </c>
      <c r="E74" s="20">
        <f t="shared" ca="1" si="86"/>
        <v>0</v>
      </c>
      <c r="F74" s="20">
        <f t="shared" ca="1" si="86"/>
        <v>2.730780371406377</v>
      </c>
      <c r="G74" s="20">
        <f t="shared" ca="1" si="86"/>
        <v>0</v>
      </c>
      <c r="H74" s="20">
        <f t="shared" ca="1" si="86"/>
        <v>0</v>
      </c>
      <c r="I74" s="20">
        <f t="shared" ca="1" si="86"/>
        <v>0</v>
      </c>
      <c r="J74" s="20">
        <f t="shared" ca="1" si="86"/>
        <v>0</v>
      </c>
      <c r="K74" s="20">
        <f t="shared" ca="1" si="86"/>
        <v>57.572566278733177</v>
      </c>
      <c r="L74" s="20">
        <f t="shared" ca="1" si="86"/>
        <v>280.66547142995188</v>
      </c>
      <c r="M74" s="20">
        <f t="shared" ca="1" si="86"/>
        <v>286.78397245205736</v>
      </c>
      <c r="N74" s="20">
        <f t="shared" ca="1" si="86"/>
        <v>293.03586894285291</v>
      </c>
      <c r="O74" s="20">
        <f t="shared" ca="1" si="86"/>
        <v>299.42405421448439</v>
      </c>
      <c r="P74" s="20">
        <f t="shared" ca="1" si="86"/>
        <v>308.93960712199322</v>
      </c>
      <c r="Q74" s="20">
        <f t="shared" ca="1" si="86"/>
        <v>315.67446584910965</v>
      </c>
      <c r="R74" s="20">
        <f t="shared" ca="1" si="86"/>
        <v>322.55618215969878</v>
      </c>
      <c r="S74" s="20">
        <f t="shared" ca="1" si="86"/>
        <v>329.58790021951586</v>
      </c>
      <c r="T74" s="20">
        <f t="shared" ca="1" si="86"/>
        <v>336.77293114119595</v>
      </c>
      <c r="U74" s="20">
        <f t="shared" ca="1" si="86"/>
        <v>344.11455821286836</v>
      </c>
      <c r="V74" s="20">
        <f t="shared" ca="1" si="86"/>
        <v>351.61625949403742</v>
      </c>
      <c r="W74" s="20">
        <f t="shared" ca="1" si="86"/>
        <v>359.28151304416599</v>
      </c>
      <c r="X74" s="20">
        <f t="shared" ref="X74" ca="1" si="87">X22-X48</f>
        <v>366.11385257167507</v>
      </c>
    </row>
    <row r="75" spans="2:24" x14ac:dyDescent="0.25">
      <c r="B75" s="10" t="s">
        <v>46</v>
      </c>
      <c r="C75" s="17">
        <f t="shared" ca="1" si="75"/>
        <v>7091.120709874669</v>
      </c>
      <c r="D75" s="17">
        <f ca="1">SUM(D69:D74)</f>
        <v>0</v>
      </c>
      <c r="E75" s="17">
        <f t="shared" ref="E75" ca="1" si="88">SUM(E69:E74)</f>
        <v>3.7767882469340819</v>
      </c>
      <c r="F75" s="17">
        <f t="shared" ref="F75" ca="1" si="89">SUM(F69:F74)</f>
        <v>32.247093474427921</v>
      </c>
      <c r="G75" s="17">
        <f t="shared" ref="G75" ca="1" si="90">SUM(G69:G74)</f>
        <v>204.83289186373065</v>
      </c>
      <c r="H75" s="17">
        <f t="shared" ref="H75" ca="1" si="91">SUM(H69:H74)</f>
        <v>256.78942703316682</v>
      </c>
      <c r="I75" s="17">
        <f t="shared" ref="I75" ca="1" si="92">SUM(I69:I74)</f>
        <v>315.50861472722852</v>
      </c>
      <c r="J75" s="17">
        <f t="shared" ref="J75" ca="1" si="93">SUM(J69:J74)</f>
        <v>312.92431254339942</v>
      </c>
      <c r="K75" s="17">
        <f t="shared" ref="K75" ca="1" si="94">SUM(K69:K74)</f>
        <v>376.30314818586191</v>
      </c>
      <c r="L75" s="17">
        <f t="shared" ref="L75" ca="1" si="95">SUM(L69:L74)</f>
        <v>1243.5907847203132</v>
      </c>
      <c r="M75" s="17">
        <f t="shared" ref="M75" ca="1" si="96">SUM(M69:M74)</f>
        <v>1235.4775967986698</v>
      </c>
      <c r="N75" s="17">
        <f t="shared" ref="N75" ca="1" si="97">SUM(N69:N74)</f>
        <v>1205.5293441621141</v>
      </c>
      <c r="O75" s="17">
        <f t="shared" ref="O75" ca="1" si="98">SUM(O69:O74)</f>
        <v>1201.5276952152117</v>
      </c>
      <c r="P75" s="17">
        <f t="shared" ref="P75" ca="1" si="99">SUM(P69:P74)</f>
        <v>1195.1146724350294</v>
      </c>
      <c r="Q75" s="17">
        <f t="shared" ref="Q75" ca="1" si="100">SUM(Q69:Q74)</f>
        <v>1160.04682180799</v>
      </c>
      <c r="R75" s="17">
        <f t="shared" ref="R75" ca="1" si="101">SUM(R69:R74)</f>
        <v>1170.274378437849</v>
      </c>
      <c r="S75" s="17">
        <f t="shared" ref="S75" ca="1" si="102">SUM(S69:S74)</f>
        <v>1281.7097904340458</v>
      </c>
      <c r="T75" s="17">
        <f t="shared" ref="T75" ca="1" si="103">SUM(T69:T74)</f>
        <v>1314.9724355696076</v>
      </c>
      <c r="U75" s="17">
        <f t="shared" ref="U75" ca="1" si="104">SUM(U69:U74)</f>
        <v>1295.5409995863356</v>
      </c>
      <c r="V75" s="17">
        <f t="shared" ref="V75" ca="1" si="105">SUM(V69:V74)</f>
        <v>781.62419658543649</v>
      </c>
      <c r="W75" s="17">
        <f t="shared" ref="W75" ca="1" si="106">SUM(W69:W74)</f>
        <v>745.10507111561765</v>
      </c>
      <c r="X75" s="17">
        <f t="shared" ref="X75" ca="1" si="107">SUM(X69:X74)</f>
        <v>720.81243193527735</v>
      </c>
    </row>
    <row r="77" spans="2:24" ht="15.75" thickBot="1" x14ac:dyDescent="0.3">
      <c r="B77" s="21" t="s">
        <v>1</v>
      </c>
      <c r="C77" s="22">
        <f ca="1">NPV($C$2,D77:X77)</f>
        <v>7412.6445890259229</v>
      </c>
      <c r="D77" s="22">
        <f ca="1">D67+D75</f>
        <v>-1.6418432177769837E-2</v>
      </c>
      <c r="E77" s="22">
        <f t="shared" ref="E77:W77" ca="1" si="108">E67+E75</f>
        <v>3.7589520354939285</v>
      </c>
      <c r="F77" s="22">
        <f t="shared" ca="1" si="108"/>
        <v>-4.9731251403355046</v>
      </c>
      <c r="G77" s="22">
        <f t="shared" ca="1" si="108"/>
        <v>145.09619911092219</v>
      </c>
      <c r="H77" s="22">
        <f t="shared" ca="1" si="108"/>
        <v>207.68752612559666</v>
      </c>
      <c r="I77" s="22">
        <f t="shared" ca="1" si="108"/>
        <v>447.12534105043073</v>
      </c>
      <c r="J77" s="22">
        <f t="shared" ca="1" si="108"/>
        <v>429.22520661358794</v>
      </c>
      <c r="K77" s="22">
        <f t="shared" ca="1" si="108"/>
        <v>467.17599575614997</v>
      </c>
      <c r="L77" s="22">
        <f t="shared" ca="1" si="108"/>
        <v>1274.3306102603533</v>
      </c>
      <c r="M77" s="22">
        <f t="shared" ca="1" si="108"/>
        <v>1282.9014243750587</v>
      </c>
      <c r="N77" s="22">
        <f t="shared" ca="1" si="108"/>
        <v>1302.3202568822878</v>
      </c>
      <c r="O77" s="22">
        <f t="shared" ca="1" si="108"/>
        <v>1295.8420494057088</v>
      </c>
      <c r="P77" s="22">
        <f t="shared" ca="1" si="108"/>
        <v>1332.6542803751081</v>
      </c>
      <c r="Q77" s="22">
        <f t="shared" ca="1" si="108"/>
        <v>1302.133439274819</v>
      </c>
      <c r="R77" s="22">
        <f t="shared" ca="1" si="108"/>
        <v>1309.6996406468143</v>
      </c>
      <c r="S77" s="22">
        <f t="shared" ca="1" si="108"/>
        <v>1286.3394206218229</v>
      </c>
      <c r="T77" s="22">
        <f t="shared" ca="1" si="108"/>
        <v>1309.7606163833275</v>
      </c>
      <c r="U77" s="22">
        <f t="shared" ca="1" si="108"/>
        <v>1265.0673756170743</v>
      </c>
      <c r="V77" s="22">
        <f t="shared" ca="1" si="108"/>
        <v>678.02224299386739</v>
      </c>
      <c r="W77" s="22">
        <f t="shared" ca="1" si="108"/>
        <v>642.61129996882983</v>
      </c>
      <c r="X77" s="22">
        <f t="shared" ref="X77" ca="1" si="109">X67+X75</f>
        <v>617.47677525815357</v>
      </c>
    </row>
    <row r="78" spans="2:24" ht="15.75" thickTop="1" x14ac:dyDescent="0.25">
      <c r="B78" s="10" t="s">
        <v>47</v>
      </c>
      <c r="C78" s="17">
        <f>C26-C52</f>
        <v>96.639993627682031</v>
      </c>
      <c r="D78" s="25">
        <f>D26-D52</f>
        <v>11.770300750338688</v>
      </c>
      <c r="E78" s="25">
        <f t="shared" ref="E78:X78" si="110">E26-E52</f>
        <v>5.458744754753809</v>
      </c>
      <c r="F78" s="25">
        <f t="shared" si="110"/>
        <v>32.319387503919387</v>
      </c>
      <c r="G78" s="25">
        <f t="shared" si="110"/>
        <v>11.920845010462067</v>
      </c>
      <c r="H78" s="25">
        <f t="shared" si="110"/>
        <v>5.4741843707641742</v>
      </c>
      <c r="I78" s="25">
        <f t="shared" si="110"/>
        <v>-2.3524511346516803</v>
      </c>
      <c r="J78" s="25">
        <f t="shared" si="110"/>
        <v>-2.0329874368665308</v>
      </c>
      <c r="K78" s="25">
        <f t="shared" si="110"/>
        <v>19.03163475194318</v>
      </c>
      <c r="L78" s="25">
        <f t="shared" si="110"/>
        <v>6.6416992874045064</v>
      </c>
      <c r="M78" s="25">
        <f t="shared" si="110"/>
        <v>-9.3519396604522242E-2</v>
      </c>
      <c r="N78" s="25">
        <f t="shared" si="110"/>
        <v>-8.9859741562449997</v>
      </c>
      <c r="O78" s="25">
        <f t="shared" si="110"/>
        <v>4.0608160110212737</v>
      </c>
      <c r="P78" s="25">
        <f t="shared" si="110"/>
        <v>9.4672432635839101</v>
      </c>
      <c r="Q78" s="25">
        <f t="shared" si="110"/>
        <v>8.6651115895985384</v>
      </c>
      <c r="R78" s="25">
        <f t="shared" si="110"/>
        <v>11.132418433532152</v>
      </c>
      <c r="S78" s="25">
        <f t="shared" si="110"/>
        <v>-17.929947596343602</v>
      </c>
      <c r="T78" s="25">
        <f t="shared" si="110"/>
        <v>-15.644906370539459</v>
      </c>
      <c r="U78" s="25">
        <f t="shared" si="110"/>
        <v>15.037535442888029</v>
      </c>
      <c r="V78" s="25">
        <f t="shared" si="110"/>
        <v>32.98438720594784</v>
      </c>
      <c r="W78" s="25">
        <f t="shared" si="110"/>
        <v>17.946057431866514</v>
      </c>
      <c r="X78" s="25">
        <f t="shared" si="110"/>
        <v>37.721695086864685</v>
      </c>
    </row>
    <row r="79" spans="2:24" ht="15.75" thickBot="1" x14ac:dyDescent="0.3">
      <c r="B79" s="21" t="s">
        <v>48</v>
      </c>
      <c r="C79" s="22">
        <f ca="1">C78+C77</f>
        <v>7509.284582653605</v>
      </c>
    </row>
    <row r="80" spans="2:24" ht="15.75" thickTop="1" x14ac:dyDescent="0.25"/>
    <row r="83" spans="2:34" x14ac:dyDescent="0.25">
      <c r="B83" s="10" t="s">
        <v>57</v>
      </c>
      <c r="C83" s="11" t="s">
        <v>3</v>
      </c>
      <c r="D83" s="12">
        <f>D4</f>
        <v>2025</v>
      </c>
      <c r="E83" s="12">
        <f t="shared" ref="E83:W83" si="111">E4</f>
        <v>2026</v>
      </c>
      <c r="F83" s="12">
        <f t="shared" si="111"/>
        <v>2027</v>
      </c>
      <c r="G83" s="12">
        <f t="shared" si="111"/>
        <v>2028</v>
      </c>
      <c r="H83" s="12">
        <f t="shared" si="111"/>
        <v>2029</v>
      </c>
      <c r="I83" s="12">
        <f t="shared" si="111"/>
        <v>2030</v>
      </c>
      <c r="J83" s="12">
        <f t="shared" si="111"/>
        <v>2031</v>
      </c>
      <c r="K83" s="12">
        <f t="shared" si="111"/>
        <v>2032</v>
      </c>
      <c r="L83" s="12">
        <f t="shared" si="111"/>
        <v>2033</v>
      </c>
      <c r="M83" s="12">
        <f t="shared" si="111"/>
        <v>2034</v>
      </c>
      <c r="N83" s="12">
        <f t="shared" si="111"/>
        <v>2035</v>
      </c>
      <c r="O83" s="12">
        <f t="shared" si="111"/>
        <v>2036</v>
      </c>
      <c r="P83" s="12">
        <f t="shared" si="111"/>
        <v>2037</v>
      </c>
      <c r="Q83" s="12">
        <f t="shared" si="111"/>
        <v>2038</v>
      </c>
      <c r="R83" s="12">
        <f t="shared" si="111"/>
        <v>2039</v>
      </c>
      <c r="S83" s="12">
        <f t="shared" si="111"/>
        <v>2040</v>
      </c>
      <c r="T83" s="12">
        <f t="shared" si="111"/>
        <v>2041</v>
      </c>
      <c r="U83" s="12">
        <f t="shared" si="111"/>
        <v>2042</v>
      </c>
      <c r="V83" s="12">
        <f t="shared" si="111"/>
        <v>2043</v>
      </c>
      <c r="W83" s="12">
        <f t="shared" si="111"/>
        <v>2044</v>
      </c>
      <c r="X83" s="12">
        <f t="shared" ref="X83" si="112">X4</f>
        <v>2045</v>
      </c>
      <c r="Y83" s="12">
        <f>X83+1</f>
        <v>2046</v>
      </c>
      <c r="Z83" s="12">
        <f t="shared" ref="Z83:AC83" si="113">Y83+1</f>
        <v>2047</v>
      </c>
      <c r="AA83" s="12">
        <f t="shared" si="113"/>
        <v>2048</v>
      </c>
      <c r="AB83" s="12">
        <f t="shared" si="113"/>
        <v>2049</v>
      </c>
      <c r="AC83" s="12">
        <f t="shared" si="113"/>
        <v>2050</v>
      </c>
    </row>
    <row r="84" spans="2:34" x14ac:dyDescent="0.25">
      <c r="B84" s="10" t="s">
        <v>50</v>
      </c>
      <c r="C84" s="17">
        <f ca="1">NPV($C$2,D84:AC84)</f>
        <v>0</v>
      </c>
      <c r="D84" s="17">
        <f ca="1">(D71+D72)</f>
        <v>0</v>
      </c>
      <c r="E84" s="17">
        <f t="shared" ref="E84:W84" ca="1" si="114">(E71+E72)</f>
        <v>0</v>
      </c>
      <c r="F84" s="17">
        <f t="shared" ca="1" si="114"/>
        <v>0</v>
      </c>
      <c r="G84" s="17">
        <f t="shared" ca="1" si="114"/>
        <v>0</v>
      </c>
      <c r="H84" s="17">
        <f t="shared" ca="1" si="114"/>
        <v>0</v>
      </c>
      <c r="I84" s="17">
        <f t="shared" ca="1" si="114"/>
        <v>0</v>
      </c>
      <c r="J84" s="17">
        <f t="shared" ca="1" si="114"/>
        <v>0</v>
      </c>
      <c r="K84" s="17">
        <f t="shared" ca="1" si="114"/>
        <v>0</v>
      </c>
      <c r="L84" s="17">
        <f t="shared" ca="1" si="114"/>
        <v>0</v>
      </c>
      <c r="M84" s="17">
        <f t="shared" ca="1" si="114"/>
        <v>0</v>
      </c>
      <c r="N84" s="17">
        <f t="shared" ca="1" si="114"/>
        <v>0</v>
      </c>
      <c r="O84" s="17">
        <f t="shared" ca="1" si="114"/>
        <v>0</v>
      </c>
      <c r="P84" s="17">
        <f t="shared" ca="1" si="114"/>
        <v>0</v>
      </c>
      <c r="Q84" s="17">
        <f t="shared" ca="1" si="114"/>
        <v>0</v>
      </c>
      <c r="R84" s="17">
        <f t="shared" ca="1" si="114"/>
        <v>0</v>
      </c>
      <c r="S84" s="17">
        <f t="shared" ca="1" si="114"/>
        <v>0</v>
      </c>
      <c r="T84" s="17">
        <f t="shared" ca="1" si="114"/>
        <v>0</v>
      </c>
      <c r="U84" s="17">
        <f t="shared" ca="1" si="114"/>
        <v>0</v>
      </c>
      <c r="V84" s="17">
        <f t="shared" ca="1" si="114"/>
        <v>0</v>
      </c>
      <c r="W84" s="17">
        <f t="shared" ca="1" si="114"/>
        <v>0</v>
      </c>
      <c r="X84" s="17">
        <f t="shared" ref="X84" ca="1" si="115">(X71+X72)</f>
        <v>0</v>
      </c>
      <c r="Y84" s="17">
        <f ca="1">X84</f>
        <v>0</v>
      </c>
      <c r="Z84" s="17">
        <f t="shared" ref="Z84:AC84" ca="1" si="116">Y84</f>
        <v>0</v>
      </c>
      <c r="AA84" s="17">
        <f t="shared" ca="1" si="116"/>
        <v>0</v>
      </c>
      <c r="AB84" s="17">
        <f t="shared" ca="1" si="116"/>
        <v>0</v>
      </c>
      <c r="AC84" s="17">
        <f t="shared" ca="1" si="116"/>
        <v>0</v>
      </c>
    </row>
    <row r="85" spans="2:34" x14ac:dyDescent="0.25">
      <c r="B85" s="10" t="s">
        <v>45</v>
      </c>
      <c r="C85" s="17">
        <f t="shared" ref="C85:C90" ca="1" si="117">NPV($C$2,D85:AC85)</f>
        <v>2124.8121849550021</v>
      </c>
      <c r="D85" s="17">
        <f ca="1">D74</f>
        <v>0</v>
      </c>
      <c r="E85" s="17">
        <f t="shared" ref="E85:W85" ca="1" si="118">E74</f>
        <v>0</v>
      </c>
      <c r="F85" s="17">
        <f t="shared" ca="1" si="118"/>
        <v>2.730780371406377</v>
      </c>
      <c r="G85" s="17">
        <f t="shared" ca="1" si="118"/>
        <v>0</v>
      </c>
      <c r="H85" s="17">
        <f t="shared" ca="1" si="118"/>
        <v>0</v>
      </c>
      <c r="I85" s="17">
        <f t="shared" ca="1" si="118"/>
        <v>0</v>
      </c>
      <c r="J85" s="17">
        <f t="shared" ca="1" si="118"/>
        <v>0</v>
      </c>
      <c r="K85" s="17">
        <f t="shared" ca="1" si="118"/>
        <v>57.572566278733177</v>
      </c>
      <c r="L85" s="17">
        <f t="shared" ca="1" si="118"/>
        <v>280.66547142995188</v>
      </c>
      <c r="M85" s="17">
        <f t="shared" ca="1" si="118"/>
        <v>286.78397245205736</v>
      </c>
      <c r="N85" s="17">
        <f t="shared" ca="1" si="118"/>
        <v>293.03586894285291</v>
      </c>
      <c r="O85" s="17">
        <f t="shared" ca="1" si="118"/>
        <v>299.42405421448439</v>
      </c>
      <c r="P85" s="17">
        <f t="shared" ca="1" si="118"/>
        <v>308.93960712199322</v>
      </c>
      <c r="Q85" s="17">
        <f t="shared" ca="1" si="118"/>
        <v>315.67446584910965</v>
      </c>
      <c r="R85" s="17">
        <f t="shared" ca="1" si="118"/>
        <v>322.55618215969878</v>
      </c>
      <c r="S85" s="17">
        <f t="shared" ca="1" si="118"/>
        <v>329.58790021951586</v>
      </c>
      <c r="T85" s="17">
        <f t="shared" ca="1" si="118"/>
        <v>336.77293114119595</v>
      </c>
      <c r="U85" s="17">
        <f t="shared" ca="1" si="118"/>
        <v>344.11455821286836</v>
      </c>
      <c r="V85" s="17">
        <f t="shared" ca="1" si="118"/>
        <v>351.61625949403742</v>
      </c>
      <c r="W85" s="17">
        <f t="shared" ca="1" si="118"/>
        <v>359.28151304416599</v>
      </c>
      <c r="X85" s="17">
        <f t="shared" ref="X85" ca="1" si="119">X74</f>
        <v>366.11385257167507</v>
      </c>
      <c r="Y85" s="17">
        <f ca="1">X85</f>
        <v>366.11385257167507</v>
      </c>
      <c r="Z85" s="17">
        <f t="shared" ref="Z85:AC85" ca="1" si="120">Y85</f>
        <v>366.11385257167507</v>
      </c>
      <c r="AA85" s="17">
        <f t="shared" ca="1" si="120"/>
        <v>366.11385257167507</v>
      </c>
      <c r="AB85" s="17">
        <f t="shared" ca="1" si="120"/>
        <v>366.11385257167507</v>
      </c>
      <c r="AC85" s="17">
        <f t="shared" ca="1" si="120"/>
        <v>366.11385257167507</v>
      </c>
    </row>
    <row r="86" spans="2:34" x14ac:dyDescent="0.25">
      <c r="B86" s="10" t="s">
        <v>54</v>
      </c>
      <c r="C86" s="17">
        <f t="shared" ca="1" si="117"/>
        <v>6532.3663779180852</v>
      </c>
      <c r="D86" s="17">
        <f ca="1">(D69+D70+D73+D61+D62+D66)</f>
        <v>-1.0283119878735647E-3</v>
      </c>
      <c r="E86" s="17">
        <f t="shared" ref="E86:W86" ca="1" si="121">(E69+E70+E73+E61+E62+E66)</f>
        <v>3.7767991674854358</v>
      </c>
      <c r="F86" s="17">
        <f t="shared" ca="1" si="121"/>
        <v>9.7929142549543506</v>
      </c>
      <c r="G86" s="17">
        <f t="shared" ca="1" si="121"/>
        <v>173.44789930714788</v>
      </c>
      <c r="H86" s="17">
        <f t="shared" ca="1" si="121"/>
        <v>233.97714010706002</v>
      </c>
      <c r="I86" s="17">
        <f t="shared" ca="1" si="121"/>
        <v>409.79123374908391</v>
      </c>
      <c r="J86" s="17">
        <f t="shared" ca="1" si="121"/>
        <v>398.89224811732186</v>
      </c>
      <c r="K86" s="17">
        <f t="shared" ca="1" si="121"/>
        <v>397.06332636363902</v>
      </c>
      <c r="L86" s="17">
        <f t="shared" ca="1" si="121"/>
        <v>1079.691483595624</v>
      </c>
      <c r="M86" s="17">
        <f t="shared" ca="1" si="121"/>
        <v>1074.5195107412617</v>
      </c>
      <c r="N86" s="17">
        <f t="shared" ca="1" si="121"/>
        <v>1074.2602620483574</v>
      </c>
      <c r="O86" s="17">
        <f t="shared" ca="1" si="121"/>
        <v>1063.9664332503921</v>
      </c>
      <c r="P86" s="17">
        <f t="shared" ca="1" si="121"/>
        <v>1087.3672501665355</v>
      </c>
      <c r="Q86" s="17">
        <f t="shared" ca="1" si="121"/>
        <v>1054.2251752548634</v>
      </c>
      <c r="R86" s="17">
        <f t="shared" ca="1" si="121"/>
        <v>1065.8438368407953</v>
      </c>
      <c r="S86" s="17">
        <f t="shared" ca="1" si="121"/>
        <v>1018.3643152817345</v>
      </c>
      <c r="T86" s="17">
        <f t="shared" ca="1" si="121"/>
        <v>1041.0505889394149</v>
      </c>
      <c r="U86" s="17">
        <f t="shared" ca="1" si="121"/>
        <v>1000.3740718374648</v>
      </c>
      <c r="V86" s="17">
        <f t="shared" ca="1" si="121"/>
        <v>442.27209370035337</v>
      </c>
      <c r="W86" s="17">
        <f t="shared" ca="1" si="121"/>
        <v>393.79383933975896</v>
      </c>
      <c r="X86" s="17">
        <f t="shared" ref="X86" ca="1" si="122">(X69+X70+X73+X61+X62+X66)</f>
        <v>360.42239532249414</v>
      </c>
      <c r="Y86" s="17">
        <f ca="1">X86</f>
        <v>360.42239532249414</v>
      </c>
      <c r="Z86" s="17">
        <f t="shared" ref="Z86:AC86" ca="1" si="123">Y86</f>
        <v>360.42239532249414</v>
      </c>
      <c r="AA86" s="17">
        <f t="shared" ca="1" si="123"/>
        <v>360.42239532249414</v>
      </c>
      <c r="AB86" s="17">
        <f t="shared" ca="1" si="123"/>
        <v>360.42239532249414</v>
      </c>
      <c r="AC86" s="17">
        <f t="shared" ca="1" si="123"/>
        <v>360.42239532249414</v>
      </c>
    </row>
    <row r="87" spans="2:34" x14ac:dyDescent="0.25">
      <c r="B87" s="10" t="s">
        <v>51</v>
      </c>
      <c r="C87" s="17">
        <f t="shared" ca="1" si="117"/>
        <v>-359.45918181405722</v>
      </c>
      <c r="D87" s="17">
        <f ca="1">(D57+D58+D59+D60)</f>
        <v>-3.8133539016599549E-2</v>
      </c>
      <c r="E87" s="17">
        <f t="shared" ref="E87:W87" ca="1" si="124">(E57+E58+E59+E60)</f>
        <v>-2.5731040320991383E-2</v>
      </c>
      <c r="F87" s="17">
        <f t="shared" ca="1" si="124"/>
        <v>-8.6797799057636134</v>
      </c>
      <c r="G87" s="17">
        <f t="shared" ca="1" si="124"/>
        <v>-22.835822971184996</v>
      </c>
      <c r="H87" s="17">
        <f t="shared" ca="1" si="124"/>
        <v>-18.727630880628674</v>
      </c>
      <c r="I87" s="17">
        <f t="shared" ca="1" si="124"/>
        <v>20.913639252475367</v>
      </c>
      <c r="J87" s="17">
        <f t="shared" ca="1" si="124"/>
        <v>16.040550302400185</v>
      </c>
      <c r="K87" s="17">
        <f t="shared" ca="1" si="124"/>
        <v>-2.8790640018341813</v>
      </c>
      <c r="L87" s="17">
        <f t="shared" ca="1" si="124"/>
        <v>-56.192546796165324</v>
      </c>
      <c r="M87" s="17">
        <f t="shared" ca="1" si="124"/>
        <v>-50.42597377907336</v>
      </c>
      <c r="N87" s="17">
        <f t="shared" ca="1" si="124"/>
        <v>-40.476062108608453</v>
      </c>
      <c r="O87" s="17">
        <f t="shared" ca="1" si="124"/>
        <v>-38.884199372647558</v>
      </c>
      <c r="P87" s="17">
        <f t="shared" ca="1" si="124"/>
        <v>-37.21795517313997</v>
      </c>
      <c r="Q87" s="17">
        <f t="shared" ca="1" si="124"/>
        <v>-37.580171576679078</v>
      </c>
      <c r="R87" s="17">
        <f t="shared" ca="1" si="124"/>
        <v>-53.426546870691361</v>
      </c>
      <c r="S87" s="17">
        <f t="shared" ca="1" si="124"/>
        <v>-42.024160378516562</v>
      </c>
      <c r="T87" s="17">
        <f t="shared" ca="1" si="124"/>
        <v>-46.659280750583179</v>
      </c>
      <c r="U87" s="17">
        <f t="shared" ca="1" si="124"/>
        <v>-48.83394282166774</v>
      </c>
      <c r="V87" s="17">
        <f t="shared" ca="1" si="124"/>
        <v>-77.674792400193127</v>
      </c>
      <c r="W87" s="17">
        <f t="shared" ca="1" si="124"/>
        <v>-64.168519934732359</v>
      </c>
      <c r="X87" s="17">
        <f t="shared" ref="X87" ca="1" si="125">(X57+X58+X59+X60)</f>
        <v>-71.702646172112637</v>
      </c>
      <c r="Y87" s="17">
        <f t="shared" ref="Y87:AC91" ca="1" si="126">X87</f>
        <v>-71.702646172112637</v>
      </c>
      <c r="Z87" s="17">
        <f t="shared" ca="1" si="126"/>
        <v>-71.702646172112637</v>
      </c>
      <c r="AA87" s="17">
        <f t="shared" ca="1" si="126"/>
        <v>-71.702646172112637</v>
      </c>
      <c r="AB87" s="17">
        <f t="shared" ca="1" si="126"/>
        <v>-71.702646172112637</v>
      </c>
      <c r="AC87" s="17">
        <f t="shared" ca="1" si="126"/>
        <v>-71.702646172112637</v>
      </c>
    </row>
    <row r="88" spans="2:34" x14ac:dyDescent="0.25">
      <c r="B88" s="10" t="s">
        <v>35</v>
      </c>
      <c r="C88" s="17">
        <f t="shared" ca="1" si="117"/>
        <v>-3.2227301157116903</v>
      </c>
      <c r="D88" s="17">
        <f ca="1">D65</f>
        <v>2.1779421370382579E-5</v>
      </c>
      <c r="E88" s="17">
        <f t="shared" ref="E88:W88" ca="1" si="127">E65</f>
        <v>2.7450981407994846E-5</v>
      </c>
      <c r="F88" s="17">
        <f t="shared" ca="1" si="127"/>
        <v>-2.5930049459060633</v>
      </c>
      <c r="G88" s="17">
        <f t="shared" ca="1" si="127"/>
        <v>-0.6616439414109001</v>
      </c>
      <c r="H88" s="17">
        <f t="shared" ca="1" si="127"/>
        <v>-5.3709643888969996E-2</v>
      </c>
      <c r="I88" s="17">
        <f t="shared" ca="1" si="127"/>
        <v>0</v>
      </c>
      <c r="J88" s="17">
        <f t="shared" ca="1" si="127"/>
        <v>0</v>
      </c>
      <c r="K88" s="17">
        <f t="shared" ca="1" si="127"/>
        <v>0</v>
      </c>
      <c r="L88" s="17">
        <f t="shared" ca="1" si="127"/>
        <v>-0.18111728725126</v>
      </c>
      <c r="M88" s="17">
        <f t="shared" ca="1" si="127"/>
        <v>-1.335527485607E-2</v>
      </c>
      <c r="N88" s="17">
        <f t="shared" ca="1" si="127"/>
        <v>-0.14728815509980001</v>
      </c>
      <c r="O88" s="17">
        <f t="shared" ca="1" si="127"/>
        <v>0</v>
      </c>
      <c r="P88" s="17">
        <f t="shared" ca="1" si="127"/>
        <v>-0.43599849773917004</v>
      </c>
      <c r="Q88" s="17">
        <f t="shared" ca="1" si="127"/>
        <v>0</v>
      </c>
      <c r="R88" s="17">
        <f t="shared" ca="1" si="127"/>
        <v>-0.33406738165706001</v>
      </c>
      <c r="S88" s="17">
        <f t="shared" ca="1" si="127"/>
        <v>0</v>
      </c>
      <c r="T88" s="17">
        <f t="shared" ca="1" si="127"/>
        <v>0</v>
      </c>
      <c r="U88" s="17">
        <f t="shared" ca="1" si="127"/>
        <v>0</v>
      </c>
      <c r="V88" s="17">
        <f t="shared" ca="1" si="127"/>
        <v>0</v>
      </c>
      <c r="W88" s="17">
        <f t="shared" ca="1" si="127"/>
        <v>0</v>
      </c>
      <c r="X88" s="17">
        <f t="shared" ref="X88" ca="1" si="128">X65</f>
        <v>0</v>
      </c>
      <c r="Y88" s="17">
        <f t="shared" ca="1" si="126"/>
        <v>0</v>
      </c>
      <c r="Z88" s="17">
        <f t="shared" ca="1" si="126"/>
        <v>0</v>
      </c>
      <c r="AA88" s="17">
        <f t="shared" ca="1" si="126"/>
        <v>0</v>
      </c>
      <c r="AB88" s="17">
        <f t="shared" ca="1" si="126"/>
        <v>0</v>
      </c>
      <c r="AC88" s="17">
        <f t="shared" ca="1" si="126"/>
        <v>0</v>
      </c>
      <c r="AH88" s="17"/>
    </row>
    <row r="89" spans="2:34" x14ac:dyDescent="0.25">
      <c r="B89" s="10" t="s">
        <v>49</v>
      </c>
      <c r="C89" s="17">
        <f t="shared" ca="1" si="117"/>
        <v>-179.4095070333714</v>
      </c>
      <c r="D89" s="17">
        <f ca="1">(D63+D64)</f>
        <v>2.2721639405332894E-2</v>
      </c>
      <c r="E89" s="17">
        <f t="shared" ref="E89:W89" ca="1" si="129">(E63+E64)</f>
        <v>7.8564573480761624E-3</v>
      </c>
      <c r="F89" s="17">
        <f t="shared" ca="1" si="129"/>
        <v>-6.2240349150265573</v>
      </c>
      <c r="G89" s="17">
        <f t="shared" ca="1" si="129"/>
        <v>-4.8542332836297817</v>
      </c>
      <c r="H89" s="17">
        <f t="shared" ca="1" si="129"/>
        <v>-7.5082734569457159</v>
      </c>
      <c r="I89" s="17">
        <f t="shared" ca="1" si="129"/>
        <v>16.420468048871491</v>
      </c>
      <c r="J89" s="17">
        <f t="shared" ca="1" si="129"/>
        <v>14.29240819386591</v>
      </c>
      <c r="K89" s="17">
        <f t="shared" ca="1" si="129"/>
        <v>15.41916711561192</v>
      </c>
      <c r="L89" s="17">
        <f t="shared" ca="1" si="129"/>
        <v>-29.65268068180611</v>
      </c>
      <c r="M89" s="17">
        <f t="shared" ca="1" si="129"/>
        <v>-27.962729764330675</v>
      </c>
      <c r="N89" s="17">
        <f t="shared" ca="1" si="129"/>
        <v>-24.352523845214037</v>
      </c>
      <c r="O89" s="17">
        <f t="shared" ca="1" si="129"/>
        <v>-28.664238686520335</v>
      </c>
      <c r="P89" s="17">
        <f t="shared" ca="1" si="129"/>
        <v>-25.998623242541427</v>
      </c>
      <c r="Q89" s="17">
        <f t="shared" ca="1" si="129"/>
        <v>-30.186030252474936</v>
      </c>
      <c r="R89" s="17">
        <f t="shared" ca="1" si="129"/>
        <v>-24.939764101331534</v>
      </c>
      <c r="S89" s="17">
        <f t="shared" ca="1" si="129"/>
        <v>-19.588634500911141</v>
      </c>
      <c r="T89" s="17">
        <f t="shared" ca="1" si="129"/>
        <v>-21.403622946699826</v>
      </c>
      <c r="U89" s="17">
        <f t="shared" ca="1" si="129"/>
        <v>-30.587311611591446</v>
      </c>
      <c r="V89" s="17">
        <f t="shared" ca="1" si="129"/>
        <v>-38.191317800330253</v>
      </c>
      <c r="W89" s="17">
        <f t="shared" ca="1" si="129"/>
        <v>-46.295532480362738</v>
      </c>
      <c r="X89" s="17">
        <f t="shared" ref="X89" ca="1" si="130">(X63+X64)</f>
        <v>-37.356826463902962</v>
      </c>
      <c r="Y89" s="17">
        <f t="shared" ca="1" si="126"/>
        <v>-37.356826463902962</v>
      </c>
      <c r="Z89" s="17">
        <f t="shared" ca="1" si="126"/>
        <v>-37.356826463902962</v>
      </c>
      <c r="AA89" s="17">
        <f t="shared" ca="1" si="126"/>
        <v>-37.356826463902962</v>
      </c>
      <c r="AB89" s="17">
        <f t="shared" ca="1" si="126"/>
        <v>-37.356826463902962</v>
      </c>
      <c r="AC89" s="17">
        <f t="shared" ca="1" si="126"/>
        <v>-37.356826463902962</v>
      </c>
    </row>
    <row r="90" spans="2:34" x14ac:dyDescent="0.25">
      <c r="B90" s="10" t="s">
        <v>112</v>
      </c>
      <c r="C90" s="17">
        <f t="shared" si="117"/>
        <v>139.55225354271349</v>
      </c>
      <c r="D90" s="17">
        <f t="shared" ref="D90:W90" si="131">D78</f>
        <v>11.770300750338688</v>
      </c>
      <c r="E90" s="17">
        <f t="shared" si="131"/>
        <v>5.458744754753809</v>
      </c>
      <c r="F90" s="17">
        <f t="shared" si="131"/>
        <v>32.319387503919387</v>
      </c>
      <c r="G90" s="17">
        <f t="shared" si="131"/>
        <v>11.920845010462067</v>
      </c>
      <c r="H90" s="17">
        <f t="shared" si="131"/>
        <v>5.4741843707641742</v>
      </c>
      <c r="I90" s="17">
        <f t="shared" si="131"/>
        <v>-2.3524511346516803</v>
      </c>
      <c r="J90" s="17">
        <f t="shared" si="131"/>
        <v>-2.0329874368665308</v>
      </c>
      <c r="K90" s="17">
        <f t="shared" si="131"/>
        <v>19.03163475194318</v>
      </c>
      <c r="L90" s="17">
        <f t="shared" si="131"/>
        <v>6.6416992874045064</v>
      </c>
      <c r="M90" s="17">
        <f t="shared" si="131"/>
        <v>-9.3519396604522242E-2</v>
      </c>
      <c r="N90" s="17">
        <f t="shared" si="131"/>
        <v>-8.9859741562449997</v>
      </c>
      <c r="O90" s="17">
        <f t="shared" si="131"/>
        <v>4.0608160110212737</v>
      </c>
      <c r="P90" s="17">
        <f t="shared" si="131"/>
        <v>9.4672432635839101</v>
      </c>
      <c r="Q90" s="17">
        <f t="shared" si="131"/>
        <v>8.6651115895985384</v>
      </c>
      <c r="R90" s="17">
        <f t="shared" si="131"/>
        <v>11.132418433532152</v>
      </c>
      <c r="S90" s="17">
        <f t="shared" si="131"/>
        <v>-17.929947596343602</v>
      </c>
      <c r="T90" s="17">
        <f t="shared" si="131"/>
        <v>-15.644906370539459</v>
      </c>
      <c r="U90" s="17">
        <f t="shared" si="131"/>
        <v>15.037535442888029</v>
      </c>
      <c r="V90" s="17">
        <f t="shared" si="131"/>
        <v>32.98438720594784</v>
      </c>
      <c r="W90" s="17">
        <f t="shared" si="131"/>
        <v>17.946057431866514</v>
      </c>
      <c r="X90" s="17">
        <f>X78</f>
        <v>37.721695086864685</v>
      </c>
      <c r="Y90" s="17">
        <f t="shared" si="126"/>
        <v>37.721695086864685</v>
      </c>
      <c r="Z90" s="17">
        <f t="shared" si="126"/>
        <v>37.721695086864685</v>
      </c>
      <c r="AA90" s="17">
        <f t="shared" si="126"/>
        <v>37.721695086864685</v>
      </c>
      <c r="AB90" s="17">
        <f t="shared" si="126"/>
        <v>37.721695086864685</v>
      </c>
      <c r="AC90" s="17">
        <f t="shared" si="126"/>
        <v>37.721695086864685</v>
      </c>
    </row>
    <row r="91" spans="2:34" x14ac:dyDescent="0.25">
      <c r="B91" s="10" t="s">
        <v>53</v>
      </c>
      <c r="C91" s="27">
        <f ca="1">SUM(C84:C90)</f>
        <v>8254.63939745266</v>
      </c>
      <c r="D91" s="28">
        <f ca="1">SUM(D84:D90)</f>
        <v>11.753882318160919</v>
      </c>
      <c r="E91" s="28">
        <f t="shared" ref="E91:X91" ca="1" si="132">SUM(E84:E90)</f>
        <v>9.2176967902477376</v>
      </c>
      <c r="F91" s="28">
        <f t="shared" ca="1" si="132"/>
        <v>27.346262363583882</v>
      </c>
      <c r="G91" s="28">
        <f t="shared" ca="1" si="132"/>
        <v>157.01704412138429</v>
      </c>
      <c r="H91" s="28">
        <f t="shared" ca="1" si="132"/>
        <v>213.16171049636083</v>
      </c>
      <c r="I91" s="28">
        <f t="shared" ca="1" si="132"/>
        <v>444.7728899157791</v>
      </c>
      <c r="J91" s="28">
        <f t="shared" ca="1" si="132"/>
        <v>427.19221917672144</v>
      </c>
      <c r="K91" s="28">
        <f t="shared" ca="1" si="132"/>
        <v>486.20763050809308</v>
      </c>
      <c r="L91" s="28">
        <f t="shared" ca="1" si="132"/>
        <v>1280.9723095477577</v>
      </c>
      <c r="M91" s="28">
        <f t="shared" ca="1" si="132"/>
        <v>1282.8079049784544</v>
      </c>
      <c r="N91" s="28">
        <f t="shared" ca="1" si="132"/>
        <v>1293.3342827260428</v>
      </c>
      <c r="O91" s="28">
        <f t="shared" ca="1" si="132"/>
        <v>1299.9028654167298</v>
      </c>
      <c r="P91" s="28">
        <f t="shared" ca="1" si="132"/>
        <v>1342.1215236386922</v>
      </c>
      <c r="Q91" s="28">
        <f t="shared" ca="1" si="132"/>
        <v>1310.7985508644176</v>
      </c>
      <c r="R91" s="28">
        <f t="shared" ca="1" si="132"/>
        <v>1320.8320590803464</v>
      </c>
      <c r="S91" s="28">
        <f t="shared" ca="1" si="132"/>
        <v>1268.409473025479</v>
      </c>
      <c r="T91" s="28">
        <f t="shared" ca="1" si="132"/>
        <v>1294.1157100127882</v>
      </c>
      <c r="U91" s="28">
        <f t="shared" ca="1" si="132"/>
        <v>1280.1049110599618</v>
      </c>
      <c r="V91" s="28">
        <f t="shared" ca="1" si="132"/>
        <v>711.00663019981528</v>
      </c>
      <c r="W91" s="28">
        <f t="shared" ca="1" si="132"/>
        <v>660.55735740069633</v>
      </c>
      <c r="X91" s="28">
        <f t="shared" ca="1" si="132"/>
        <v>655.19847034501834</v>
      </c>
      <c r="Y91" s="28">
        <f t="shared" ca="1" si="126"/>
        <v>655.19847034501834</v>
      </c>
      <c r="Z91" s="28">
        <f t="shared" ca="1" si="126"/>
        <v>655.19847034501834</v>
      </c>
      <c r="AA91" s="28">
        <f t="shared" ca="1" si="126"/>
        <v>655.19847034501834</v>
      </c>
      <c r="AB91" s="28">
        <f t="shared" ca="1" si="126"/>
        <v>655.19847034501834</v>
      </c>
      <c r="AC91" s="28">
        <f t="shared" ca="1" si="126"/>
        <v>655.19847034501834</v>
      </c>
    </row>
    <row r="93" spans="2:34" x14ac:dyDescent="0.25">
      <c r="B93" s="10" t="s">
        <v>52</v>
      </c>
      <c r="D93" s="17">
        <f ca="1">-D91</f>
        <v>-11.753882318160919</v>
      </c>
      <c r="E93" s="17">
        <f ca="1">NPV($C$2,$D$91:E91)</f>
        <v>19.19417175932184</v>
      </c>
      <c r="F93" s="17">
        <f ca="1">NPV($C$2,$D$91:F91)</f>
        <v>41.909447768075694</v>
      </c>
      <c r="G93" s="17">
        <f ca="1">NPV($C$2,$D$91:G91)</f>
        <v>164.51407280940379</v>
      </c>
      <c r="H93" s="17">
        <f ca="1">NPV($C$2,$D$91:H91)</f>
        <v>320.97621303735036</v>
      </c>
      <c r="I93" s="17">
        <f ca="1">NPV($C$2,$D$91:I91)</f>
        <v>627.86314261850725</v>
      </c>
      <c r="J93" s="17">
        <f ca="1">NPV($C$2,$D$91:J91)</f>
        <v>904.94202806797659</v>
      </c>
      <c r="K93" s="17">
        <f ca="1">NPV($C$2,$D$91:K91)</f>
        <v>1201.3854941366058</v>
      </c>
      <c r="L93" s="17">
        <f ca="1">NPV($C$2,$D$91:L91)</f>
        <v>1935.5609608038424</v>
      </c>
      <c r="M93" s="17">
        <f ca="1">NPV($C$2,$D$91:M91)</f>
        <v>2626.694179825618</v>
      </c>
      <c r="N93" s="17">
        <f ca="1">NPV($C$2,$D$91:N91)</f>
        <v>3281.7087247817417</v>
      </c>
      <c r="O93" s="17">
        <f ca="1">NPV($C$2,$D$91:O91)</f>
        <v>3900.5668100162557</v>
      </c>
      <c r="P93" s="17">
        <f ca="1">NPV($C$2,$D$91:P91)</f>
        <v>4501.2037292946588</v>
      </c>
      <c r="Q93" s="17">
        <f ca="1">NPV($C$2,$D$91:Q91)</f>
        <v>5052.6410416633225</v>
      </c>
      <c r="R93" s="17">
        <f ca="1">NPV($C$2,$D$91:R91)</f>
        <v>5574.974459198741</v>
      </c>
      <c r="S93" s="17">
        <f ca="1">NPV($C$2,$D$91:S91)</f>
        <v>6046.4940060276549</v>
      </c>
      <c r="T93" s="17">
        <f ca="1">NPV($C$2,$D$91:T91)</f>
        <v>6498.7177358848676</v>
      </c>
      <c r="U93" s="17">
        <f ca="1">NPV($C$2,$D$91:U91)</f>
        <v>6919.2175576089385</v>
      </c>
      <c r="V93" s="17">
        <f ca="1">NPV($C$2,$D$91:V91)</f>
        <v>7138.7677979574937</v>
      </c>
      <c r="W93" s="17">
        <f ca="1">NPV($C$2,$D$91:W91)</f>
        <v>7330.5069553362055</v>
      </c>
      <c r="X93" s="17">
        <f ca="1">NPV($C$2,$D$91:X91)</f>
        <v>7509.2845826536031</v>
      </c>
      <c r="Y93" s="17">
        <f ca="1">NPV($C$2,$D$91:Y91)</f>
        <v>7677.3402578908626</v>
      </c>
      <c r="Z93" s="17">
        <f ca="1">NPV($C$2,$D$91:Z91)</f>
        <v>7835.3170159631136</v>
      </c>
      <c r="AA93" s="17">
        <f ca="1">NPV($C$2,$D$91:AA91)</f>
        <v>7983.8193266157277</v>
      </c>
      <c r="AB93" s="17">
        <f ca="1">NPV($C$2,$D$91:AB91)</f>
        <v>8123.4154073194441</v>
      </c>
      <c r="AC93" s="17">
        <f ca="1">NPV($C$2,$D$91:AC91)</f>
        <v>8254.63939745266</v>
      </c>
    </row>
    <row r="95" spans="2:34" x14ac:dyDescent="0.25">
      <c r="B95" s="10" t="s">
        <v>20</v>
      </c>
      <c r="C95" s="24">
        <f ca="1">C75</f>
        <v>7091.120709874669</v>
      </c>
      <c r="D95" s="24">
        <f ca="1">D75</f>
        <v>0</v>
      </c>
      <c r="E95" s="24">
        <f t="shared" ref="E95:W95" ca="1" si="133">E75</f>
        <v>3.7767882469340819</v>
      </c>
      <c r="F95" s="24">
        <f t="shared" ca="1" si="133"/>
        <v>32.247093474427921</v>
      </c>
      <c r="G95" s="24">
        <f t="shared" ca="1" si="133"/>
        <v>204.83289186373065</v>
      </c>
      <c r="H95" s="24">
        <f t="shared" ca="1" si="133"/>
        <v>256.78942703316682</v>
      </c>
      <c r="I95" s="24">
        <f t="shared" ca="1" si="133"/>
        <v>315.50861472722852</v>
      </c>
      <c r="J95" s="24">
        <f t="shared" ca="1" si="133"/>
        <v>312.92431254339942</v>
      </c>
      <c r="K95" s="24">
        <f t="shared" ca="1" si="133"/>
        <v>376.30314818586191</v>
      </c>
      <c r="L95" s="24">
        <f t="shared" ca="1" si="133"/>
        <v>1243.5907847203132</v>
      </c>
      <c r="M95" s="24">
        <f t="shared" ca="1" si="133"/>
        <v>1235.4775967986698</v>
      </c>
      <c r="N95" s="24">
        <f t="shared" ca="1" si="133"/>
        <v>1205.5293441621141</v>
      </c>
      <c r="O95" s="24">
        <f t="shared" ca="1" si="133"/>
        <v>1201.5276952152117</v>
      </c>
      <c r="P95" s="24">
        <f t="shared" ca="1" si="133"/>
        <v>1195.1146724350294</v>
      </c>
      <c r="Q95" s="24">
        <f t="shared" ca="1" si="133"/>
        <v>1160.04682180799</v>
      </c>
      <c r="R95" s="24">
        <f t="shared" ca="1" si="133"/>
        <v>1170.274378437849</v>
      </c>
      <c r="S95" s="24">
        <f t="shared" ca="1" si="133"/>
        <v>1281.7097904340458</v>
      </c>
      <c r="T95" s="24">
        <f t="shared" ca="1" si="133"/>
        <v>1314.9724355696076</v>
      </c>
      <c r="U95" s="24">
        <f t="shared" ca="1" si="133"/>
        <v>1295.5409995863356</v>
      </c>
      <c r="V95" s="24">
        <f t="shared" ca="1" si="133"/>
        <v>781.62419658543649</v>
      </c>
      <c r="W95" s="24">
        <f t="shared" ca="1" si="133"/>
        <v>745.10507111561765</v>
      </c>
      <c r="X95" s="24">
        <f t="shared" ref="X95" ca="1" si="134">X75</f>
        <v>720.81243193527735</v>
      </c>
      <c r="Y95" s="24">
        <f ca="1">X95</f>
        <v>720.81243193527735</v>
      </c>
      <c r="Z95" s="24">
        <f t="shared" ref="Z95:AC95" ca="1" si="135">Y95</f>
        <v>720.81243193527735</v>
      </c>
      <c r="AA95" s="24">
        <f t="shared" ca="1" si="135"/>
        <v>720.81243193527735</v>
      </c>
      <c r="AB95" s="24">
        <f t="shared" ca="1" si="135"/>
        <v>720.81243193527735</v>
      </c>
      <c r="AC95" s="24">
        <f t="shared" ca="1" si="135"/>
        <v>720.81243193527735</v>
      </c>
    </row>
    <row r="96" spans="2:34" x14ac:dyDescent="0.25">
      <c r="B96" s="10" t="s">
        <v>21</v>
      </c>
      <c r="C96" s="24">
        <f ca="1">C67</f>
        <v>321.52387915125433</v>
      </c>
      <c r="D96" s="24">
        <f ca="1">D67</f>
        <v>-1.6418432177769837E-2</v>
      </c>
      <c r="E96" s="24">
        <f t="shared" ref="E96:W96" ca="1" si="136">E67</f>
        <v>-1.7836211440153349E-2</v>
      </c>
      <c r="F96" s="24">
        <f t="shared" ca="1" si="136"/>
        <v>-37.220218614763425</v>
      </c>
      <c r="G96" s="24">
        <f t="shared" ca="1" si="136"/>
        <v>-59.736692752808459</v>
      </c>
      <c r="H96" s="24">
        <f t="shared" ca="1" si="136"/>
        <v>-49.101900907570155</v>
      </c>
      <c r="I96" s="24">
        <f t="shared" ca="1" si="136"/>
        <v>131.61672632320224</v>
      </c>
      <c r="J96" s="24">
        <f t="shared" ca="1" si="136"/>
        <v>116.30089407018852</v>
      </c>
      <c r="K96" s="24">
        <f t="shared" ca="1" si="136"/>
        <v>90.87284757028803</v>
      </c>
      <c r="L96" s="24">
        <f t="shared" ca="1" si="136"/>
        <v>30.739825540040009</v>
      </c>
      <c r="M96" s="24">
        <f t="shared" ca="1" si="136"/>
        <v>47.423827576388973</v>
      </c>
      <c r="N96" s="24">
        <f t="shared" ca="1" si="136"/>
        <v>96.790912720173836</v>
      </c>
      <c r="O96" s="24">
        <f t="shared" ca="1" si="136"/>
        <v>94.31435419049717</v>
      </c>
      <c r="P96" s="24">
        <f t="shared" ca="1" si="136"/>
        <v>137.53960794007875</v>
      </c>
      <c r="Q96" s="24">
        <f t="shared" ca="1" si="136"/>
        <v>142.08661746682907</v>
      </c>
      <c r="R96" s="24">
        <f t="shared" ca="1" si="136"/>
        <v>139.42526220896514</v>
      </c>
      <c r="S96" s="24">
        <f t="shared" ca="1" si="136"/>
        <v>4.629630187777046</v>
      </c>
      <c r="T96" s="24">
        <f t="shared" ca="1" si="136"/>
        <v>-5.2118191862799792</v>
      </c>
      <c r="U96" s="24">
        <f t="shared" ca="1" si="136"/>
        <v>-30.473623969261432</v>
      </c>
      <c r="V96" s="24">
        <f t="shared" ca="1" si="136"/>
        <v>-103.60195359156916</v>
      </c>
      <c r="W96" s="24">
        <f t="shared" ca="1" si="136"/>
        <v>-102.49377114678776</v>
      </c>
      <c r="X96" s="24">
        <f t="shared" ref="X96" ca="1" si="137">X67</f>
        <v>-103.33565667712374</v>
      </c>
      <c r="Y96" s="24">
        <f ca="1">X96</f>
        <v>-103.33565667712374</v>
      </c>
      <c r="Z96" s="24">
        <f t="shared" ref="Z96:AC96" ca="1" si="138">Y96</f>
        <v>-103.33565667712374</v>
      </c>
      <c r="AA96" s="24">
        <f t="shared" ca="1" si="138"/>
        <v>-103.33565667712374</v>
      </c>
      <c r="AB96" s="24">
        <f t="shared" ca="1" si="138"/>
        <v>-103.33565667712374</v>
      </c>
      <c r="AC96" s="24">
        <f t="shared" ca="1" si="138"/>
        <v>-103.33565667712374</v>
      </c>
    </row>
    <row r="97" spans="2:29" x14ac:dyDescent="0.25">
      <c r="B97" s="10" t="s">
        <v>1</v>
      </c>
      <c r="C97" s="29">
        <f ca="1">SUM(C95:C96)</f>
        <v>7412.6445890259238</v>
      </c>
      <c r="D97" s="29">
        <f t="shared" ref="D97:W97" ca="1" si="139">SUM(D95:D96)</f>
        <v>-1.6418432177769837E-2</v>
      </c>
      <c r="E97" s="29">
        <f t="shared" ca="1" si="139"/>
        <v>3.7589520354939285</v>
      </c>
      <c r="F97" s="29">
        <f t="shared" ca="1" si="139"/>
        <v>-4.9731251403355046</v>
      </c>
      <c r="G97" s="29">
        <f t="shared" ca="1" si="139"/>
        <v>145.09619911092219</v>
      </c>
      <c r="H97" s="29">
        <f t="shared" ca="1" si="139"/>
        <v>207.68752612559666</v>
      </c>
      <c r="I97" s="29">
        <f t="shared" ca="1" si="139"/>
        <v>447.12534105043073</v>
      </c>
      <c r="J97" s="29">
        <f t="shared" ca="1" si="139"/>
        <v>429.22520661358794</v>
      </c>
      <c r="K97" s="29">
        <f t="shared" ca="1" si="139"/>
        <v>467.17599575614997</v>
      </c>
      <c r="L97" s="29">
        <f t="shared" ca="1" si="139"/>
        <v>1274.3306102603533</v>
      </c>
      <c r="M97" s="29">
        <f t="shared" ca="1" si="139"/>
        <v>1282.9014243750587</v>
      </c>
      <c r="N97" s="29">
        <f t="shared" ca="1" si="139"/>
        <v>1302.3202568822878</v>
      </c>
      <c r="O97" s="29">
        <f t="shared" ca="1" si="139"/>
        <v>1295.8420494057088</v>
      </c>
      <c r="P97" s="29">
        <f t="shared" ca="1" si="139"/>
        <v>1332.6542803751081</v>
      </c>
      <c r="Q97" s="29">
        <f t="shared" ca="1" si="139"/>
        <v>1302.133439274819</v>
      </c>
      <c r="R97" s="29">
        <f t="shared" ca="1" si="139"/>
        <v>1309.6996406468143</v>
      </c>
      <c r="S97" s="29">
        <f t="shared" ca="1" si="139"/>
        <v>1286.3394206218229</v>
      </c>
      <c r="T97" s="29">
        <f t="shared" ca="1" si="139"/>
        <v>1309.7606163833275</v>
      </c>
      <c r="U97" s="29">
        <f t="shared" ca="1" si="139"/>
        <v>1265.0673756170743</v>
      </c>
      <c r="V97" s="29">
        <f t="shared" ca="1" si="139"/>
        <v>678.02224299386739</v>
      </c>
      <c r="W97" s="29">
        <f t="shared" ca="1" si="139"/>
        <v>642.61129996882983</v>
      </c>
      <c r="X97" s="29">
        <f t="shared" ref="X97" ca="1" si="140">SUM(X95:X96)</f>
        <v>617.47677525815357</v>
      </c>
      <c r="Y97" s="29">
        <f ca="1">X97</f>
        <v>617.47677525815357</v>
      </c>
      <c r="Z97" s="29">
        <f t="shared" ref="Z97:AC97" ca="1" si="141">Y97</f>
        <v>617.47677525815357</v>
      </c>
      <c r="AA97" s="29">
        <f t="shared" ca="1" si="141"/>
        <v>617.47677525815357</v>
      </c>
      <c r="AB97" s="29">
        <f t="shared" ca="1" si="141"/>
        <v>617.47677525815357</v>
      </c>
      <c r="AC97" s="29">
        <f t="shared" ca="1" si="141"/>
        <v>617.47677525815357</v>
      </c>
    </row>
    <row r="99" spans="2:29" x14ac:dyDescent="0.25">
      <c r="B99" s="10" t="s">
        <v>58</v>
      </c>
      <c r="D99" s="12">
        <f>D4</f>
        <v>2025</v>
      </c>
      <c r="E99" s="12">
        <f t="shared" ref="E99:W99" si="142">E4</f>
        <v>2026</v>
      </c>
      <c r="F99" s="12">
        <f t="shared" si="142"/>
        <v>2027</v>
      </c>
      <c r="G99" s="12">
        <f t="shared" si="142"/>
        <v>2028</v>
      </c>
      <c r="H99" s="12">
        <f t="shared" si="142"/>
        <v>2029</v>
      </c>
      <c r="I99" s="12">
        <f t="shared" si="142"/>
        <v>2030</v>
      </c>
      <c r="J99" s="12">
        <f t="shared" si="142"/>
        <v>2031</v>
      </c>
      <c r="K99" s="12">
        <f t="shared" si="142"/>
        <v>2032</v>
      </c>
      <c r="L99" s="12">
        <f t="shared" si="142"/>
        <v>2033</v>
      </c>
      <c r="M99" s="12">
        <f t="shared" si="142"/>
        <v>2034</v>
      </c>
      <c r="N99" s="12">
        <f t="shared" si="142"/>
        <v>2035</v>
      </c>
      <c r="O99" s="12">
        <f t="shared" si="142"/>
        <v>2036</v>
      </c>
      <c r="P99" s="12">
        <f t="shared" si="142"/>
        <v>2037</v>
      </c>
      <c r="Q99" s="12">
        <f t="shared" si="142"/>
        <v>2038</v>
      </c>
      <c r="R99" s="12">
        <f t="shared" si="142"/>
        <v>2039</v>
      </c>
      <c r="S99" s="12">
        <f t="shared" si="142"/>
        <v>2040</v>
      </c>
      <c r="T99" s="12">
        <f t="shared" si="142"/>
        <v>2041</v>
      </c>
      <c r="U99" s="12">
        <f t="shared" si="142"/>
        <v>2042</v>
      </c>
      <c r="V99" s="12">
        <f t="shared" si="142"/>
        <v>2043</v>
      </c>
      <c r="W99" s="12">
        <f t="shared" si="142"/>
        <v>2044</v>
      </c>
      <c r="X99" s="12">
        <f t="shared" ref="X99" si="143">X4</f>
        <v>2045</v>
      </c>
      <c r="Y99" s="12">
        <f>Y83</f>
        <v>2046</v>
      </c>
      <c r="Z99" s="12">
        <f t="shared" ref="Z99:AC99" si="144">Z83</f>
        <v>2047</v>
      </c>
      <c r="AA99" s="12">
        <f t="shared" si="144"/>
        <v>2048</v>
      </c>
      <c r="AB99" s="12">
        <f t="shared" si="144"/>
        <v>2049</v>
      </c>
      <c r="AC99" s="12">
        <f t="shared" si="144"/>
        <v>2050</v>
      </c>
    </row>
    <row r="100" spans="2:29" x14ac:dyDescent="0.25">
      <c r="B100" s="10" t="s">
        <v>20</v>
      </c>
      <c r="C100" s="30">
        <f ca="1">C95</f>
        <v>7091.120709874669</v>
      </c>
      <c r="D100" s="30">
        <f ca="1">D95</f>
        <v>0</v>
      </c>
      <c r="E100" s="30">
        <f t="shared" ref="E100:W102" ca="1" si="145">E95</f>
        <v>3.7767882469340819</v>
      </c>
      <c r="F100" s="30">
        <f t="shared" ca="1" si="145"/>
        <v>32.247093474427921</v>
      </c>
      <c r="G100" s="30">
        <f t="shared" ca="1" si="145"/>
        <v>204.83289186373065</v>
      </c>
      <c r="H100" s="30">
        <f t="shared" ca="1" si="145"/>
        <v>256.78942703316682</v>
      </c>
      <c r="I100" s="30">
        <f t="shared" ca="1" si="145"/>
        <v>315.50861472722852</v>
      </c>
      <c r="J100" s="30">
        <f t="shared" ca="1" si="145"/>
        <v>312.92431254339942</v>
      </c>
      <c r="K100" s="30">
        <f t="shared" ca="1" si="145"/>
        <v>376.30314818586191</v>
      </c>
      <c r="L100" s="30">
        <f t="shared" ca="1" si="145"/>
        <v>1243.5907847203132</v>
      </c>
      <c r="M100" s="30">
        <f t="shared" ca="1" si="145"/>
        <v>1235.4775967986698</v>
      </c>
      <c r="N100" s="30">
        <f t="shared" ca="1" si="145"/>
        <v>1205.5293441621141</v>
      </c>
      <c r="O100" s="30">
        <f t="shared" ca="1" si="145"/>
        <v>1201.5276952152117</v>
      </c>
      <c r="P100" s="30">
        <f t="shared" ca="1" si="145"/>
        <v>1195.1146724350294</v>
      </c>
      <c r="Q100" s="30">
        <f t="shared" ca="1" si="145"/>
        <v>1160.04682180799</v>
      </c>
      <c r="R100" s="30">
        <f t="shared" ca="1" si="145"/>
        <v>1170.274378437849</v>
      </c>
      <c r="S100" s="30">
        <f t="shared" ca="1" si="145"/>
        <v>1281.7097904340458</v>
      </c>
      <c r="T100" s="30">
        <f t="shared" ca="1" si="145"/>
        <v>1314.9724355696076</v>
      </c>
      <c r="U100" s="30">
        <f t="shared" ca="1" si="145"/>
        <v>1295.5409995863356</v>
      </c>
      <c r="V100" s="30">
        <f t="shared" ca="1" si="145"/>
        <v>781.62419658543649</v>
      </c>
      <c r="W100" s="30">
        <f t="shared" ca="1" si="145"/>
        <v>745.10507111561765</v>
      </c>
      <c r="X100" s="30">
        <f ca="1">X95</f>
        <v>720.81243193527735</v>
      </c>
      <c r="Y100" s="30">
        <f t="shared" ref="Y100:AC100" ca="1" si="146">Y95</f>
        <v>720.81243193527735</v>
      </c>
      <c r="Z100" s="30">
        <f t="shared" ca="1" si="146"/>
        <v>720.81243193527735</v>
      </c>
      <c r="AA100" s="30">
        <f t="shared" ca="1" si="146"/>
        <v>720.81243193527735</v>
      </c>
      <c r="AB100" s="30">
        <f t="shared" ca="1" si="146"/>
        <v>720.81243193527735</v>
      </c>
      <c r="AC100" s="30">
        <f t="shared" ca="1" si="146"/>
        <v>720.81243193527735</v>
      </c>
    </row>
    <row r="101" spans="2:29" x14ac:dyDescent="0.25">
      <c r="B101" s="10" t="s">
        <v>21</v>
      </c>
      <c r="C101" s="30">
        <f t="shared" ref="C101" ca="1" si="147">C96</f>
        <v>321.52387915125433</v>
      </c>
      <c r="D101" s="30">
        <f t="shared" ref="D101:S102" ca="1" si="148">D96</f>
        <v>-1.6418432177769837E-2</v>
      </c>
      <c r="E101" s="30">
        <f t="shared" ca="1" si="148"/>
        <v>-1.7836211440153349E-2</v>
      </c>
      <c r="F101" s="30">
        <f t="shared" ca="1" si="148"/>
        <v>-37.220218614763425</v>
      </c>
      <c r="G101" s="30">
        <f t="shared" ca="1" si="148"/>
        <v>-59.736692752808459</v>
      </c>
      <c r="H101" s="30">
        <f t="shared" ca="1" si="148"/>
        <v>-49.101900907570155</v>
      </c>
      <c r="I101" s="30">
        <f t="shared" ca="1" si="148"/>
        <v>131.61672632320224</v>
      </c>
      <c r="J101" s="30">
        <f t="shared" ca="1" si="148"/>
        <v>116.30089407018852</v>
      </c>
      <c r="K101" s="30">
        <f t="shared" ca="1" si="148"/>
        <v>90.87284757028803</v>
      </c>
      <c r="L101" s="30">
        <f t="shared" ca="1" si="148"/>
        <v>30.739825540040009</v>
      </c>
      <c r="M101" s="30">
        <f t="shared" ca="1" si="148"/>
        <v>47.423827576388973</v>
      </c>
      <c r="N101" s="30">
        <f t="shared" ca="1" si="148"/>
        <v>96.790912720173836</v>
      </c>
      <c r="O101" s="30">
        <f t="shared" ca="1" si="148"/>
        <v>94.31435419049717</v>
      </c>
      <c r="P101" s="30">
        <f t="shared" ca="1" si="148"/>
        <v>137.53960794007875</v>
      </c>
      <c r="Q101" s="30">
        <f t="shared" ca="1" si="148"/>
        <v>142.08661746682907</v>
      </c>
      <c r="R101" s="30">
        <f t="shared" ca="1" si="148"/>
        <v>139.42526220896514</v>
      </c>
      <c r="S101" s="30">
        <f t="shared" ca="1" si="148"/>
        <v>4.629630187777046</v>
      </c>
      <c r="T101" s="30">
        <f t="shared" ca="1" si="145"/>
        <v>-5.2118191862799792</v>
      </c>
      <c r="U101" s="30">
        <f t="shared" ca="1" si="145"/>
        <v>-30.473623969261432</v>
      </c>
      <c r="V101" s="30">
        <f t="shared" ca="1" si="145"/>
        <v>-103.60195359156916</v>
      </c>
      <c r="W101" s="30">
        <f t="shared" ca="1" si="145"/>
        <v>-102.49377114678776</v>
      </c>
      <c r="X101" s="30">
        <f t="shared" ref="X101:AC101" ca="1" si="149">X96</f>
        <v>-103.33565667712374</v>
      </c>
      <c r="Y101" s="30">
        <f t="shared" ca="1" si="149"/>
        <v>-103.33565667712374</v>
      </c>
      <c r="Z101" s="30">
        <f t="shared" ca="1" si="149"/>
        <v>-103.33565667712374</v>
      </c>
      <c r="AA101" s="30">
        <f t="shared" ca="1" si="149"/>
        <v>-103.33565667712374</v>
      </c>
      <c r="AB101" s="30">
        <f t="shared" ca="1" si="149"/>
        <v>-103.33565667712374</v>
      </c>
      <c r="AC101" s="30">
        <f t="shared" ca="1" si="149"/>
        <v>-103.33565667712374</v>
      </c>
    </row>
    <row r="102" spans="2:29" x14ac:dyDescent="0.25">
      <c r="B102" s="10" t="s">
        <v>1</v>
      </c>
      <c r="C102" s="30">
        <f t="shared" ref="C102" ca="1" si="150">C97</f>
        <v>7412.6445890259238</v>
      </c>
      <c r="D102" s="30">
        <f t="shared" ca="1" si="148"/>
        <v>-1.6418432177769837E-2</v>
      </c>
      <c r="E102" s="30">
        <f t="shared" ca="1" si="145"/>
        <v>3.7589520354939285</v>
      </c>
      <c r="F102" s="30">
        <f t="shared" ca="1" si="145"/>
        <v>-4.9731251403355046</v>
      </c>
      <c r="G102" s="30">
        <f t="shared" ca="1" si="145"/>
        <v>145.09619911092219</v>
      </c>
      <c r="H102" s="30">
        <f t="shared" ca="1" si="145"/>
        <v>207.68752612559666</v>
      </c>
      <c r="I102" s="30">
        <f t="shared" ca="1" si="145"/>
        <v>447.12534105043073</v>
      </c>
      <c r="J102" s="30">
        <f t="shared" ca="1" si="145"/>
        <v>429.22520661358794</v>
      </c>
      <c r="K102" s="30">
        <f t="shared" ca="1" si="145"/>
        <v>467.17599575614997</v>
      </c>
      <c r="L102" s="30">
        <f t="shared" ca="1" si="145"/>
        <v>1274.3306102603533</v>
      </c>
      <c r="M102" s="30">
        <f t="shared" ca="1" si="145"/>
        <v>1282.9014243750587</v>
      </c>
      <c r="N102" s="30">
        <f t="shared" ca="1" si="145"/>
        <v>1302.3202568822878</v>
      </c>
      <c r="O102" s="30">
        <f t="shared" ca="1" si="145"/>
        <v>1295.8420494057088</v>
      </c>
      <c r="P102" s="30">
        <f t="shared" ca="1" si="145"/>
        <v>1332.6542803751081</v>
      </c>
      <c r="Q102" s="30">
        <f t="shared" ca="1" si="145"/>
        <v>1302.133439274819</v>
      </c>
      <c r="R102" s="30">
        <f t="shared" ca="1" si="145"/>
        <v>1309.6996406468143</v>
      </c>
      <c r="S102" s="30">
        <f t="shared" ca="1" si="145"/>
        <v>1286.3394206218229</v>
      </c>
      <c r="T102" s="30">
        <f t="shared" ca="1" si="145"/>
        <v>1309.7606163833275</v>
      </c>
      <c r="U102" s="30">
        <f t="shared" ca="1" si="145"/>
        <v>1265.0673756170743</v>
      </c>
      <c r="V102" s="30">
        <f t="shared" ca="1" si="145"/>
        <v>678.02224299386739</v>
      </c>
      <c r="W102" s="30">
        <f t="shared" ca="1" si="145"/>
        <v>642.61129996882983</v>
      </c>
      <c r="X102" s="30">
        <f t="shared" ref="X102:AC102" ca="1" si="151">X97</f>
        <v>617.47677525815357</v>
      </c>
      <c r="Y102" s="30">
        <f t="shared" ca="1" si="151"/>
        <v>617.47677525815357</v>
      </c>
      <c r="Z102" s="30">
        <f t="shared" ca="1" si="151"/>
        <v>617.47677525815357</v>
      </c>
      <c r="AA102" s="30">
        <f t="shared" ca="1" si="151"/>
        <v>617.47677525815357</v>
      </c>
      <c r="AB102" s="30">
        <f t="shared" ca="1" si="151"/>
        <v>617.47677525815357</v>
      </c>
      <c r="AC102" s="30">
        <f t="shared" ca="1" si="151"/>
        <v>617.47677525815357</v>
      </c>
    </row>
    <row r="104" spans="2:29" x14ac:dyDescent="0.25">
      <c r="C104" s="31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</row>
    <row r="105" spans="2:29" x14ac:dyDescent="0.25"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</row>
    <row r="106" spans="2:29" x14ac:dyDescent="0.25">
      <c r="B106" s="34" t="s">
        <v>75</v>
      </c>
      <c r="G106" s="35"/>
    </row>
    <row r="107" spans="2:29" x14ac:dyDescent="0.25">
      <c r="B107" s="10" t="str">
        <f>"ST Compare - "&amp;Delta!D1</f>
        <v>ST Compare - ST Cost Summary -25I.LP.ST.r21.OSWind.EP.2409MN.Integrated.165554 (LT. 165554 - 175935) v106.5 less ST Cost Summary -25I.LP.ST.r21.Base.EP.2409MN.Integrated.155264 (LT. 155264 - 157144) v102.4</v>
      </c>
      <c r="C107" s="23"/>
      <c r="D107" s="36"/>
    </row>
    <row r="136" spans="2:24" ht="15.75" x14ac:dyDescent="0.25">
      <c r="B136" s="37" t="s">
        <v>56</v>
      </c>
    </row>
    <row r="137" spans="2:24" ht="15.75" x14ac:dyDescent="0.25">
      <c r="B137" s="38" t="s">
        <v>23</v>
      </c>
      <c r="C137" s="39">
        <f>NPV($C$2,D137:W137)</f>
        <v>-5.5680689585096707E-3</v>
      </c>
      <c r="D137" s="23">
        <f>Change!D87-Base!D87</f>
        <v>0</v>
      </c>
      <c r="E137" s="23">
        <f>Change!E87-Base!E87</f>
        <v>-6.4516129998537508E-4</v>
      </c>
      <c r="F137" s="23">
        <f>Change!F87-Base!F87</f>
        <v>-9.8924730997396182E-4</v>
      </c>
      <c r="G137" s="23">
        <f>Change!G87-Base!G87</f>
        <v>4.3010770014006994E-5</v>
      </c>
      <c r="H137" s="23">
        <f>Change!H87-Base!H87</f>
        <v>1.8741935500088402E-3</v>
      </c>
      <c r="I137" s="23">
        <f>Change!I87-Base!I87</f>
        <v>-4.0430107899851464E-3</v>
      </c>
      <c r="J137" s="23">
        <f>Change!J87-Base!J87</f>
        <v>1.0943164500076819E-3</v>
      </c>
      <c r="K137" s="23">
        <f>Change!K87-Base!K87</f>
        <v>-3.2129032400121105E-3</v>
      </c>
      <c r="L137" s="23">
        <f>Change!L87-Base!L87</f>
        <v>-1.1182795998365691E-4</v>
      </c>
      <c r="M137" s="23">
        <f>Change!M87-Base!M87</f>
        <v>1.6666666599576274E-3</v>
      </c>
      <c r="N137" s="23">
        <f>Change!N87-Base!N87</f>
        <v>2.3466974300276888E-3</v>
      </c>
      <c r="O137" s="23">
        <f>Change!O87-Base!O87</f>
        <v>-6.6195771995580799E-4</v>
      </c>
      <c r="P137" s="23">
        <f>Change!P87-Base!P87</f>
        <v>-3.8368663799701608E-3</v>
      </c>
      <c r="Q137" s="23">
        <f>Change!Q87-Base!Q87</f>
        <v>-5.1428571998712869E-4</v>
      </c>
      <c r="R137" s="23">
        <f>Change!R87-Base!R87</f>
        <v>6.8924731999686628E-4</v>
      </c>
      <c r="S137" s="23">
        <f>Change!S87-Base!S87</f>
        <v>-1.6569892600273306E-3</v>
      </c>
      <c r="T137" s="23">
        <f>Change!T87-Base!T87</f>
        <v>-8.950076700102727E-4</v>
      </c>
      <c r="U137" s="23">
        <f>Change!U87-Base!U87</f>
        <v>8.3870969001509366E-4</v>
      </c>
      <c r="V137" s="23">
        <f>Change!V87-Base!V87</f>
        <v>-2.740371069990033E-3</v>
      </c>
      <c r="W137" s="23">
        <f>Change!W87-Base!W87</f>
        <v>-3.2258064999268754E-4</v>
      </c>
      <c r="X137" s="23">
        <f>Change!X87-Base!X87</f>
        <v>1.1935483900060717E-3</v>
      </c>
    </row>
    <row r="138" spans="2:24" ht="15.75" x14ac:dyDescent="0.25">
      <c r="B138" s="38" t="s">
        <v>4</v>
      </c>
      <c r="C138" s="39">
        <f t="shared" ref="C138:C146" si="152">NPV($C$2,D138:W138)</f>
        <v>0</v>
      </c>
      <c r="D138" s="23">
        <f>Change!D88-Base!D88</f>
        <v>0</v>
      </c>
      <c r="E138" s="23">
        <f>Change!E88-Base!E88</f>
        <v>0</v>
      </c>
      <c r="F138" s="23">
        <f>Change!F88-Base!F88</f>
        <v>0</v>
      </c>
      <c r="G138" s="23">
        <f>Change!G88-Base!G88</f>
        <v>0</v>
      </c>
      <c r="H138" s="23">
        <f>Change!H88-Base!H88</f>
        <v>0</v>
      </c>
      <c r="I138" s="23">
        <f>Change!I88-Base!I88</f>
        <v>0</v>
      </c>
      <c r="J138" s="23">
        <f>Change!J88-Base!J88</f>
        <v>0</v>
      </c>
      <c r="K138" s="23">
        <f>Change!K88-Base!K88</f>
        <v>0</v>
      </c>
      <c r="L138" s="23">
        <f>Change!L88-Base!L88</f>
        <v>0</v>
      </c>
      <c r="M138" s="23">
        <f>Change!M88-Base!M88</f>
        <v>0</v>
      </c>
      <c r="N138" s="23">
        <f>Change!N88-Base!N88</f>
        <v>0</v>
      </c>
      <c r="O138" s="23">
        <f>Change!O88-Base!O88</f>
        <v>0</v>
      </c>
      <c r="P138" s="23">
        <f>Change!P88-Base!P88</f>
        <v>0</v>
      </c>
      <c r="Q138" s="23">
        <f>Change!Q88-Base!Q88</f>
        <v>0</v>
      </c>
      <c r="R138" s="23">
        <f>Change!R88-Base!R88</f>
        <v>0</v>
      </c>
      <c r="S138" s="23">
        <f>Change!S88-Base!S88</f>
        <v>0</v>
      </c>
      <c r="T138" s="23">
        <f>Change!T88-Base!T88</f>
        <v>0</v>
      </c>
      <c r="U138" s="23">
        <f>Change!U88-Base!U88</f>
        <v>0</v>
      </c>
      <c r="V138" s="23">
        <f>Change!V88-Base!V88</f>
        <v>0</v>
      </c>
      <c r="W138" s="23">
        <f>Change!W88-Base!W88</f>
        <v>0</v>
      </c>
      <c r="X138" s="23">
        <f>Change!X88-Base!X88</f>
        <v>0</v>
      </c>
    </row>
    <row r="139" spans="2:24" ht="15.75" x14ac:dyDescent="0.25">
      <c r="B139" s="38" t="s">
        <v>24</v>
      </c>
      <c r="C139" s="39">
        <f t="shared" si="152"/>
        <v>-2046.6289251669373</v>
      </c>
      <c r="D139" s="23">
        <f>Change!D89-Base!D89</f>
        <v>0.6254695006464317</v>
      </c>
      <c r="E139" s="23">
        <f>Change!E89-Base!E89</f>
        <v>-0.14362675881238829</v>
      </c>
      <c r="F139" s="23">
        <f>Change!F89-Base!F89</f>
        <v>-178.45653833019969</v>
      </c>
      <c r="G139" s="23">
        <f>Change!G89-Base!G89</f>
        <v>-229.32692008386039</v>
      </c>
      <c r="H139" s="23">
        <f>Change!H89-Base!H89</f>
        <v>-253.13564942518769</v>
      </c>
      <c r="I139" s="23">
        <f>Change!I89-Base!I89</f>
        <v>368.81603925850141</v>
      </c>
      <c r="J139" s="23">
        <f>Change!J89-Base!J89</f>
        <v>368.15981051253948</v>
      </c>
      <c r="K139" s="23">
        <f>Change!K89-Base!K89</f>
        <v>174.12462201824292</v>
      </c>
      <c r="L139" s="23">
        <f>Change!L89-Base!L89</f>
        <v>-540.78618534600992</v>
      </c>
      <c r="M139" s="23">
        <f>Change!M89-Base!M89</f>
        <v>-460.1393778287711</v>
      </c>
      <c r="N139" s="23">
        <f>Change!N89-Base!N89</f>
        <v>-374.74486544786987</v>
      </c>
      <c r="O139" s="23">
        <f>Change!O89-Base!O89</f>
        <v>-388.78183769417092</v>
      </c>
      <c r="P139" s="23">
        <f>Change!P89-Base!P89</f>
        <v>-283.19684209622073</v>
      </c>
      <c r="Q139" s="23">
        <f>Change!Q89-Base!Q89</f>
        <v>-265.18999275112947</v>
      </c>
      <c r="R139" s="23">
        <f>Change!R89-Base!R89</f>
        <v>-384.60974391950231</v>
      </c>
      <c r="S139" s="23">
        <f>Change!S89-Base!S89</f>
        <v>-396.01636164740194</v>
      </c>
      <c r="T139" s="23">
        <f>Change!T89-Base!T89</f>
        <v>-470.05176018228394</v>
      </c>
      <c r="U139" s="23">
        <f>Change!U89-Base!U89</f>
        <v>-469.82972667886315</v>
      </c>
      <c r="V139" s="23">
        <f>Change!V89-Base!V89</f>
        <v>-591.16267230142967</v>
      </c>
      <c r="W139" s="23">
        <f>Change!W89-Base!W89</f>
        <v>-557.87212697271207</v>
      </c>
      <c r="X139" s="23">
        <f>Change!X89-Base!X89</f>
        <v>-584.75661026180933</v>
      </c>
    </row>
    <row r="140" spans="2:24" ht="15.75" x14ac:dyDescent="0.25">
      <c r="B140" s="38" t="s">
        <v>25</v>
      </c>
      <c r="C140" s="39">
        <f t="shared" si="152"/>
        <v>-3212.1982180040031</v>
      </c>
      <c r="D140" s="23">
        <f>Change!D90-Base!D90</f>
        <v>2.9148799499125744E-3</v>
      </c>
      <c r="E140" s="23">
        <f>Change!E90-Base!E90</f>
        <v>5.3401553104777122E-3</v>
      </c>
      <c r="F140" s="23">
        <f>Change!F90-Base!F90</f>
        <v>231.21996293094071</v>
      </c>
      <c r="G140" s="23">
        <f>Change!G90-Base!G90</f>
        <v>292.19900510249136</v>
      </c>
      <c r="H140" s="23">
        <f>Change!H90-Base!H90</f>
        <v>345.06367365247024</v>
      </c>
      <c r="I140" s="23">
        <f>Change!I90-Base!I90</f>
        <v>-158.99651916512812</v>
      </c>
      <c r="J140" s="23">
        <f>Change!J90-Base!J90</f>
        <v>-74.613309917156585</v>
      </c>
      <c r="K140" s="23">
        <f>Change!K90-Base!K90</f>
        <v>39.538081123570009</v>
      </c>
      <c r="L140" s="23">
        <f>Change!L90-Base!L90</f>
        <v>-754.70367677826107</v>
      </c>
      <c r="M140" s="23">
        <f>Change!M90-Base!M90</f>
        <v>-1112.9087660758923</v>
      </c>
      <c r="N140" s="23">
        <f>Change!N90-Base!N90</f>
        <v>-1044.063396639167</v>
      </c>
      <c r="O140" s="23">
        <f>Change!O90-Base!O90</f>
        <v>-1120.7838502920404</v>
      </c>
      <c r="P140" s="23">
        <f>Change!P90-Base!P90</f>
        <v>-815.89430904172696</v>
      </c>
      <c r="Q140" s="23">
        <f>Change!Q90-Base!Q90</f>
        <v>-480.49393174539</v>
      </c>
      <c r="R140" s="23">
        <f>Change!R90-Base!R90</f>
        <v>-562.46861581339545</v>
      </c>
      <c r="S140" s="23">
        <f>Change!S90-Base!S90</f>
        <v>-630.12457061926762</v>
      </c>
      <c r="T140" s="23">
        <f>Change!T90-Base!T90</f>
        <v>-615.21024217908052</v>
      </c>
      <c r="U140" s="23">
        <f>Change!U90-Base!U90</f>
        <v>-609.4670335194678</v>
      </c>
      <c r="V140" s="23">
        <f>Change!V90-Base!V90</f>
        <v>-412.17910992344696</v>
      </c>
      <c r="W140" s="23">
        <f>Change!W90-Base!W90</f>
        <v>-312.82368923486865</v>
      </c>
      <c r="X140" s="23">
        <f>Change!X90-Base!X90</f>
        <v>-683.42087200903552</v>
      </c>
    </row>
    <row r="141" spans="2:24" ht="15.75" x14ac:dyDescent="0.25">
      <c r="B141" s="38" t="s">
        <v>26</v>
      </c>
      <c r="C141" s="39">
        <f t="shared" si="152"/>
        <v>8023.1950489155142</v>
      </c>
      <c r="D141" s="23">
        <f>Change!D91-Base!D91</f>
        <v>-5.3947061211147229E-2</v>
      </c>
      <c r="E141" s="23">
        <f>Change!E91-Base!E91</f>
        <v>-1.0882141714319005E-2</v>
      </c>
      <c r="F141" s="23">
        <f>Change!F91-Base!F91</f>
        <v>236.32748666216139</v>
      </c>
      <c r="G141" s="23">
        <f>Change!G91-Base!G91</f>
        <v>445.06187449079698</v>
      </c>
      <c r="H141" s="23">
        <f>Change!H91-Base!H91</f>
        <v>289.32596524348992</v>
      </c>
      <c r="I141" s="23">
        <f>Change!I91-Base!I91</f>
        <v>-1777.1861104142226</v>
      </c>
      <c r="J141" s="23">
        <f>Change!J91-Base!J91</f>
        <v>-1533.7768432605917</v>
      </c>
      <c r="K141" s="23">
        <f>Change!K91-Base!K91</f>
        <v>-1116.2615854860123</v>
      </c>
      <c r="L141" s="23">
        <f>Change!L91-Base!L91</f>
        <v>2702.3683248327616</v>
      </c>
      <c r="M141" s="23">
        <f>Change!M91-Base!M91</f>
        <v>2857.1667934260149</v>
      </c>
      <c r="N141" s="23">
        <f>Change!N91-Base!N91</f>
        <v>2197.2464619417551</v>
      </c>
      <c r="O141" s="23">
        <f>Change!O91-Base!O91</f>
        <v>2420.5981337455923</v>
      </c>
      <c r="P141" s="23">
        <f>Change!P91-Base!P91</f>
        <v>2115.0433227968533</v>
      </c>
      <c r="Q141" s="23">
        <f>Change!Q91-Base!Q91</f>
        <v>1728.6939339780511</v>
      </c>
      <c r="R141" s="23">
        <f>Change!R91-Base!R91</f>
        <v>1850.4670326012056</v>
      </c>
      <c r="S141" s="23">
        <f>Change!S91-Base!S91</f>
        <v>1270.1085968439802</v>
      </c>
      <c r="T141" s="23">
        <f>Change!T91-Base!T91</f>
        <v>1357.4330307299715</v>
      </c>
      <c r="U141" s="23">
        <f>Change!U91-Base!U91</f>
        <v>1585.9328969622366</v>
      </c>
      <c r="V141" s="23">
        <f>Change!V91-Base!V91</f>
        <v>1640.8478009674072</v>
      </c>
      <c r="W141" s="23">
        <f>Change!W91-Base!W91</f>
        <v>1500.7458380435201</v>
      </c>
      <c r="X141" s="23">
        <f>Change!X91-Base!X91</f>
        <v>1801.6028542303866</v>
      </c>
    </row>
    <row r="142" spans="2:24" ht="15.75" x14ac:dyDescent="0.25">
      <c r="B142" s="38" t="s">
        <v>27</v>
      </c>
      <c r="C142" s="39">
        <f t="shared" si="152"/>
        <v>218.26028436517984</v>
      </c>
      <c r="D142" s="23">
        <f>Change!D92-Base!D92</f>
        <v>-1.5426629649482493E-2</v>
      </c>
      <c r="E142" s="23">
        <f>Change!E92-Base!E92</f>
        <v>7.6142158495713375E-3</v>
      </c>
      <c r="F142" s="23">
        <f>Change!F92-Base!F92</f>
        <v>-6.8272256215814195</v>
      </c>
      <c r="G142" s="23">
        <f>Change!G92-Base!G92</f>
        <v>-6.142231077179531</v>
      </c>
      <c r="H142" s="23">
        <f>Change!H92-Base!H92</f>
        <v>-0.20078913416909927</v>
      </c>
      <c r="I142" s="23">
        <f>Change!I92-Base!I92</f>
        <v>30.424168420927344</v>
      </c>
      <c r="J142" s="23">
        <f>Change!J92-Base!J92</f>
        <v>19.010052344589894</v>
      </c>
      <c r="K142" s="23">
        <f>Change!K92-Base!K92</f>
        <v>31.993436893741091</v>
      </c>
      <c r="L142" s="23">
        <f>Change!L92-Base!L92</f>
        <v>73.054425030878519</v>
      </c>
      <c r="M142" s="23">
        <f>Change!M92-Base!M92</f>
        <v>26.688812309419518</v>
      </c>
      <c r="N142" s="23">
        <f>Change!N92-Base!N92</f>
        <v>58.086957731030452</v>
      </c>
      <c r="O142" s="23">
        <f>Change!O92-Base!O92</f>
        <v>48.512944120030625</v>
      </c>
      <c r="P142" s="23">
        <f>Change!P92-Base!P92</f>
        <v>58.20544467344007</v>
      </c>
      <c r="Q142" s="23">
        <f>Change!Q92-Base!Q92</f>
        <v>70.835965399561246</v>
      </c>
      <c r="R142" s="23">
        <f>Change!R92-Base!R92</f>
        <v>101.62864879606968</v>
      </c>
      <c r="S142" s="23">
        <f>Change!S92-Base!S92</f>
        <v>5.1184350390503823</v>
      </c>
      <c r="T142" s="23">
        <f>Change!T92-Base!T92</f>
        <v>-72.603423591688625</v>
      </c>
      <c r="U142" s="23">
        <f>Change!U92-Base!U92</f>
        <v>-60.791996802809081</v>
      </c>
      <c r="V142" s="23">
        <f>Change!V92-Base!V92</f>
        <v>11.468858827288386</v>
      </c>
      <c r="W142" s="23">
        <f>Change!W92-Base!W92</f>
        <v>38.405660768718917</v>
      </c>
      <c r="X142" s="23">
        <f>Change!X92-Base!X92</f>
        <v>6.0136780237289713</v>
      </c>
    </row>
    <row r="143" spans="2:24" ht="15.75" x14ac:dyDescent="0.25">
      <c r="B143" s="38" t="s">
        <v>28</v>
      </c>
      <c r="C143" s="39">
        <f t="shared" si="152"/>
        <v>1121.4484366956319</v>
      </c>
      <c r="D143" s="23">
        <f>Change!D93-Base!D93</f>
        <v>-1.2461092914745677</v>
      </c>
      <c r="E143" s="23">
        <f>Change!E93-Base!E93</f>
        <v>-0.18787627411802532</v>
      </c>
      <c r="F143" s="23">
        <f>Change!F93-Base!F93</f>
        <v>150.16518308562809</v>
      </c>
      <c r="G143" s="23">
        <f>Change!G93-Base!G93</f>
        <v>147.46712726671103</v>
      </c>
      <c r="H143" s="23">
        <f>Change!H93-Base!H93</f>
        <v>243.10367372990004</v>
      </c>
      <c r="I143" s="23">
        <f>Change!I93-Base!I93</f>
        <v>-1168.5242020707883</v>
      </c>
      <c r="J143" s="23">
        <f>Change!J93-Base!J93</f>
        <v>-1025.5136647672407</v>
      </c>
      <c r="K143" s="23">
        <f>Change!K93-Base!K93</f>
        <v>-823.58434920384025</v>
      </c>
      <c r="L143" s="23">
        <f>Change!L93-Base!L93</f>
        <v>932.16689347261854</v>
      </c>
      <c r="M143" s="23">
        <f>Change!M93-Base!M93</f>
        <v>817.840093877865</v>
      </c>
      <c r="N143" s="23">
        <f>Change!N93-Base!N93</f>
        <v>492.18129406268417</v>
      </c>
      <c r="O143" s="23">
        <f>Change!O93-Base!O93</f>
        <v>656.62082750668924</v>
      </c>
      <c r="P143" s="23">
        <f>Change!P93-Base!P93</f>
        <v>726.1977260941494</v>
      </c>
      <c r="Q143" s="23">
        <f>Change!Q93-Base!Q93</f>
        <v>728.0911252914666</v>
      </c>
      <c r="R143" s="23">
        <f>Change!R93-Base!R93</f>
        <v>599.85223724234675</v>
      </c>
      <c r="S143" s="23">
        <f>Change!S93-Base!S93</f>
        <v>-20.522543220533407</v>
      </c>
      <c r="T143" s="23">
        <f>Change!T93-Base!T93</f>
        <v>-53.918766254937509</v>
      </c>
      <c r="U143" s="23">
        <f>Change!U93-Base!U93</f>
        <v>269.07426660919737</v>
      </c>
      <c r="V143" s="23">
        <f>Change!V93-Base!V93</f>
        <v>273.78408262008452</v>
      </c>
      <c r="W143" s="23">
        <f>Change!W93-Base!W93</f>
        <v>435.11443838177365</v>
      </c>
      <c r="X143" s="23">
        <f>Change!X93-Base!X93</f>
        <v>279.18926600132545</v>
      </c>
    </row>
    <row r="144" spans="2:24" ht="15.75" x14ac:dyDescent="0.25">
      <c r="B144" s="38" t="s">
        <v>29</v>
      </c>
      <c r="C144" s="39">
        <f t="shared" si="152"/>
        <v>0</v>
      </c>
      <c r="D144" s="23">
        <f>Change!D94-Base!D94</f>
        <v>0</v>
      </c>
      <c r="E144" s="23">
        <f>Change!E94-Base!E94</f>
        <v>0</v>
      </c>
      <c r="F144" s="23">
        <f>Change!F94-Base!F94</f>
        <v>0</v>
      </c>
      <c r="G144" s="23">
        <f>Change!G94-Base!G94</f>
        <v>0</v>
      </c>
      <c r="H144" s="23">
        <f>Change!H94-Base!H94</f>
        <v>0</v>
      </c>
      <c r="I144" s="23">
        <f>Change!I94-Base!I94</f>
        <v>0</v>
      </c>
      <c r="J144" s="23">
        <f>Change!J94-Base!J94</f>
        <v>0</v>
      </c>
      <c r="K144" s="23">
        <f>Change!K94-Base!K94</f>
        <v>0</v>
      </c>
      <c r="L144" s="23">
        <f>Change!L94-Base!L94</f>
        <v>0</v>
      </c>
      <c r="M144" s="23">
        <f>Change!M94-Base!M94</f>
        <v>0</v>
      </c>
      <c r="N144" s="23">
        <f>Change!N94-Base!N94</f>
        <v>0</v>
      </c>
      <c r="O144" s="23">
        <f>Change!O94-Base!O94</f>
        <v>0</v>
      </c>
      <c r="P144" s="23">
        <f>Change!P94-Base!P94</f>
        <v>0</v>
      </c>
      <c r="Q144" s="23">
        <f>Change!Q94-Base!Q94</f>
        <v>0</v>
      </c>
      <c r="R144" s="23">
        <f>Change!R94-Base!R94</f>
        <v>0</v>
      </c>
      <c r="S144" s="23">
        <f>Change!S94-Base!S94</f>
        <v>0</v>
      </c>
      <c r="T144" s="23">
        <f>Change!T94-Base!T94</f>
        <v>0</v>
      </c>
      <c r="U144" s="23">
        <f>Change!U94-Base!U94</f>
        <v>0</v>
      </c>
      <c r="V144" s="23">
        <f>Change!V94-Base!V94</f>
        <v>0</v>
      </c>
      <c r="W144" s="23">
        <f>Change!W94-Base!W94</f>
        <v>0</v>
      </c>
      <c r="X144" s="23">
        <f>Change!X94-Base!X94</f>
        <v>0</v>
      </c>
    </row>
    <row r="145" spans="2:24" ht="15.75" x14ac:dyDescent="0.25">
      <c r="B145" s="38" t="s">
        <v>30</v>
      </c>
      <c r="C145" s="39">
        <f t="shared" si="152"/>
        <v>0</v>
      </c>
      <c r="D145" s="23">
        <f>Change!D95-Base!D95</f>
        <v>0</v>
      </c>
      <c r="E145" s="23">
        <f>Change!E95-Base!E95</f>
        <v>0</v>
      </c>
      <c r="F145" s="23">
        <f>Change!F95-Base!F95</f>
        <v>0</v>
      </c>
      <c r="G145" s="23">
        <f>Change!G95-Base!G95</f>
        <v>0</v>
      </c>
      <c r="H145" s="23">
        <f>Change!H95-Base!H95</f>
        <v>0</v>
      </c>
      <c r="I145" s="23">
        <f>Change!I95-Base!I95</f>
        <v>0</v>
      </c>
      <c r="J145" s="23">
        <f>Change!J95-Base!J95</f>
        <v>0</v>
      </c>
      <c r="K145" s="23">
        <f>Change!K95-Base!K95</f>
        <v>0</v>
      </c>
      <c r="L145" s="23">
        <f>Change!L95-Base!L95</f>
        <v>0</v>
      </c>
      <c r="M145" s="23">
        <f>Change!M95-Base!M95</f>
        <v>0</v>
      </c>
      <c r="N145" s="23">
        <f>Change!N95-Base!N95</f>
        <v>0</v>
      </c>
      <c r="O145" s="23">
        <f>Change!O95-Base!O95</f>
        <v>0</v>
      </c>
      <c r="P145" s="23">
        <f>Change!P95-Base!P95</f>
        <v>0</v>
      </c>
      <c r="Q145" s="23">
        <f>Change!Q95-Base!Q95</f>
        <v>0</v>
      </c>
      <c r="R145" s="23">
        <f>Change!R95-Base!R95</f>
        <v>0</v>
      </c>
      <c r="S145" s="23">
        <f>Change!S95-Base!S95</f>
        <v>0</v>
      </c>
      <c r="T145" s="23">
        <f>Change!T95-Base!T95</f>
        <v>0</v>
      </c>
      <c r="U145" s="23">
        <f>Change!U95-Base!U95</f>
        <v>0</v>
      </c>
      <c r="V145" s="23">
        <f>Change!V95-Base!V95</f>
        <v>0</v>
      </c>
      <c r="W145" s="23">
        <f>Change!W95-Base!W95</f>
        <v>0</v>
      </c>
      <c r="X145" s="23">
        <f>Change!X95-Base!X95</f>
        <v>0</v>
      </c>
    </row>
    <row r="146" spans="2:24" ht="15.75" x14ac:dyDescent="0.25">
      <c r="B146" s="40" t="s">
        <v>1</v>
      </c>
      <c r="C146" s="39">
        <f t="shared" si="152"/>
        <v>0</v>
      </c>
      <c r="D146" s="23">
        <f>Change!D96-Base!D96</f>
        <v>0</v>
      </c>
      <c r="E146" s="23">
        <f>Change!E96-Base!E96</f>
        <v>0</v>
      </c>
      <c r="F146" s="23">
        <f>Change!F96-Base!F96</f>
        <v>0</v>
      </c>
      <c r="G146" s="23">
        <f>Change!G96-Base!G96</f>
        <v>0</v>
      </c>
      <c r="H146" s="23">
        <f>Change!H96-Base!H96</f>
        <v>0</v>
      </c>
      <c r="I146" s="23">
        <f>Change!I96-Base!I96</f>
        <v>0</v>
      </c>
      <c r="J146" s="23">
        <f>Change!J96-Base!J96</f>
        <v>0</v>
      </c>
      <c r="K146" s="23">
        <f>Change!K96-Base!K96</f>
        <v>0</v>
      </c>
      <c r="L146" s="23">
        <f>Change!L96-Base!L96</f>
        <v>0</v>
      </c>
      <c r="M146" s="23">
        <f>Change!M96-Base!M96</f>
        <v>0</v>
      </c>
      <c r="N146" s="23">
        <f>Change!N96-Base!N96</f>
        <v>0</v>
      </c>
      <c r="O146" s="23">
        <f>Change!O96-Base!O96</f>
        <v>0</v>
      </c>
      <c r="P146" s="23">
        <f>Change!P96-Base!P96</f>
        <v>0</v>
      </c>
      <c r="Q146" s="23">
        <f>Change!Q96-Base!Q96</f>
        <v>0</v>
      </c>
      <c r="R146" s="23">
        <f>Change!R96-Base!R96</f>
        <v>0</v>
      </c>
      <c r="S146" s="23">
        <f>Change!S96-Base!S96</f>
        <v>0</v>
      </c>
      <c r="T146" s="23">
        <f>Change!T96-Base!T96</f>
        <v>0</v>
      </c>
      <c r="U146" s="23">
        <f>Change!U96-Base!U96</f>
        <v>0</v>
      </c>
      <c r="V146" s="23">
        <f>Change!V96-Base!V96</f>
        <v>0</v>
      </c>
      <c r="W146" s="23">
        <f>Change!W96-Base!W96</f>
        <v>0</v>
      </c>
      <c r="X146" s="23">
        <f>Change!X96-Base!X96</f>
        <v>0</v>
      </c>
    </row>
    <row r="147" spans="2:24" x14ac:dyDescent="0.25">
      <c r="C147" s="23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92BFE-B186-4A7B-BD96-645C83645EC1}">
  <sheetPr codeName="Sheet2"/>
  <dimension ref="A1:X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4" ht="21" thickBot="1" x14ac:dyDescent="0.35">
      <c r="C1" s="14" t="str">
        <f>Base!C1</f>
        <v>Discount Rate</v>
      </c>
      <c r="D1" s="42" t="str">
        <f>ChangeStudyName&amp;" less "&amp;BaseStudyName</f>
        <v>ST Cost Summary -25I.LP.ST.r21.OSWind.EP.2409MN.Integrated.165554 (LT. 165554 - 175935) v106.5 less ST Cost Summary -25I.LP.ST.r21.Base.EP.2409MN.Integrated.155264 (LT. 155264 - 157144) v102.4</v>
      </c>
    </row>
    <row r="2" spans="1:24" ht="15.75" thickBot="1" x14ac:dyDescent="0.3">
      <c r="C2" s="15">
        <f>Base!C2</f>
        <v>6.3799999999999996E-2</v>
      </c>
    </row>
    <row r="5" spans="1:24" x14ac:dyDescent="0.25">
      <c r="B5" s="1" t="s">
        <v>2</v>
      </c>
      <c r="C5" s="2" t="str">
        <f>Base!C5</f>
        <v>NPV</v>
      </c>
      <c r="D5" s="3">
        <f>Base!D5</f>
        <v>2025</v>
      </c>
      <c r="E5" s="3">
        <f>Base!E5</f>
        <v>2026</v>
      </c>
      <c r="F5" s="3">
        <f>Base!F5</f>
        <v>2027</v>
      </c>
      <c r="G5" s="3">
        <f>Base!G5</f>
        <v>2028</v>
      </c>
      <c r="H5" s="3">
        <f>Base!H5</f>
        <v>2029</v>
      </c>
      <c r="I5" s="3">
        <f>Base!I5</f>
        <v>2030</v>
      </c>
      <c r="J5" s="3">
        <f>Base!J5</f>
        <v>2031</v>
      </c>
      <c r="K5" s="3">
        <f>Base!K5</f>
        <v>2032</v>
      </c>
      <c r="L5" s="3">
        <f>Base!L5</f>
        <v>2033</v>
      </c>
      <c r="M5" s="3">
        <f>Base!M5</f>
        <v>2034</v>
      </c>
      <c r="N5" s="3">
        <f>Base!N5</f>
        <v>2035</v>
      </c>
      <c r="O5" s="3">
        <f>Base!O5</f>
        <v>2036</v>
      </c>
      <c r="P5" s="3">
        <f>Base!P5</f>
        <v>2037</v>
      </c>
      <c r="Q5" s="3">
        <f>Base!Q5</f>
        <v>2038</v>
      </c>
      <c r="R5" s="3">
        <f>Base!R5</f>
        <v>2039</v>
      </c>
      <c r="S5" s="3">
        <f>Base!S5</f>
        <v>2040</v>
      </c>
      <c r="T5" s="3">
        <f>Base!T5</f>
        <v>2041</v>
      </c>
      <c r="U5" s="3">
        <f>Base!U5</f>
        <v>2042</v>
      </c>
      <c r="V5" s="3">
        <f>Base!V5</f>
        <v>2043</v>
      </c>
      <c r="W5" s="3">
        <f>Base!W5</f>
        <v>2044</v>
      </c>
      <c r="X5" s="3">
        <f>Base!X5</f>
        <v>2045</v>
      </c>
    </row>
    <row r="7" spans="1:24" ht="15.75" x14ac:dyDescent="0.25">
      <c r="A7" s="41">
        <v>1</v>
      </c>
      <c r="B7" s="7" t="s">
        <v>76</v>
      </c>
      <c r="C7" s="8">
        <f>IFERROR(Change!C7-Base!C7,"")</f>
        <v>-89.177966117246797</v>
      </c>
      <c r="D7" s="8">
        <f>IFERROR(Change!D7-Base!D7,"")</f>
        <v>-5.8739182223007447E-2</v>
      </c>
      <c r="E7" s="8">
        <f>IFERROR(Change!E7-Base!E7,"")</f>
        <v>-3.6110925341404254E-2</v>
      </c>
      <c r="F7" s="8">
        <f>IFERROR(Change!F7-Base!F7,"")</f>
        <v>-1.8394067560612939</v>
      </c>
      <c r="G7" s="8">
        <f>IFERROR(Change!G7-Base!G7,"")</f>
        <v>-5.651152604632216</v>
      </c>
      <c r="H7" s="8">
        <f>IFERROR(Change!H7-Base!H7,"")</f>
        <v>-1.4308648866900739</v>
      </c>
      <c r="I7" s="8">
        <f>IFERROR(Change!I7-Base!I7,"")</f>
        <v>11.732619719342097</v>
      </c>
      <c r="J7" s="8">
        <f>IFERROR(Change!J7-Base!J7,"")</f>
        <v>5.4342542249915482</v>
      </c>
      <c r="K7" s="8">
        <f>IFERROR(Change!K7-Base!K7,"")</f>
        <v>-1.5584957392190688</v>
      </c>
      <c r="L7" s="8">
        <f>IFERROR(Change!L7-Base!L7,"")</f>
        <v>-23.889395074656306</v>
      </c>
      <c r="M7" s="8">
        <f>IFERROR(Change!M7-Base!M7,"")</f>
        <v>-21.627332161970713</v>
      </c>
      <c r="N7" s="8">
        <f>IFERROR(Change!N7-Base!N7,"")</f>
        <v>-15.563478535154957</v>
      </c>
      <c r="O7" s="8">
        <f>IFERROR(Change!O7-Base!O7,"")</f>
        <v>-13.598483638851434</v>
      </c>
      <c r="P7" s="8">
        <f>IFERROR(Change!P7-Base!P7,"")</f>
        <v>-19.030503548817478</v>
      </c>
      <c r="Q7" s="8">
        <f>IFERROR(Change!Q7-Base!Q7,"")</f>
        <v>-17.260515020831519</v>
      </c>
      <c r="R7" s="8">
        <f>IFERROR(Change!R7-Base!R7,"")</f>
        <v>-19.931900751856176</v>
      </c>
      <c r="S7" s="8">
        <f>IFERROR(Change!S7-Base!S7,"")</f>
        <v>-15.347963515413568</v>
      </c>
      <c r="T7" s="8">
        <f>IFERROR(Change!T7-Base!T7,"")</f>
        <v>-14.65303544717392</v>
      </c>
      <c r="U7" s="8">
        <f>IFERROR(Change!U7-Base!U7,"")</f>
        <v>-13.426095361990633</v>
      </c>
      <c r="V7" s="8">
        <f>IFERROR(Change!V7-Base!V7,"")</f>
        <v>-20.92545302935082</v>
      </c>
      <c r="W7" s="8">
        <f>IFERROR(Change!W7-Base!W7,"")</f>
        <v>-12.297085190335451</v>
      </c>
      <c r="X7" s="8">
        <f>IFERROR(Change!X7-Base!X7,"")</f>
        <v>-15.180824784411129</v>
      </c>
    </row>
    <row r="8" spans="1:24" ht="15.75" outlineLevel="1" x14ac:dyDescent="0.25">
      <c r="B8" s="4" t="s">
        <v>77</v>
      </c>
      <c r="C8" s="6">
        <f>IFERROR(Change!C8-Base!C8,"")</f>
        <v>-3.9676958439833356</v>
      </c>
      <c r="D8" s="43">
        <f>IFERROR(Change!D8-Base!D8,"")</f>
        <v>-5.1484674095831906E-3</v>
      </c>
      <c r="E8" s="43">
        <f>IFERROR(Change!E8-Base!E8,"")</f>
        <v>-7.2633763794982542E-4</v>
      </c>
      <c r="F8" s="43">
        <f>IFERROR(Change!F8-Base!F8,"")</f>
        <v>-0.12474351486492452</v>
      </c>
      <c r="G8" s="43">
        <f>IFERROR(Change!G8-Base!G8,"")</f>
        <v>-0.2631120022022273</v>
      </c>
      <c r="H8" s="43">
        <f>IFERROR(Change!H8-Base!H8,"")</f>
        <v>-1.9183031172367748E-2</v>
      </c>
      <c r="I8" s="43">
        <f>IFERROR(Change!I8-Base!I8,"")</f>
        <v>0.88628183917487746</v>
      </c>
      <c r="J8" s="43">
        <f>IFERROR(Change!J8-Base!J8,"")</f>
        <v>0.49286593159138903</v>
      </c>
      <c r="K8" s="43">
        <f>IFERROR(Change!K8-Base!K8,"")</f>
        <v>0.21337566111839301</v>
      </c>
      <c r="L8" s="43">
        <f>IFERROR(Change!L8-Base!L8,"")</f>
        <v>-1.2546152570395908</v>
      </c>
      <c r="M8" s="43">
        <f>IFERROR(Change!M8-Base!M8,"")</f>
        <v>-1.1360955214875101</v>
      </c>
      <c r="N8" s="43">
        <f>IFERROR(Change!N8-Base!N8,"")</f>
        <v>-0.7975165741260497</v>
      </c>
      <c r="O8" s="43">
        <f>IFERROR(Change!O8-Base!O8,"")</f>
        <v>-0.70328731302418213</v>
      </c>
      <c r="P8" s="43">
        <f>IFERROR(Change!P8-Base!P8,"")</f>
        <v>-1.0047638787901896</v>
      </c>
      <c r="Q8" s="43">
        <f>IFERROR(Change!Q8-Base!Q8,"")</f>
        <v>-0.90725346957604458</v>
      </c>
      <c r="R8" s="43">
        <f>IFERROR(Change!R8-Base!R8,"")</f>
        <v>-1.0798987472525958</v>
      </c>
      <c r="S8" s="43">
        <f>IFERROR(Change!S8-Base!S8,"")</f>
        <v>-0.87351546392271828</v>
      </c>
      <c r="T8" s="43">
        <f>IFERROR(Change!T8-Base!T8,"")</f>
        <v>-0.78272690616327978</v>
      </c>
      <c r="U8" s="43">
        <f>IFERROR(Change!U8-Base!U8,"")</f>
        <v>-0.48883307494504535</v>
      </c>
      <c r="V8" s="43">
        <f>IFERROR(Change!V8-Base!V8,"")</f>
        <v>-0.86556098119821456</v>
      </c>
      <c r="W8" s="43">
        <f>IFERROR(Change!W8-Base!W8,"")</f>
        <v>-0.60915450765756418</v>
      </c>
      <c r="X8" s="43">
        <f>IFERROR(Change!X8-Base!X8,"")</f>
        <v>-0.62001977542654885</v>
      </c>
    </row>
    <row r="9" spans="1:24" ht="15.75" outlineLevel="1" x14ac:dyDescent="0.25">
      <c r="B9" s="5" t="s">
        <v>78</v>
      </c>
      <c r="C9" s="44">
        <f>IFERROR(Change!C9-Base!C9,"")</f>
        <v>0</v>
      </c>
      <c r="D9" s="45">
        <f>IFERROR(Change!D9-Base!D9,"")</f>
        <v>0</v>
      </c>
      <c r="E9" s="45">
        <f>IFERROR(Change!E9-Base!E9,"")</f>
        <v>0</v>
      </c>
      <c r="F9" s="45">
        <f>IFERROR(Change!F9-Base!F9,"")</f>
        <v>0</v>
      </c>
      <c r="G9" s="45">
        <f>IFERROR(Change!G9-Base!G9,"")</f>
        <v>0</v>
      </c>
      <c r="H9" s="45">
        <f>IFERROR(Change!H9-Base!H9,"")</f>
        <v>0</v>
      </c>
      <c r="I9" s="45">
        <f>IFERROR(Change!I9-Base!I9,"")</f>
        <v>0</v>
      </c>
      <c r="J9" s="45">
        <f>IFERROR(Change!J9-Base!J9,"")</f>
        <v>0</v>
      </c>
      <c r="K9" s="45">
        <f>IFERROR(Change!K9-Base!K9,"")</f>
        <v>0</v>
      </c>
      <c r="L9" s="45">
        <f>IFERROR(Change!L9-Base!L9,"")</f>
        <v>0</v>
      </c>
      <c r="M9" s="45">
        <f>IFERROR(Change!M9-Base!M9,"")</f>
        <v>0</v>
      </c>
      <c r="N9" s="45">
        <f>IFERROR(Change!N9-Base!N9,"")</f>
        <v>0</v>
      </c>
      <c r="O9" s="45">
        <f>IFERROR(Change!O9-Base!O9,"")</f>
        <v>0</v>
      </c>
      <c r="P9" s="45">
        <f>IFERROR(Change!P9-Base!P9,"")</f>
        <v>0</v>
      </c>
      <c r="Q9" s="45">
        <f>IFERROR(Change!Q9-Base!Q9,"")</f>
        <v>0</v>
      </c>
      <c r="R9" s="45">
        <f>IFERROR(Change!R9-Base!R9,"")</f>
        <v>0</v>
      </c>
      <c r="S9" s="45">
        <f>IFERROR(Change!S9-Base!S9,"")</f>
        <v>0</v>
      </c>
      <c r="T9" s="45">
        <f>IFERROR(Change!T9-Base!T9,"")</f>
        <v>0</v>
      </c>
      <c r="U9" s="45">
        <f>IFERROR(Change!U9-Base!U9,"")</f>
        <v>0</v>
      </c>
      <c r="V9" s="45">
        <f>IFERROR(Change!V9-Base!V9,"")</f>
        <v>0</v>
      </c>
      <c r="W9" s="45">
        <f>IFERROR(Change!W9-Base!W9,"")</f>
        <v>0</v>
      </c>
      <c r="X9" s="45">
        <f>IFERROR(Change!X9-Base!X9,"")</f>
        <v>0</v>
      </c>
    </row>
    <row r="10" spans="1:24" ht="15.75" outlineLevel="1" x14ac:dyDescent="0.25">
      <c r="B10" s="5" t="s">
        <v>79</v>
      </c>
      <c r="C10" s="44">
        <f>IFERROR(Change!C10-Base!C10,"")</f>
        <v>0</v>
      </c>
      <c r="D10" s="45">
        <f>IFERROR(Change!D10-Base!D10,"")</f>
        <v>0</v>
      </c>
      <c r="E10" s="45">
        <f>IFERROR(Change!E10-Base!E10,"")</f>
        <v>0</v>
      </c>
      <c r="F10" s="45">
        <f>IFERROR(Change!F10-Base!F10,"")</f>
        <v>0</v>
      </c>
      <c r="G10" s="45">
        <f>IFERROR(Change!G10-Base!G10,"")</f>
        <v>0</v>
      </c>
      <c r="H10" s="45">
        <f>IFERROR(Change!H10-Base!H10,"")</f>
        <v>0</v>
      </c>
      <c r="I10" s="45">
        <f>IFERROR(Change!I10-Base!I10,"")</f>
        <v>0</v>
      </c>
      <c r="J10" s="45">
        <f>IFERROR(Change!J10-Base!J10,"")</f>
        <v>0</v>
      </c>
      <c r="K10" s="45">
        <f>IFERROR(Change!K10-Base!K10,"")</f>
        <v>0</v>
      </c>
      <c r="L10" s="45">
        <f>IFERROR(Change!L10-Base!L10,"")</f>
        <v>0</v>
      </c>
      <c r="M10" s="45">
        <f>IFERROR(Change!M10-Base!M10,"")</f>
        <v>0</v>
      </c>
      <c r="N10" s="45">
        <f>IFERROR(Change!N10-Base!N10,"")</f>
        <v>0</v>
      </c>
      <c r="O10" s="45">
        <f>IFERROR(Change!O10-Base!O10,"")</f>
        <v>0</v>
      </c>
      <c r="P10" s="45">
        <f>IFERROR(Change!P10-Base!P10,"")</f>
        <v>0</v>
      </c>
      <c r="Q10" s="45">
        <f>IFERROR(Change!Q10-Base!Q10,"")</f>
        <v>0</v>
      </c>
      <c r="R10" s="45">
        <f>IFERROR(Change!R10-Base!R10,"")</f>
        <v>0</v>
      </c>
      <c r="S10" s="45">
        <f>IFERROR(Change!S10-Base!S10,"")</f>
        <v>0</v>
      </c>
      <c r="T10" s="45">
        <f>IFERROR(Change!T10-Base!T10,"")</f>
        <v>0</v>
      </c>
      <c r="U10" s="45">
        <f>IFERROR(Change!U10-Base!U10,"")</f>
        <v>0</v>
      </c>
      <c r="V10" s="45">
        <f>IFERROR(Change!V10-Base!V10,"")</f>
        <v>0</v>
      </c>
      <c r="W10" s="45">
        <f>IFERROR(Change!W10-Base!W10,"")</f>
        <v>0</v>
      </c>
      <c r="X10" s="45">
        <f>IFERROR(Change!X10-Base!X10,"")</f>
        <v>0</v>
      </c>
    </row>
    <row r="11" spans="1:24" ht="15.75" outlineLevel="1" x14ac:dyDescent="0.25">
      <c r="B11" s="5" t="s">
        <v>80</v>
      </c>
      <c r="C11" s="44">
        <f>IFERROR(Change!C11-Base!C11,"")</f>
        <v>-1.0600088972012145E-2</v>
      </c>
      <c r="D11" s="45">
        <f>IFERROR(Change!D11-Base!D11,"")</f>
        <v>0</v>
      </c>
      <c r="E11" s="45">
        <f>IFERROR(Change!E11-Base!E11,"")</f>
        <v>0</v>
      </c>
      <c r="F11" s="45">
        <f>IFERROR(Change!F11-Base!F11,"")</f>
        <v>0</v>
      </c>
      <c r="G11" s="45">
        <f>IFERROR(Change!G11-Base!G11,"")</f>
        <v>0</v>
      </c>
      <c r="H11" s="45">
        <f>IFERROR(Change!H11-Base!H11,"")</f>
        <v>0</v>
      </c>
      <c r="I11" s="45">
        <f>IFERROR(Change!I11-Base!I11,"")</f>
        <v>0</v>
      </c>
      <c r="J11" s="45">
        <f>IFERROR(Change!J11-Base!J11,"")</f>
        <v>0</v>
      </c>
      <c r="K11" s="45">
        <f>IFERROR(Change!K11-Base!K11,"")</f>
        <v>2.2525495632663706E-4</v>
      </c>
      <c r="L11" s="45">
        <f>IFERROR(Change!L11-Base!L11,"")</f>
        <v>-2.6064364219990921E-4</v>
      </c>
      <c r="M11" s="45">
        <f>IFERROR(Change!M11-Base!M11,"")</f>
        <v>-1.9519246842492066E-4</v>
      </c>
      <c r="N11" s="45">
        <f>IFERROR(Change!N11-Base!N11,"")</f>
        <v>-4.1635267344020122E-5</v>
      </c>
      <c r="O11" s="45">
        <f>IFERROR(Change!O11-Base!O11,"")</f>
        <v>-5.6220954114394317E-5</v>
      </c>
      <c r="P11" s="45">
        <f>IFERROR(Change!P11-Base!P11,"")</f>
        <v>-8.5154107168250448E-5</v>
      </c>
      <c r="Q11" s="45">
        <f>IFERROR(Change!Q11-Base!Q11,"")</f>
        <v>-3.296488402071418E-5</v>
      </c>
      <c r="R11" s="45">
        <f>IFERROR(Change!R11-Base!R11,"")</f>
        <v>1.613949384022817E-4</v>
      </c>
      <c r="S11" s="45">
        <f>IFERROR(Change!S11-Base!S11,"")</f>
        <v>-4.8440630000534668E-5</v>
      </c>
      <c r="T11" s="45">
        <f>IFERROR(Change!T11-Base!T11,"")</f>
        <v>1.5337056550990269E-5</v>
      </c>
      <c r="U11" s="45">
        <f>IFERROR(Change!U11-Base!U11,"")</f>
        <v>-3.1486103249099173E-2</v>
      </c>
      <c r="V11" s="45">
        <f>IFERROR(Change!V11-Base!V11,"")</f>
        <v>7.302353217000096E-5</v>
      </c>
      <c r="W11" s="45">
        <f>IFERROR(Change!W11-Base!W11,"")</f>
        <v>-1.4940034337999984E-4</v>
      </c>
      <c r="X11" s="45">
        <f>IFERROR(Change!X11-Base!X11,"")</f>
        <v>-2.586890017299997E-4</v>
      </c>
    </row>
    <row r="12" spans="1:24" ht="15.75" outlineLevel="1" x14ac:dyDescent="0.25">
      <c r="B12" s="5" t="s">
        <v>109</v>
      </c>
      <c r="C12" s="44">
        <f>IFERROR(Change!C12-Base!C12,"")</f>
        <v>-6.4326245637857937E-4</v>
      </c>
      <c r="D12" s="45">
        <f>IFERROR(Change!D12-Base!D12,"")</f>
        <v>0</v>
      </c>
      <c r="E12" s="45">
        <f>IFERROR(Change!E12-Base!E12,"")</f>
        <v>0</v>
      </c>
      <c r="F12" s="45">
        <f>IFERROR(Change!F12-Base!F12,"")</f>
        <v>0</v>
      </c>
      <c r="G12" s="45">
        <f>IFERROR(Change!G12-Base!G12,"")</f>
        <v>0</v>
      </c>
      <c r="H12" s="45">
        <f>IFERROR(Change!H12-Base!H12,"")</f>
        <v>0</v>
      </c>
      <c r="I12" s="45">
        <f>IFERROR(Change!I12-Base!I12,"")</f>
        <v>0</v>
      </c>
      <c r="J12" s="45">
        <f>IFERROR(Change!J12-Base!J12,"")</f>
        <v>0</v>
      </c>
      <c r="K12" s="45">
        <f>IFERROR(Change!K12-Base!K12,"")</f>
        <v>-3.5730642025555426E-5</v>
      </c>
      <c r="L12" s="45">
        <f>IFERROR(Change!L12-Base!L12,"")</f>
        <v>-6.8453710355242947E-5</v>
      </c>
      <c r="M12" s="45">
        <f>IFERROR(Change!M12-Base!M12,"")</f>
        <v>-3.6860267414340342E-5</v>
      </c>
      <c r="N12" s="45">
        <f>IFERROR(Change!N12-Base!N12,"")</f>
        <v>0</v>
      </c>
      <c r="O12" s="45">
        <f>IFERROR(Change!O12-Base!O12,"")</f>
        <v>-2.0135682802902011E-5</v>
      </c>
      <c r="P12" s="45">
        <f>IFERROR(Change!P12-Base!P12,"")</f>
        <v>0</v>
      </c>
      <c r="Q12" s="45">
        <f>IFERROR(Change!Q12-Base!Q12,"")</f>
        <v>0</v>
      </c>
      <c r="R12" s="45">
        <f>IFERROR(Change!R12-Base!R12,"")</f>
        <v>-1.3930943704281162E-3</v>
      </c>
      <c r="S12" s="45">
        <f>IFERROR(Change!S12-Base!S12,"")</f>
        <v>0</v>
      </c>
      <c r="T12" s="45">
        <f>IFERROR(Change!T12-Base!T12,"")</f>
        <v>-6.1163232544458879E-5</v>
      </c>
      <c r="U12" s="45">
        <f>IFERROR(Change!U12-Base!U12,"")</f>
        <v>0</v>
      </c>
      <c r="V12" s="45">
        <f>IFERROR(Change!V12-Base!V12,"")</f>
        <v>6.3101077430016694E-5</v>
      </c>
      <c r="W12" s="45">
        <f>IFERROR(Change!W12-Base!W12,"")</f>
        <v>0</v>
      </c>
      <c r="X12" s="45">
        <f>IFERROR(Change!X12-Base!X12,"")</f>
        <v>0</v>
      </c>
    </row>
    <row r="13" spans="1:24" ht="15.75" outlineLevel="1" x14ac:dyDescent="0.25">
      <c r="B13" s="5" t="s">
        <v>31</v>
      </c>
      <c r="C13" s="44">
        <f>IFERROR(Change!C13-Base!C13,"")</f>
        <v>-79.684871529178054</v>
      </c>
      <c r="D13" s="45">
        <f>IFERROR(Change!D13-Base!D13,"")</f>
        <v>-3.8557322743486111E-2</v>
      </c>
      <c r="E13" s="45">
        <f>IFERROR(Change!E13-Base!E13,"")</f>
        <v>-1.4367449843575741E-2</v>
      </c>
      <c r="F13" s="45">
        <f>IFERROR(Change!F13-Base!F13,"")</f>
        <v>-1.7724441665664017</v>
      </c>
      <c r="G13" s="45">
        <f>IFERROR(Change!G13-Base!G13,"")</f>
        <v>-5.1160863653600472</v>
      </c>
      <c r="H13" s="45">
        <f>IFERROR(Change!H13-Base!H13,"")</f>
        <v>-0.90062029247769715</v>
      </c>
      <c r="I13" s="45">
        <f>IFERROR(Change!I13-Base!I13,"")</f>
        <v>11.53311295712723</v>
      </c>
      <c r="J13" s="45">
        <f>IFERROR(Change!J13-Base!J13,"")</f>
        <v>5.3594871853802033</v>
      </c>
      <c r="K13" s="45">
        <f>IFERROR(Change!K13-Base!K13,"")</f>
        <v>-0.38750860090186734</v>
      </c>
      <c r="L13" s="45">
        <f>IFERROR(Change!L13-Base!L13,"")</f>
        <v>-21.13937024011409</v>
      </c>
      <c r="M13" s="45">
        <f>IFERROR(Change!M13-Base!M13,"")</f>
        <v>-19.359654413127373</v>
      </c>
      <c r="N13" s="45">
        <f>IFERROR(Change!N13-Base!N13,"")</f>
        <v>-13.827923002891623</v>
      </c>
      <c r="O13" s="45">
        <f>IFERROR(Change!O13-Base!O13,"")</f>
        <v>-12.261259075130283</v>
      </c>
      <c r="P13" s="45">
        <f>IFERROR(Change!P13-Base!P13,"")</f>
        <v>-17.583240739950099</v>
      </c>
      <c r="Q13" s="45">
        <f>IFERROR(Change!Q13-Base!Q13,"")</f>
        <v>-16.044105755141516</v>
      </c>
      <c r="R13" s="45">
        <f>IFERROR(Change!R13-Base!R13,"")</f>
        <v>-18.527277766731572</v>
      </c>
      <c r="S13" s="45">
        <f>IFERROR(Change!S13-Base!S13,"")</f>
        <v>-14.420994190700924</v>
      </c>
      <c r="T13" s="45">
        <f>IFERROR(Change!T13-Base!T13,"")</f>
        <v>-13.889151149124643</v>
      </c>
      <c r="U13" s="45">
        <f>IFERROR(Change!U13-Base!U13,"")</f>
        <v>-12.545014064496399</v>
      </c>
      <c r="V13" s="45">
        <f>IFERROR(Change!V13-Base!V13,"")</f>
        <v>-18.70936761406233</v>
      </c>
      <c r="W13" s="45">
        <f>IFERROR(Change!W13-Base!W13,"")</f>
        <v>-11.671696471174471</v>
      </c>
      <c r="X13" s="45">
        <f>IFERROR(Change!X13-Base!X13,"")</f>
        <v>-14.193856716632808</v>
      </c>
    </row>
    <row r="14" spans="1:24" ht="15.75" outlineLevel="1" x14ac:dyDescent="0.25">
      <c r="B14" s="5" t="s">
        <v>60</v>
      </c>
      <c r="C14" s="44">
        <f>IFERROR(Change!C14-Base!C14,"")</f>
        <v>-5.5141553926552263</v>
      </c>
      <c r="D14" s="45">
        <f>IFERROR(Change!D14-Base!D14,"")</f>
        <v>-1.5033392069998541E-2</v>
      </c>
      <c r="E14" s="45">
        <f>IFERROR(Change!E14-Base!E14,"")</f>
        <v>-2.1017137860001256E-2</v>
      </c>
      <c r="F14" s="45">
        <f>IFERROR(Change!F14-Base!F14,"")</f>
        <v>5.7780925369996794E-2</v>
      </c>
      <c r="G14" s="45">
        <f>IFERROR(Change!G14-Base!G14,"")</f>
        <v>-0.27195423707000366</v>
      </c>
      <c r="H14" s="45">
        <f>IFERROR(Change!H14-Base!H14,"")</f>
        <v>-0.5110615630400055</v>
      </c>
      <c r="I14" s="45">
        <f>IFERROR(Change!I14-Base!I14,"")</f>
        <v>-0.68677507696000362</v>
      </c>
      <c r="J14" s="45">
        <f>IFERROR(Change!J14-Base!J14,"")</f>
        <v>-0.41809889197999972</v>
      </c>
      <c r="K14" s="45">
        <f>IFERROR(Change!K14-Base!K14,"")</f>
        <v>-1.3845523237499986</v>
      </c>
      <c r="L14" s="45">
        <f>IFERROR(Change!L14-Base!L14,"")</f>
        <v>-1.4950804801499995</v>
      </c>
      <c r="M14" s="45">
        <f>IFERROR(Change!M14-Base!M14,"")</f>
        <v>-1.1313501746200014</v>
      </c>
      <c r="N14" s="45">
        <f>IFERROR(Change!N14-Base!N14,"")</f>
        <v>-0.93799732287000026</v>
      </c>
      <c r="O14" s="45">
        <f>IFERROR(Change!O14-Base!O14,"")</f>
        <v>-0.63386089406000146</v>
      </c>
      <c r="P14" s="45">
        <f>IFERROR(Change!P14-Base!P14,"")</f>
        <v>-0.44241377596999953</v>
      </c>
      <c r="Q14" s="45">
        <f>IFERROR(Change!Q14-Base!Q14,"")</f>
        <v>-0.30912283122999895</v>
      </c>
      <c r="R14" s="45">
        <f>IFERROR(Change!R14-Base!R14,"")</f>
        <v>-0.32349253844000003</v>
      </c>
      <c r="S14" s="45">
        <f>IFERROR(Change!S14-Base!S14,"")</f>
        <v>-5.3405420160000716E-2</v>
      </c>
      <c r="T14" s="45">
        <f>IFERROR(Change!T14-Base!T14,"")</f>
        <v>1.8888434290005307E-2</v>
      </c>
      <c r="U14" s="45">
        <f>IFERROR(Change!U14-Base!U14,"")</f>
        <v>-0.36076211930000213</v>
      </c>
      <c r="V14" s="45">
        <f>IFERROR(Change!V14-Base!V14,"")</f>
        <v>-1.3506605586999996</v>
      </c>
      <c r="W14" s="45">
        <f>IFERROR(Change!W14-Base!W14,"")</f>
        <v>-1.6084811159998935E-2</v>
      </c>
      <c r="X14" s="45">
        <f>IFERROR(Change!X14-Base!X14,"")</f>
        <v>-0.366689603350002</v>
      </c>
    </row>
    <row r="16" spans="1:24" ht="15.75" x14ac:dyDescent="0.25">
      <c r="A16" s="41">
        <v>2</v>
      </c>
      <c r="B16" s="7" t="s">
        <v>110</v>
      </c>
      <c r="C16" s="8">
        <f>IFERROR(Change!C16-Base!C16,"")</f>
        <v>-188.71217215176966</v>
      </c>
      <c r="D16" s="8">
        <f>IFERROR(Change!D16-Base!D16,"")</f>
        <v>2.0605643206408786E-2</v>
      </c>
      <c r="E16" s="8">
        <f>IFERROR(Change!E16-Base!E16,"")</f>
        <v>1.0379885020483925E-2</v>
      </c>
      <c r="F16" s="8">
        <f>IFERROR(Change!F16-Base!F16,"")</f>
        <v>-6.8403731497023728</v>
      </c>
      <c r="G16" s="8">
        <f>IFERROR(Change!G16-Base!G16,"")</f>
        <v>-17.184670366552837</v>
      </c>
      <c r="H16" s="8">
        <f>IFERROR(Change!H16-Base!H16,"")</f>
        <v>-17.29676599393855</v>
      </c>
      <c r="I16" s="8">
        <f>IFERROR(Change!I16-Base!I16,"")</f>
        <v>9.181019533133167</v>
      </c>
      <c r="J16" s="8">
        <f>IFERROR(Change!J16-Base!J16,"")</f>
        <v>10.606296077408615</v>
      </c>
      <c r="K16" s="8">
        <f>IFERROR(Change!K16-Base!K16,"")</f>
        <v>-1.3205682626149837</v>
      </c>
      <c r="L16" s="8">
        <f>IFERROR(Change!L16-Base!L16,"")</f>
        <v>-32.303151721509096</v>
      </c>
      <c r="M16" s="8">
        <f>IFERROR(Change!M16-Base!M16,"")</f>
        <v>-28.79864161710276</v>
      </c>
      <c r="N16" s="8">
        <f>IFERROR(Change!N16-Base!N16,"")</f>
        <v>-24.912583573453219</v>
      </c>
      <c r="O16" s="8">
        <f>IFERROR(Change!O16-Base!O16,"")</f>
        <v>-25.28571573379611</v>
      </c>
      <c r="P16" s="8">
        <f>IFERROR(Change!P16-Base!P16,"")</f>
        <v>-18.187451624322534</v>
      </c>
      <c r="Q16" s="8">
        <f>IFERROR(Change!Q16-Base!Q16,"")</f>
        <v>-20.3196565558477</v>
      </c>
      <c r="R16" s="8">
        <f>IFERROR(Change!R16-Base!R16,"")</f>
        <v>-33.494646118835249</v>
      </c>
      <c r="S16" s="8">
        <f>IFERROR(Change!S16-Base!S16,"")</f>
        <v>-26.676196863102859</v>
      </c>
      <c r="T16" s="8">
        <f>IFERROR(Change!T16-Base!T16,"")</f>
        <v>-32.006245303409059</v>
      </c>
      <c r="U16" s="8">
        <f>IFERROR(Change!U16-Base!U16,"")</f>
        <v>-35.407847459677214</v>
      </c>
      <c r="V16" s="8">
        <f>IFERROR(Change!V16-Base!V16,"")</f>
        <v>-56.749339370842108</v>
      </c>
      <c r="W16" s="8">
        <f>IFERROR(Change!W16-Base!W16,"")</f>
        <v>-51.871434744396879</v>
      </c>
      <c r="X16" s="8">
        <f>IFERROR(Change!X16-Base!X16,"")</f>
        <v>-56.521821387701607</v>
      </c>
    </row>
    <row r="17" spans="1:24" ht="15.75" outlineLevel="1" x14ac:dyDescent="0.25">
      <c r="B17" s="4" t="s">
        <v>81</v>
      </c>
      <c r="C17" s="6">
        <f>IFERROR(Change!C17-Base!C17,"")</f>
        <v>-1.6965641927139075</v>
      </c>
      <c r="D17" s="43">
        <f>IFERROR(Change!D17-Base!D17,"")</f>
        <v>6.638283506994469E-4</v>
      </c>
      <c r="E17" s="43">
        <f>IFERROR(Change!E17-Base!E17,"")</f>
        <v>7.8708407593275354E-5</v>
      </c>
      <c r="F17" s="43">
        <f>IFERROR(Change!F17-Base!F17,"")</f>
        <v>-8.3171592506986691E-2</v>
      </c>
      <c r="G17" s="43">
        <f>IFERROR(Change!G17-Base!G17,"")</f>
        <v>-0.17110688416737219</v>
      </c>
      <c r="H17" s="43">
        <f>IFERROR(Change!H17-Base!H17,"")</f>
        <v>-0.14745560833386007</v>
      </c>
      <c r="I17" s="43">
        <f>IFERROR(Change!I17-Base!I17,"")</f>
        <v>0.23194898904978833</v>
      </c>
      <c r="J17" s="43">
        <f>IFERROR(Change!J17-Base!J17,"")</f>
        <v>0.23764228918438945</v>
      </c>
      <c r="K17" s="43">
        <f>IFERROR(Change!K17-Base!K17,"")</f>
        <v>9.669240290242076E-2</v>
      </c>
      <c r="L17" s="43">
        <f>IFERROR(Change!L17-Base!L17,"")</f>
        <v>-0.36139754630272902</v>
      </c>
      <c r="M17" s="43">
        <f>IFERROR(Change!M17-Base!M17,"")</f>
        <v>-0.30164291253314124</v>
      </c>
      <c r="N17" s="43">
        <f>IFERROR(Change!N17-Base!N17,"")</f>
        <v>-0.31072195946048176</v>
      </c>
      <c r="O17" s="43">
        <f>IFERROR(Change!O17-Base!O17,"")</f>
        <v>-0.26552073218041006</v>
      </c>
      <c r="P17" s="43">
        <f>IFERROR(Change!P17-Base!P17,"")</f>
        <v>-0.23879454552687918</v>
      </c>
      <c r="Q17" s="43">
        <f>IFERROR(Change!Q17-Base!Q17,"")</f>
        <v>-0.24295278380372753</v>
      </c>
      <c r="R17" s="43">
        <f>IFERROR(Change!R17-Base!R17,"")</f>
        <v>-0.35147374447689783</v>
      </c>
      <c r="S17" s="43">
        <f>IFERROR(Change!S17-Base!S17,"")</f>
        <v>-0.29433471481237738</v>
      </c>
      <c r="T17" s="43">
        <f>IFERROR(Change!T17-Base!T17,"")</f>
        <v>-0.33252329324110264</v>
      </c>
      <c r="U17" s="43">
        <f>IFERROR(Change!U17-Base!U17,"")</f>
        <v>-0.34260074629880943</v>
      </c>
      <c r="V17" s="43">
        <f>IFERROR(Change!V17-Base!V17,"")</f>
        <v>-0.38213571332435325</v>
      </c>
      <c r="W17" s="43">
        <f>IFERROR(Change!W17-Base!W17,"")</f>
        <v>-0.43866400772989866</v>
      </c>
      <c r="X17" s="43">
        <f>IFERROR(Change!X17-Base!X17,"")</f>
        <v>-0.63947788353735024</v>
      </c>
    </row>
    <row r="18" spans="1:24" ht="15.75" outlineLevel="1" x14ac:dyDescent="0.25">
      <c r="B18" s="5" t="s">
        <v>82</v>
      </c>
      <c r="C18" s="44">
        <f>IFERROR(Change!C18-Base!C18,"")</f>
        <v>0</v>
      </c>
      <c r="D18" s="45">
        <f>IFERROR(Change!D18-Base!D18,"")</f>
        <v>0</v>
      </c>
      <c r="E18" s="45">
        <f>IFERROR(Change!E18-Base!E18,"")</f>
        <v>0</v>
      </c>
      <c r="F18" s="45">
        <f>IFERROR(Change!F18-Base!F18,"")</f>
        <v>0</v>
      </c>
      <c r="G18" s="45">
        <f>IFERROR(Change!G18-Base!G18,"")</f>
        <v>0</v>
      </c>
      <c r="H18" s="45">
        <f>IFERROR(Change!H18-Base!H18,"")</f>
        <v>0</v>
      </c>
      <c r="I18" s="45">
        <f>IFERROR(Change!I18-Base!I18,"")</f>
        <v>0</v>
      </c>
      <c r="J18" s="45">
        <f>IFERROR(Change!J18-Base!J18,"")</f>
        <v>0</v>
      </c>
      <c r="K18" s="45">
        <f>IFERROR(Change!K18-Base!K18,"")</f>
        <v>0</v>
      </c>
      <c r="L18" s="45">
        <f>IFERROR(Change!L18-Base!L18,"")</f>
        <v>0</v>
      </c>
      <c r="M18" s="45">
        <f>IFERROR(Change!M18-Base!M18,"")</f>
        <v>0</v>
      </c>
      <c r="N18" s="45">
        <f>IFERROR(Change!N18-Base!N18,"")</f>
        <v>0</v>
      </c>
      <c r="O18" s="45">
        <f>IFERROR(Change!O18-Base!O18,"")</f>
        <v>0</v>
      </c>
      <c r="P18" s="45">
        <f>IFERROR(Change!P18-Base!P18,"")</f>
        <v>0</v>
      </c>
      <c r="Q18" s="45">
        <f>IFERROR(Change!Q18-Base!Q18,"")</f>
        <v>0</v>
      </c>
      <c r="R18" s="45">
        <f>IFERROR(Change!R18-Base!R18,"")</f>
        <v>0</v>
      </c>
      <c r="S18" s="45">
        <f>IFERROR(Change!S18-Base!S18,"")</f>
        <v>0</v>
      </c>
      <c r="T18" s="45">
        <f>IFERROR(Change!T18-Base!T18,"")</f>
        <v>0</v>
      </c>
      <c r="U18" s="45">
        <f>IFERROR(Change!U18-Base!U18,"")</f>
        <v>0</v>
      </c>
      <c r="V18" s="45">
        <f>IFERROR(Change!V18-Base!V18,"")</f>
        <v>0</v>
      </c>
      <c r="W18" s="45">
        <f>IFERROR(Change!W18-Base!W18,"")</f>
        <v>0</v>
      </c>
      <c r="X18" s="45">
        <f>IFERROR(Change!X18-Base!X18,"")</f>
        <v>0</v>
      </c>
    </row>
    <row r="19" spans="1:24" ht="15.75" outlineLevel="1" x14ac:dyDescent="0.25">
      <c r="B19" s="5" t="s">
        <v>83</v>
      </c>
      <c r="C19" s="44">
        <f>IFERROR(Change!C19-Base!C19,"")</f>
        <v>-0.75157352522813348</v>
      </c>
      <c r="D19" s="45">
        <f>IFERROR(Change!D19-Base!D19,"")</f>
        <v>9.579492756972563E-5</v>
      </c>
      <c r="E19" s="45">
        <f>IFERROR(Change!E19-Base!E19,"")</f>
        <v>4.0013838884034314E-4</v>
      </c>
      <c r="F19" s="45">
        <f>IFERROR(Change!F19-Base!F19,"")</f>
        <v>-2.83406677392396E-2</v>
      </c>
      <c r="G19" s="45">
        <f>IFERROR(Change!G19-Base!G19,"")</f>
        <v>-0.12349360923791985</v>
      </c>
      <c r="H19" s="45">
        <f>IFERROR(Change!H19-Base!H19,"")</f>
        <v>-9.044187122802011E-2</v>
      </c>
      <c r="I19" s="45">
        <f>IFERROR(Change!I19-Base!I19,"")</f>
        <v>-3.4351086084669968E-2</v>
      </c>
      <c r="J19" s="45">
        <f>IFERROR(Change!J19-Base!J19,"")</f>
        <v>-2.0391160798699515E-2</v>
      </c>
      <c r="K19" s="45">
        <f>IFERROR(Change!K19-Base!K19,"")</f>
        <v>-7.501551912319987E-2</v>
      </c>
      <c r="L19" s="45">
        <f>IFERROR(Change!L19-Base!L19,"")</f>
        <v>-0.12025512667730975</v>
      </c>
      <c r="M19" s="45">
        <f>IFERROR(Change!M19-Base!M19,"")</f>
        <v>-0.11237081852607</v>
      </c>
      <c r="N19" s="45">
        <f>IFERROR(Change!N19-Base!N19,"")</f>
        <v>-0.10643841148413991</v>
      </c>
      <c r="O19" s="45">
        <f>IFERROR(Change!O19-Base!O19,"")</f>
        <v>-9.1380374313070001E-2</v>
      </c>
      <c r="P19" s="45">
        <f>IFERROR(Change!P19-Base!P19,"")</f>
        <v>-4.7183984317890115E-2</v>
      </c>
      <c r="Q19" s="45">
        <f>IFERROR(Change!Q19-Base!Q19,"")</f>
        <v>-7.316327149120988E-2</v>
      </c>
      <c r="R19" s="45">
        <f>IFERROR(Change!R19-Base!R19,"")</f>
        <v>-0.13232049423042991</v>
      </c>
      <c r="S19" s="45">
        <f>IFERROR(Change!S19-Base!S19,"")</f>
        <v>-3.7704713343850116E-2</v>
      </c>
      <c r="T19" s="45">
        <f>IFERROR(Change!T19-Base!T19,"")</f>
        <v>-4.2142273822440013E-2</v>
      </c>
      <c r="U19" s="45">
        <f>IFERROR(Change!U19-Base!U19,"")</f>
        <v>-3.022313627540997E-2</v>
      </c>
      <c r="V19" s="45">
        <f>IFERROR(Change!V19-Base!V19,"")</f>
        <v>-0.12801222702966991</v>
      </c>
      <c r="W19" s="45">
        <f>IFERROR(Change!W19-Base!W19,"")</f>
        <v>-0.12463441763581018</v>
      </c>
      <c r="X19" s="45">
        <f>IFERROR(Change!X19-Base!X19,"")</f>
        <v>-0.13751902586812007</v>
      </c>
    </row>
    <row r="20" spans="1:24" ht="15.75" outlineLevel="1" x14ac:dyDescent="0.25">
      <c r="B20" s="5" t="s">
        <v>84</v>
      </c>
      <c r="C20" s="44">
        <f>IFERROR(Change!C20-Base!C20,"")</f>
        <v>0</v>
      </c>
      <c r="D20" s="45">
        <f>IFERROR(Change!D20-Base!D20,"")</f>
        <v>0</v>
      </c>
      <c r="E20" s="45">
        <f>IFERROR(Change!E20-Base!E20,"")</f>
        <v>0</v>
      </c>
      <c r="F20" s="45">
        <f>IFERROR(Change!F20-Base!F20,"")</f>
        <v>0</v>
      </c>
      <c r="G20" s="45">
        <f>IFERROR(Change!G20-Base!G20,"")</f>
        <v>0</v>
      </c>
      <c r="H20" s="45">
        <f>IFERROR(Change!H20-Base!H20,"")</f>
        <v>0</v>
      </c>
      <c r="I20" s="45">
        <f>IFERROR(Change!I20-Base!I20,"")</f>
        <v>0</v>
      </c>
      <c r="J20" s="45">
        <f>IFERROR(Change!J20-Base!J20,"")</f>
        <v>0</v>
      </c>
      <c r="K20" s="45">
        <f>IFERROR(Change!K20-Base!K20,"")</f>
        <v>0</v>
      </c>
      <c r="L20" s="45">
        <f>IFERROR(Change!L20-Base!L20,"")</f>
        <v>0</v>
      </c>
      <c r="M20" s="45">
        <f>IFERROR(Change!M20-Base!M20,"")</f>
        <v>0</v>
      </c>
      <c r="N20" s="45">
        <f>IFERROR(Change!N20-Base!N20,"")</f>
        <v>0</v>
      </c>
      <c r="O20" s="45">
        <f>IFERROR(Change!O20-Base!O20,"")</f>
        <v>0</v>
      </c>
      <c r="P20" s="45">
        <f>IFERROR(Change!P20-Base!P20,"")</f>
        <v>0</v>
      </c>
      <c r="Q20" s="45">
        <f>IFERROR(Change!Q20-Base!Q20,"")</f>
        <v>0</v>
      </c>
      <c r="R20" s="45">
        <f>IFERROR(Change!R20-Base!R20,"")</f>
        <v>0</v>
      </c>
      <c r="S20" s="45">
        <f>IFERROR(Change!S20-Base!S20,"")</f>
        <v>0</v>
      </c>
      <c r="T20" s="45">
        <f>IFERROR(Change!T20-Base!T20,"")</f>
        <v>0</v>
      </c>
      <c r="U20" s="45">
        <f>IFERROR(Change!U20-Base!U20,"")</f>
        <v>0</v>
      </c>
      <c r="V20" s="45">
        <f>IFERROR(Change!V20-Base!V20,"")</f>
        <v>0</v>
      </c>
      <c r="W20" s="45">
        <f>IFERROR(Change!W20-Base!W20,"")</f>
        <v>0</v>
      </c>
      <c r="X20" s="45">
        <f>IFERROR(Change!X20-Base!X20,"")</f>
        <v>0</v>
      </c>
    </row>
    <row r="21" spans="1:24" ht="15.75" outlineLevel="1" x14ac:dyDescent="0.25">
      <c r="B21" s="5" t="s">
        <v>85</v>
      </c>
      <c r="C21" s="44">
        <f>IFERROR(Change!C21-Base!C21,"")</f>
        <v>0</v>
      </c>
      <c r="D21" s="45">
        <f>IFERROR(Change!D21-Base!D21,"")</f>
        <v>0</v>
      </c>
      <c r="E21" s="45">
        <f>IFERROR(Change!E21-Base!E21,"")</f>
        <v>0</v>
      </c>
      <c r="F21" s="45">
        <f>IFERROR(Change!F21-Base!F21,"")</f>
        <v>0</v>
      </c>
      <c r="G21" s="45">
        <f>IFERROR(Change!G21-Base!G21,"")</f>
        <v>0</v>
      </c>
      <c r="H21" s="45">
        <f>IFERROR(Change!H21-Base!H21,"")</f>
        <v>0</v>
      </c>
      <c r="I21" s="45">
        <f>IFERROR(Change!I21-Base!I21,"")</f>
        <v>0</v>
      </c>
      <c r="J21" s="45">
        <f>IFERROR(Change!J21-Base!J21,"")</f>
        <v>0</v>
      </c>
      <c r="K21" s="45">
        <f>IFERROR(Change!K21-Base!K21,"")</f>
        <v>0</v>
      </c>
      <c r="L21" s="45">
        <f>IFERROR(Change!L21-Base!L21,"")</f>
        <v>0</v>
      </c>
      <c r="M21" s="45">
        <f>IFERROR(Change!M21-Base!M21,"")</f>
        <v>0</v>
      </c>
      <c r="N21" s="45">
        <f>IFERROR(Change!N21-Base!N21,"")</f>
        <v>0</v>
      </c>
      <c r="O21" s="45">
        <f>IFERROR(Change!O21-Base!O21,"")</f>
        <v>0</v>
      </c>
      <c r="P21" s="45">
        <f>IFERROR(Change!P21-Base!P21,"")</f>
        <v>0</v>
      </c>
      <c r="Q21" s="45">
        <f>IFERROR(Change!Q21-Base!Q21,"")</f>
        <v>0</v>
      </c>
      <c r="R21" s="45">
        <f>IFERROR(Change!R21-Base!R21,"")</f>
        <v>0</v>
      </c>
      <c r="S21" s="45">
        <f>IFERROR(Change!S21-Base!S21,"")</f>
        <v>0</v>
      </c>
      <c r="T21" s="45">
        <f>IFERROR(Change!T21-Base!T21,"")</f>
        <v>0</v>
      </c>
      <c r="U21" s="45">
        <f>IFERROR(Change!U21-Base!U21,"")</f>
        <v>0</v>
      </c>
      <c r="V21" s="45">
        <f>IFERROR(Change!V21-Base!V21,"")</f>
        <v>0</v>
      </c>
      <c r="W21" s="45">
        <f>IFERROR(Change!W21-Base!W21,"")</f>
        <v>0</v>
      </c>
      <c r="X21" s="45">
        <f>IFERROR(Change!X21-Base!X21,"")</f>
        <v>0</v>
      </c>
    </row>
    <row r="22" spans="1:24" ht="15.75" outlineLevel="1" x14ac:dyDescent="0.25">
      <c r="B22" s="5" t="s">
        <v>86</v>
      </c>
      <c r="C22" s="44">
        <f>IFERROR(Change!C22-Base!C22,"")</f>
        <v>0</v>
      </c>
      <c r="D22" s="45">
        <f>IFERROR(Change!D22-Base!D22,"")</f>
        <v>0</v>
      </c>
      <c r="E22" s="45">
        <f>IFERROR(Change!E22-Base!E22,"")</f>
        <v>0</v>
      </c>
      <c r="F22" s="45">
        <f>IFERROR(Change!F22-Base!F22,"")</f>
        <v>0</v>
      </c>
      <c r="G22" s="45">
        <f>IFERROR(Change!G22-Base!G22,"")</f>
        <v>0</v>
      </c>
      <c r="H22" s="45">
        <f>IFERROR(Change!H22-Base!H22,"")</f>
        <v>0</v>
      </c>
      <c r="I22" s="45">
        <f>IFERROR(Change!I22-Base!I22,"")</f>
        <v>0</v>
      </c>
      <c r="J22" s="45">
        <f>IFERROR(Change!J22-Base!J22,"")</f>
        <v>0</v>
      </c>
      <c r="K22" s="45">
        <f>IFERROR(Change!K22-Base!K22,"")</f>
        <v>0</v>
      </c>
      <c r="L22" s="45">
        <f>IFERROR(Change!L22-Base!L22,"")</f>
        <v>0</v>
      </c>
      <c r="M22" s="45">
        <f>IFERROR(Change!M22-Base!M22,"")</f>
        <v>0</v>
      </c>
      <c r="N22" s="45">
        <f>IFERROR(Change!N22-Base!N22,"")</f>
        <v>0</v>
      </c>
      <c r="O22" s="45">
        <f>IFERROR(Change!O22-Base!O22,"")</f>
        <v>0</v>
      </c>
      <c r="P22" s="45">
        <f>IFERROR(Change!P22-Base!P22,"")</f>
        <v>0</v>
      </c>
      <c r="Q22" s="45">
        <f>IFERROR(Change!Q22-Base!Q22,"")</f>
        <v>0</v>
      </c>
      <c r="R22" s="45">
        <f>IFERROR(Change!R22-Base!R22,"")</f>
        <v>0</v>
      </c>
      <c r="S22" s="45">
        <f>IFERROR(Change!S22-Base!S22,"")</f>
        <v>0</v>
      </c>
      <c r="T22" s="45">
        <f>IFERROR(Change!T22-Base!T22,"")</f>
        <v>0</v>
      </c>
      <c r="U22" s="45">
        <f>IFERROR(Change!U22-Base!U22,"")</f>
        <v>0</v>
      </c>
      <c r="V22" s="45">
        <f>IFERROR(Change!V22-Base!V22,"")</f>
        <v>0</v>
      </c>
      <c r="W22" s="45">
        <f>IFERROR(Change!W22-Base!W22,"")</f>
        <v>0</v>
      </c>
      <c r="X22" s="45">
        <f>IFERROR(Change!X22-Base!X22,"")</f>
        <v>0</v>
      </c>
    </row>
    <row r="23" spans="1:24" ht="15.75" outlineLevel="1" x14ac:dyDescent="0.25">
      <c r="B23" s="5" t="s">
        <v>8</v>
      </c>
      <c r="C23" s="44">
        <f>IFERROR(Change!C23-Base!C23,"")</f>
        <v>-179.57674632257977</v>
      </c>
      <c r="D23" s="45">
        <f>IFERROR(Change!D23-Base!D23,"")</f>
        <v>2.1623993618163695E-2</v>
      </c>
      <c r="E23" s="45">
        <f>IFERROR(Change!E23-Base!E23,"")</f>
        <v>7.3525774240579267E-3</v>
      </c>
      <c r="F23" s="45">
        <f>IFERROR(Change!F23-Base!F23,"")</f>
        <v>-6.7102140641761139</v>
      </c>
      <c r="G23" s="45">
        <f>IFERROR(Change!G23-Base!G23,"")</f>
        <v>-16.557307816847469</v>
      </c>
      <c r="H23" s="45">
        <f>IFERROR(Change!H23-Base!H23,"")</f>
        <v>-16.488528156866721</v>
      </c>
      <c r="I23" s="45">
        <f>IFERROR(Change!I23-Base!I23,"")</f>
        <v>9.5503123466081092</v>
      </c>
      <c r="J23" s="45">
        <f>IFERROR(Change!J23-Base!J23,"")</f>
        <v>10.92340351448297</v>
      </c>
      <c r="K23" s="45">
        <f>IFERROR(Change!K23-Base!K23,"")</f>
        <v>-0.4016563718641919</v>
      </c>
      <c r="L23" s="45">
        <f>IFERROR(Change!L23-Base!L23,"")</f>
        <v>-31.110858296099025</v>
      </c>
      <c r="M23" s="45">
        <f>IFERROR(Change!M23-Base!M23,"")</f>
        <v>-27.639905695273512</v>
      </c>
      <c r="N23" s="45">
        <f>IFERROR(Change!N23-Base!N23,"")</f>
        <v>-23.733262643148663</v>
      </c>
      <c r="O23" s="45">
        <f>IFERROR(Change!O23-Base!O23,"")</f>
        <v>-24.190465021132667</v>
      </c>
      <c r="P23" s="45">
        <f>IFERROR(Change!P23-Base!P23,"")</f>
        <v>-17.057022195267734</v>
      </c>
      <c r="Q23" s="45">
        <f>IFERROR(Change!Q23-Base!Q23,"")</f>
        <v>-19.505731753822744</v>
      </c>
      <c r="R23" s="45">
        <f>IFERROR(Change!R23-Base!R23,"")</f>
        <v>-32.110549679217854</v>
      </c>
      <c r="S23" s="45">
        <f>IFERROR(Change!S23-Base!S23,"")</f>
        <v>-25.730369013266625</v>
      </c>
      <c r="T23" s="45">
        <f>IFERROR(Change!T23-Base!T23,"")</f>
        <v>-31.155638416465592</v>
      </c>
      <c r="U23" s="45">
        <f>IFERROR(Change!U23-Base!U23,"")</f>
        <v>-34.040431851062976</v>
      </c>
      <c r="V23" s="45">
        <f>IFERROR(Change!V23-Base!V23,"")</f>
        <v>-53.799995212238116</v>
      </c>
      <c r="W23" s="45">
        <f>IFERROR(Change!W23-Base!W23,"")</f>
        <v>-49.942073620731264</v>
      </c>
      <c r="X23" s="45">
        <f>IFERROR(Change!X23-Base!X23,"")</f>
        <v>-54.563376467216131</v>
      </c>
    </row>
    <row r="24" spans="1:24" ht="15.75" outlineLevel="1" x14ac:dyDescent="0.25">
      <c r="B24" s="5" t="s">
        <v>9</v>
      </c>
      <c r="C24" s="44">
        <f>IFERROR(Change!C24-Base!C24,"")</f>
        <v>-6.6872881112492308</v>
      </c>
      <c r="D24" s="45">
        <f>IFERROR(Change!D24-Base!D24,"")</f>
        <v>-1.7779736900020993E-3</v>
      </c>
      <c r="E24" s="45">
        <f>IFERROR(Change!E24-Base!E24,"")</f>
        <v>2.5484607999981534E-3</v>
      </c>
      <c r="F24" s="45">
        <f>IFERROR(Change!F24-Base!F24,"")</f>
        <v>-1.8646825280006496E-2</v>
      </c>
      <c r="G24" s="45">
        <f>IFERROR(Change!G24-Base!G24,"")</f>
        <v>-0.33276205630000177</v>
      </c>
      <c r="H24" s="45">
        <f>IFERROR(Change!H24-Base!H24,"")</f>
        <v>-0.57034035750999656</v>
      </c>
      <c r="I24" s="45">
        <f>IFERROR(Change!I24-Base!I24,"")</f>
        <v>-0.56689071644000144</v>
      </c>
      <c r="J24" s="45">
        <f>IFERROR(Change!J24-Base!J24,"")</f>
        <v>-0.53435856545999982</v>
      </c>
      <c r="K24" s="45">
        <f>IFERROR(Change!K24-Base!K24,"")</f>
        <v>-0.94058877453000012</v>
      </c>
      <c r="L24" s="45">
        <f>IFERROR(Change!L24-Base!L24,"")</f>
        <v>-0.71064075243000246</v>
      </c>
      <c r="M24" s="45">
        <f>IFERROR(Change!M24-Base!M24,"")</f>
        <v>-0.74472219077000013</v>
      </c>
      <c r="N24" s="45">
        <f>IFERROR(Change!N24-Base!N24,"")</f>
        <v>-0.76216055935999982</v>
      </c>
      <c r="O24" s="45">
        <f>IFERROR(Change!O24-Base!O24,"")</f>
        <v>-0.73834960616999812</v>
      </c>
      <c r="P24" s="45">
        <f>IFERROR(Change!P24-Base!P24,"")</f>
        <v>-0.84445089920999905</v>
      </c>
      <c r="Q24" s="45">
        <f>IFERROR(Change!Q24-Base!Q24,"")</f>
        <v>-0.49780874673000142</v>
      </c>
      <c r="R24" s="45">
        <f>IFERROR(Change!R24-Base!R24,"")</f>
        <v>-0.90030220091000146</v>
      </c>
      <c r="S24" s="45">
        <f>IFERROR(Change!S24-Base!S24,"")</f>
        <v>-0.61378842167999714</v>
      </c>
      <c r="T24" s="45">
        <f>IFERROR(Change!T24-Base!T24,"")</f>
        <v>-0.47594131988000221</v>
      </c>
      <c r="U24" s="45">
        <f>IFERROR(Change!U24-Base!U24,"")</f>
        <v>-0.99459172603999946</v>
      </c>
      <c r="V24" s="45">
        <f>IFERROR(Change!V24-Base!V24,"")</f>
        <v>-2.439196218249994</v>
      </c>
      <c r="W24" s="45">
        <f>IFERROR(Change!W24-Base!W24,"")</f>
        <v>-1.3660626982999986</v>
      </c>
      <c r="X24" s="45">
        <f>IFERROR(Change!X24-Base!X24,"")</f>
        <v>-1.1814480110799961</v>
      </c>
    </row>
    <row r="26" spans="1:24" ht="15.75" x14ac:dyDescent="0.25">
      <c r="A26" s="41">
        <v>3</v>
      </c>
      <c r="B26" s="7" t="s">
        <v>6</v>
      </c>
      <c r="C26" s="8">
        <f>IFERROR(Change!C26-Base!C26,"")</f>
        <v>0</v>
      </c>
      <c r="D26" s="8">
        <f>IFERROR(Change!D26-Base!D26,"")</f>
        <v>0</v>
      </c>
      <c r="E26" s="8">
        <f>IFERROR(Change!E26-Base!E26,"")</f>
        <v>0</v>
      </c>
      <c r="F26" s="8">
        <f>IFERROR(Change!F26-Base!F26,"")</f>
        <v>0</v>
      </c>
      <c r="G26" s="8">
        <f>IFERROR(Change!G26-Base!G26,"")</f>
        <v>0</v>
      </c>
      <c r="H26" s="8">
        <f>IFERROR(Change!H26-Base!H26,"")</f>
        <v>0</v>
      </c>
      <c r="I26" s="8">
        <f>IFERROR(Change!I26-Base!I26,"")</f>
        <v>0</v>
      </c>
      <c r="J26" s="8">
        <f>IFERROR(Change!J26-Base!J26,"")</f>
        <v>0</v>
      </c>
      <c r="K26" s="8">
        <f>IFERROR(Change!K26-Base!K26,"")</f>
        <v>0</v>
      </c>
      <c r="L26" s="8">
        <f>IFERROR(Change!L26-Base!L26,"")</f>
        <v>0</v>
      </c>
      <c r="M26" s="8">
        <f>IFERROR(Change!M26-Base!M26,"")</f>
        <v>0</v>
      </c>
      <c r="N26" s="8">
        <f>IFERROR(Change!N26-Base!N26,"")</f>
        <v>0</v>
      </c>
      <c r="O26" s="8">
        <f>IFERROR(Change!O26-Base!O26,"")</f>
        <v>0</v>
      </c>
      <c r="P26" s="8">
        <f>IFERROR(Change!P26-Base!P26,"")</f>
        <v>0</v>
      </c>
      <c r="Q26" s="8">
        <f>IFERROR(Change!Q26-Base!Q26,"")</f>
        <v>0</v>
      </c>
      <c r="R26" s="8">
        <f>IFERROR(Change!R26-Base!R26,"")</f>
        <v>0</v>
      </c>
      <c r="S26" s="8">
        <f>IFERROR(Change!S26-Base!S26,"")</f>
        <v>0</v>
      </c>
      <c r="T26" s="8">
        <f>IFERROR(Change!T26-Base!T26,"")</f>
        <v>0</v>
      </c>
      <c r="U26" s="8">
        <f>IFERROR(Change!U26-Base!U26,"")</f>
        <v>0</v>
      </c>
      <c r="V26" s="8">
        <f>IFERROR(Change!V26-Base!V26,"")</f>
        <v>0</v>
      </c>
      <c r="W26" s="8">
        <f>IFERROR(Change!W26-Base!W26,"")</f>
        <v>0</v>
      </c>
      <c r="X26" s="8">
        <f>IFERROR(Change!X26-Base!X26,"")</f>
        <v>0</v>
      </c>
    </row>
    <row r="27" spans="1:24" ht="15.75" outlineLevel="1" x14ac:dyDescent="0.25">
      <c r="B27" s="4" t="s">
        <v>5</v>
      </c>
      <c r="C27" s="6">
        <f>IFERROR(Change!C27-Base!C27,"")</f>
        <v>0</v>
      </c>
      <c r="D27" s="43">
        <f>IFERROR(Change!D27-Base!D27,"")</f>
        <v>0</v>
      </c>
      <c r="E27" s="43">
        <f>IFERROR(Change!E27-Base!E27,"")</f>
        <v>0</v>
      </c>
      <c r="F27" s="43">
        <f>IFERROR(Change!F27-Base!F27,"")</f>
        <v>0</v>
      </c>
      <c r="G27" s="43">
        <f>IFERROR(Change!G27-Base!G27,"")</f>
        <v>0</v>
      </c>
      <c r="H27" s="43">
        <f>IFERROR(Change!H27-Base!H27,"")</f>
        <v>0</v>
      </c>
      <c r="I27" s="43">
        <f>IFERROR(Change!I27-Base!I27,"")</f>
        <v>0</v>
      </c>
      <c r="J27" s="43">
        <f>IFERROR(Change!J27-Base!J27,"")</f>
        <v>0</v>
      </c>
      <c r="K27" s="43">
        <f>IFERROR(Change!K27-Base!K27,"")</f>
        <v>0</v>
      </c>
      <c r="L27" s="43">
        <f>IFERROR(Change!L27-Base!L27,"")</f>
        <v>0</v>
      </c>
      <c r="M27" s="43">
        <f>IFERROR(Change!M27-Base!M27,"")</f>
        <v>0</v>
      </c>
      <c r="N27" s="43">
        <f>IFERROR(Change!N27-Base!N27,"")</f>
        <v>0</v>
      </c>
      <c r="O27" s="43">
        <f>IFERROR(Change!O27-Base!O27,"")</f>
        <v>0</v>
      </c>
      <c r="P27" s="43">
        <f>IFERROR(Change!P27-Base!P27,"")</f>
        <v>0</v>
      </c>
      <c r="Q27" s="43">
        <f>IFERROR(Change!Q27-Base!Q27,"")</f>
        <v>0</v>
      </c>
      <c r="R27" s="43">
        <f>IFERROR(Change!R27-Base!R27,"")</f>
        <v>0</v>
      </c>
      <c r="S27" s="43">
        <f>IFERROR(Change!S27-Base!S27,"")</f>
        <v>0</v>
      </c>
      <c r="T27" s="43">
        <f>IFERROR(Change!T27-Base!T27,"")</f>
        <v>0</v>
      </c>
      <c r="U27" s="43">
        <f>IFERROR(Change!U27-Base!U27,"")</f>
        <v>0</v>
      </c>
      <c r="V27" s="43">
        <f>IFERROR(Change!V27-Base!V27,"")</f>
        <v>0</v>
      </c>
      <c r="W27" s="43">
        <f>IFERROR(Change!W27-Base!W27,"")</f>
        <v>0</v>
      </c>
      <c r="X27" s="43">
        <f>IFERROR(Change!X27-Base!X27,"")</f>
        <v>0</v>
      </c>
    </row>
    <row r="28" spans="1:24" ht="15.75" outlineLevel="1" x14ac:dyDescent="0.25">
      <c r="B28" s="46" t="s">
        <v>6</v>
      </c>
      <c r="C28" s="44">
        <f>IFERROR(Change!C28-Base!C28,"")</f>
        <v>0</v>
      </c>
      <c r="D28" s="45">
        <f>IFERROR(Change!D28-Base!D28,"")</f>
        <v>0</v>
      </c>
      <c r="E28" s="45">
        <f>IFERROR(Change!E28-Base!E28,"")</f>
        <v>0</v>
      </c>
      <c r="F28" s="45">
        <f>IFERROR(Change!F28-Base!F28,"")</f>
        <v>0</v>
      </c>
      <c r="G28" s="45">
        <f>IFERROR(Change!G28-Base!G28,"")</f>
        <v>0</v>
      </c>
      <c r="H28" s="45">
        <f>IFERROR(Change!H28-Base!H28,"")</f>
        <v>0</v>
      </c>
      <c r="I28" s="45">
        <f>IFERROR(Change!I28-Base!I28,"")</f>
        <v>0</v>
      </c>
      <c r="J28" s="45">
        <f>IFERROR(Change!J28-Base!J28,"")</f>
        <v>0</v>
      </c>
      <c r="K28" s="45">
        <f>IFERROR(Change!K28-Base!K28,"")</f>
        <v>0</v>
      </c>
      <c r="L28" s="45">
        <f>IFERROR(Change!L28-Base!L28,"")</f>
        <v>0</v>
      </c>
      <c r="M28" s="45">
        <f>IFERROR(Change!M28-Base!M28,"")</f>
        <v>0</v>
      </c>
      <c r="N28" s="45">
        <f>IFERROR(Change!N28-Base!N28,"")</f>
        <v>0</v>
      </c>
      <c r="O28" s="45">
        <f>IFERROR(Change!O28-Base!O28,"")</f>
        <v>0</v>
      </c>
      <c r="P28" s="45">
        <f>IFERROR(Change!P28-Base!P28,"")</f>
        <v>0</v>
      </c>
      <c r="Q28" s="45">
        <f>IFERROR(Change!Q28-Base!Q28,"")</f>
        <v>0</v>
      </c>
      <c r="R28" s="45">
        <f>IFERROR(Change!R28-Base!R28,"")</f>
        <v>0</v>
      </c>
      <c r="S28" s="45">
        <f>IFERROR(Change!S28-Base!S28,"")</f>
        <v>0</v>
      </c>
      <c r="T28" s="45">
        <f>IFERROR(Change!T28-Base!T28,"")</f>
        <v>0</v>
      </c>
      <c r="U28" s="45">
        <f>IFERROR(Change!U28-Base!U28,"")</f>
        <v>0</v>
      </c>
      <c r="V28" s="45">
        <f>IFERROR(Change!V28-Base!V28,"")</f>
        <v>0</v>
      </c>
      <c r="W28" s="45">
        <f>IFERROR(Change!W28-Base!W28,"")</f>
        <v>0</v>
      </c>
      <c r="X28" s="45">
        <f>IFERROR(Change!X28-Base!X28,"")</f>
        <v>0</v>
      </c>
    </row>
    <row r="30" spans="1:24" ht="15.75" x14ac:dyDescent="0.25">
      <c r="A30" s="41">
        <v>4</v>
      </c>
      <c r="B30" s="7" t="s">
        <v>61</v>
      </c>
      <c r="C30" s="8">
        <f>IFERROR(Change!C30-Base!C30,"")</f>
        <v>-3.2227301157116877</v>
      </c>
      <c r="D30" s="8">
        <f>IFERROR(Change!D30-Base!D30,"")</f>
        <v>2.1779421370382579E-5</v>
      </c>
      <c r="E30" s="8">
        <f>IFERROR(Change!E30-Base!E30,"")</f>
        <v>2.7450981407994846E-5</v>
      </c>
      <c r="F30" s="8">
        <f>IFERROR(Change!F30-Base!F30,"")</f>
        <v>-2.5930049459060633</v>
      </c>
      <c r="G30" s="8">
        <f>IFERROR(Change!G30-Base!G30,"")</f>
        <v>-0.6616439414109001</v>
      </c>
      <c r="H30" s="8">
        <f>IFERROR(Change!H30-Base!H30,"")</f>
        <v>-5.3709643888969996E-2</v>
      </c>
      <c r="I30" s="8">
        <f>IFERROR(Change!I30-Base!I30,"")</f>
        <v>0</v>
      </c>
      <c r="J30" s="8">
        <f>IFERROR(Change!J30-Base!J30,"")</f>
        <v>0</v>
      </c>
      <c r="K30" s="8">
        <f>IFERROR(Change!K30-Base!K30,"")</f>
        <v>0</v>
      </c>
      <c r="L30" s="8">
        <f>IFERROR(Change!L30-Base!L30,"")</f>
        <v>-0.18111728725126</v>
      </c>
      <c r="M30" s="8">
        <f>IFERROR(Change!M30-Base!M30,"")</f>
        <v>-1.335527485607E-2</v>
      </c>
      <c r="N30" s="8">
        <f>IFERROR(Change!N30-Base!N30,"")</f>
        <v>-0.14728815509980001</v>
      </c>
      <c r="O30" s="8">
        <f>IFERROR(Change!O30-Base!O30,"")</f>
        <v>0</v>
      </c>
      <c r="P30" s="8">
        <f>IFERROR(Change!P30-Base!P30,"")</f>
        <v>-0.43599849773917004</v>
      </c>
      <c r="Q30" s="8">
        <f>IFERROR(Change!Q30-Base!Q30,"")</f>
        <v>0</v>
      </c>
      <c r="R30" s="8">
        <f>IFERROR(Change!R30-Base!R30,"")</f>
        <v>-0.33406738165706001</v>
      </c>
      <c r="S30" s="8">
        <f>IFERROR(Change!S30-Base!S30,"")</f>
        <v>0</v>
      </c>
      <c r="T30" s="8">
        <f>IFERROR(Change!T30-Base!T30,"")</f>
        <v>0</v>
      </c>
      <c r="U30" s="8">
        <f>IFERROR(Change!U30-Base!U30,"")</f>
        <v>0</v>
      </c>
      <c r="V30" s="8">
        <f>IFERROR(Change!V30-Base!V30,"")</f>
        <v>0</v>
      </c>
      <c r="W30" s="8">
        <f>IFERROR(Change!W30-Base!W30,"")</f>
        <v>0</v>
      </c>
      <c r="X30" s="8">
        <f>IFERROR(Change!X30-Base!X30,"")</f>
        <v>0</v>
      </c>
    </row>
    <row r="31" spans="1:24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ht="15.75" outlineLevel="1" x14ac:dyDescent="0.25">
      <c r="B32" s="5" t="s">
        <v>68</v>
      </c>
      <c r="C32" s="44">
        <f>IFERROR(Change!C32-Base!C32,"")</f>
        <v>-3.2227301157116877</v>
      </c>
      <c r="D32" s="44">
        <f>IFERROR(Change!D32-Base!D32,"")</f>
        <v>2.1779421370382579E-5</v>
      </c>
      <c r="E32" s="44">
        <f>IFERROR(Change!E32-Base!E32,"")</f>
        <v>2.7450981407994846E-5</v>
      </c>
      <c r="F32" s="44">
        <f>IFERROR(Change!F32-Base!F32,"")</f>
        <v>-2.5930049459060633</v>
      </c>
      <c r="G32" s="44">
        <f>IFERROR(Change!G32-Base!G32,"")</f>
        <v>-0.6616439414109001</v>
      </c>
      <c r="H32" s="44">
        <f>IFERROR(Change!H32-Base!H32,"")</f>
        <v>-5.3709643888969996E-2</v>
      </c>
      <c r="I32" s="44">
        <f>IFERROR(Change!I32-Base!I32,"")</f>
        <v>0</v>
      </c>
      <c r="J32" s="44">
        <f>IFERROR(Change!J32-Base!J32,"")</f>
        <v>0</v>
      </c>
      <c r="K32" s="44">
        <f>IFERROR(Change!K32-Base!K32,"")</f>
        <v>0</v>
      </c>
      <c r="L32" s="44">
        <f>IFERROR(Change!L32-Base!L32,"")</f>
        <v>-0.18111728725126</v>
      </c>
      <c r="M32" s="44">
        <f>IFERROR(Change!M32-Base!M32,"")</f>
        <v>-1.335527485607E-2</v>
      </c>
      <c r="N32" s="44">
        <f>IFERROR(Change!N32-Base!N32,"")</f>
        <v>-0.14728815509980001</v>
      </c>
      <c r="O32" s="44">
        <f>IFERROR(Change!O32-Base!O32,"")</f>
        <v>0</v>
      </c>
      <c r="P32" s="44">
        <f>IFERROR(Change!P32-Base!P32,"")</f>
        <v>-0.43599849773917004</v>
      </c>
      <c r="Q32" s="44">
        <f>IFERROR(Change!Q32-Base!Q32,"")</f>
        <v>0</v>
      </c>
      <c r="R32" s="44">
        <f>IFERROR(Change!R32-Base!R32,"")</f>
        <v>-0.33406738165706001</v>
      </c>
      <c r="S32" s="44">
        <f>IFERROR(Change!S32-Base!S32,"")</f>
        <v>0</v>
      </c>
      <c r="T32" s="44">
        <f>IFERROR(Change!T32-Base!T32,"")</f>
        <v>0</v>
      </c>
      <c r="U32" s="44">
        <f>IFERROR(Change!U32-Base!U32,"")</f>
        <v>0</v>
      </c>
      <c r="V32" s="44">
        <f>IFERROR(Change!V32-Base!V32,"")</f>
        <v>0</v>
      </c>
      <c r="W32" s="44">
        <f>IFERROR(Change!W32-Base!W32,"")</f>
        <v>0</v>
      </c>
      <c r="X32" s="44">
        <f>IFERROR(Change!X32-Base!X32,"")</f>
        <v>0</v>
      </c>
    </row>
    <row r="33" spans="1:24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</row>
    <row r="34" spans="1:24" ht="15.75" x14ac:dyDescent="0.25">
      <c r="A34" s="41">
        <v>5</v>
      </c>
      <c r="B34" s="7" t="s">
        <v>62</v>
      </c>
      <c r="C34" s="8">
        <f>IFERROR(Change!C34-Base!C34,"")</f>
        <v>720.400790652252</v>
      </c>
      <c r="D34" s="8">
        <f>IFERROR(Change!D34-Base!D34,"")</f>
        <v>-7.8450000009411269E-4</v>
      </c>
      <c r="E34" s="8">
        <f>IFERROR(Change!E34-Base!E34,"")</f>
        <v>2.5480538090505434E-4</v>
      </c>
      <c r="F34" s="8">
        <f>IFERROR(Change!F34-Base!F34,"")</f>
        <v>-19.569750072541581</v>
      </c>
      <c r="G34" s="8">
        <f>IFERROR(Change!G34-Base!G34,"")</f>
        <v>-31.16707343957745</v>
      </c>
      <c r="H34" s="8">
        <f>IFERROR(Change!H34-Base!H34,"")</f>
        <v>-22.946795265276705</v>
      </c>
      <c r="I34" s="8">
        <f>IFERROR(Change!I34-Base!I34,"")</f>
        <v>94.357332215598603</v>
      </c>
      <c r="J34" s="8">
        <f>IFERROR(Change!J34-Base!J34,"")</f>
        <v>85.518121139408322</v>
      </c>
      <c r="K34" s="8">
        <f>IFERROR(Change!K34-Base!K34,"")</f>
        <v>77.641722031767813</v>
      </c>
      <c r="L34" s="8">
        <f>IFERROR(Change!L34-Base!L34,"")</f>
        <v>115.13052399614628</v>
      </c>
      <c r="M34" s="8">
        <f>IFERROR(Change!M34-Base!M34,"")</f>
        <v>124.31659020268103</v>
      </c>
      <c r="N34" s="8">
        <f>IFERROR(Change!N34-Base!N34,"")</f>
        <v>159.87184445793685</v>
      </c>
      <c r="O34" s="8">
        <f>IFERROR(Change!O34-Base!O34,"")</f>
        <v>158.8239297280079</v>
      </c>
      <c r="P34" s="8">
        <f>IFERROR(Change!P34-Base!P34,"")</f>
        <v>199.24785746173484</v>
      </c>
      <c r="Q34" s="8">
        <f>IFERROR(Change!Q34-Base!Q34,"")</f>
        <v>207.89599672569989</v>
      </c>
      <c r="R34" s="8">
        <f>IFERROR(Change!R34-Base!R34,"")</f>
        <v>211.46735829826332</v>
      </c>
      <c r="S34" s="8">
        <f>IFERROR(Change!S34-Base!S34,"")</f>
        <v>59.417871586671936</v>
      </c>
      <c r="T34" s="8">
        <f>IFERROR(Change!T34-Base!T34,"")</f>
        <v>56.847490445671497</v>
      </c>
      <c r="U34" s="8">
        <f>IFERROR(Change!U34-Base!U34,"")</f>
        <v>43.290115416783017</v>
      </c>
      <c r="V34" s="8">
        <f>IFERROR(Change!V34-Base!V34,"")</f>
        <v>10.684703783701693</v>
      </c>
      <c r="W34" s="8">
        <f>IFERROR(Change!W34-Base!W34,"")</f>
        <v>2.3634926539214405</v>
      </c>
      <c r="X34" s="8">
        <f>IFERROR(Change!X34-Base!X34,"")</f>
        <v>-0.11897592311521521</v>
      </c>
    </row>
    <row r="35" spans="1:24" ht="15.75" outlineLevel="1" x14ac:dyDescent="0.25">
      <c r="B35" s="4" t="s">
        <v>87</v>
      </c>
      <c r="C35" s="6">
        <f>IFERROR(Change!C35-Base!C35,"")</f>
        <v>161.85318081544301</v>
      </c>
      <c r="D35" s="43">
        <f>IFERROR(Change!D35-Base!D35,"")</f>
        <v>-1.0497367122275225E-5</v>
      </c>
      <c r="E35" s="43">
        <f>IFERROR(Change!E35-Base!E35,"")</f>
        <v>-1.7487101108315528E-4</v>
      </c>
      <c r="F35" s="43">
        <f>IFERROR(Change!F35-Base!F35,"")</f>
        <v>-9.7509494286295819</v>
      </c>
      <c r="G35" s="43">
        <f>IFERROR(Change!G35-Base!G35,"")</f>
        <v>-12.29964852510733</v>
      </c>
      <c r="H35" s="43">
        <f>IFERROR(Change!H35-Base!H35,"")</f>
        <v>-14.29180860301858</v>
      </c>
      <c r="I35" s="43">
        <f>IFERROR(Change!I35-Base!I35,"")</f>
        <v>7.4595712870192301</v>
      </c>
      <c r="J35" s="43">
        <f>IFERROR(Change!J35-Base!J35,"")</f>
        <v>1.1085809857310664</v>
      </c>
      <c r="K35" s="43">
        <f>IFERROR(Change!K35-Base!K35,"")</f>
        <v>-2.2990838206974331</v>
      </c>
      <c r="L35" s="43">
        <f>IFERROR(Change!L35-Base!L35,"")</f>
        <v>36.403480559734362</v>
      </c>
      <c r="M35" s="43">
        <f>IFERROR(Change!M35-Base!M35,"")</f>
        <v>55.196441047649159</v>
      </c>
      <c r="N35" s="43">
        <f>IFERROR(Change!N35-Base!N35,"")</f>
        <v>51.602350929171621</v>
      </c>
      <c r="O35" s="43">
        <f>IFERROR(Change!O35-Base!O35,"")</f>
        <v>56.257568046706012</v>
      </c>
      <c r="P35" s="43">
        <f>IFERROR(Change!P35-Base!P35,"")</f>
        <v>55.794231440513101</v>
      </c>
      <c r="Q35" s="43">
        <f>IFERROR(Change!Q35-Base!Q35,"")</f>
        <v>44.402109168258448</v>
      </c>
      <c r="R35" s="43">
        <f>IFERROR(Change!R35-Base!R35,"")</f>
        <v>58.534964205130905</v>
      </c>
      <c r="S35" s="43">
        <f>IFERROR(Change!S35-Base!S35,"")</f>
        <v>19.54765896917894</v>
      </c>
      <c r="T35" s="43">
        <f>IFERROR(Change!T35-Base!T35,"")</f>
        <v>22.0065273715675</v>
      </c>
      <c r="U35" s="43">
        <f>IFERROR(Change!U35-Base!U35,"")</f>
        <v>16.974185044329602</v>
      </c>
      <c r="V35" s="43">
        <f>IFERROR(Change!V35-Base!V35,"")</f>
        <v>-8.3886820660302135</v>
      </c>
      <c r="W35" s="43">
        <f>IFERROR(Change!W35-Base!W35,"")</f>
        <v>-9.2184070435271721</v>
      </c>
      <c r="X35" s="43">
        <f>IFERROR(Change!X35-Base!X35,"")</f>
        <v>0</v>
      </c>
    </row>
    <row r="36" spans="1:24" ht="15.75" outlineLevel="1" x14ac:dyDescent="0.25">
      <c r="B36" s="5" t="s">
        <v>88</v>
      </c>
      <c r="C36" s="44">
        <f>IFERROR(Change!C36-Base!C36,"")</f>
        <v>558.6942592269761</v>
      </c>
      <c r="D36" s="45">
        <f>IFERROR(Change!D36-Base!D36,"")</f>
        <v>-7.7348980335045781E-4</v>
      </c>
      <c r="E36" s="45">
        <f>IFERROR(Change!E36-Base!E36,"")</f>
        <v>4.2909077274089213E-4</v>
      </c>
      <c r="F36" s="45">
        <f>IFERROR(Change!F36-Base!F36,"")</f>
        <v>-9.8181720987372501</v>
      </c>
      <c r="G36" s="45">
        <f>IFERROR(Change!G36-Base!G36,"")</f>
        <v>-18.866569458115009</v>
      </c>
      <c r="H36" s="45">
        <f>IFERROR(Change!H36-Base!H36,"")</f>
        <v>-8.6536004140893965</v>
      </c>
      <c r="I36" s="45">
        <f>IFERROR(Change!I36-Base!I36,"")</f>
        <v>86.884338330699393</v>
      </c>
      <c r="J36" s="45">
        <f>IFERROR(Change!J36-Base!J36,"")</f>
        <v>84.402541069750782</v>
      </c>
      <c r="K36" s="45">
        <f>IFERROR(Change!K36-Base!K36,"")</f>
        <v>79.92676018652719</v>
      </c>
      <c r="L36" s="45">
        <f>IFERROR(Change!L36-Base!L36,"")</f>
        <v>78.754498371474483</v>
      </c>
      <c r="M36" s="45">
        <f>IFERROR(Change!M36-Base!M36,"")</f>
        <v>69.178739643743938</v>
      </c>
      <c r="N36" s="45">
        <f>IFERROR(Change!N36-Base!N36,"")</f>
        <v>108.27115057937539</v>
      </c>
      <c r="O36" s="45">
        <f>IFERROR(Change!O36-Base!O36,"")</f>
        <v>102.56738747181436</v>
      </c>
      <c r="P36" s="45">
        <f>IFERROR(Change!P36-Base!P36,"")</f>
        <v>143.46077005322246</v>
      </c>
      <c r="Q36" s="45">
        <f>IFERROR(Change!Q36-Base!Q36,"")</f>
        <v>163.49614310821318</v>
      </c>
      <c r="R36" s="45">
        <f>IFERROR(Change!R36-Base!R36,"")</f>
        <v>153.23701688390258</v>
      </c>
      <c r="S36" s="45">
        <f>IFERROR(Change!S36-Base!S36,"")</f>
        <v>39.879326975742543</v>
      </c>
      <c r="T36" s="45">
        <f>IFERROR(Change!T36-Base!T36,"")</f>
        <v>34.811632783408555</v>
      </c>
      <c r="U36" s="45">
        <f>IFERROR(Change!U36-Base!U36,"")</f>
        <v>26.316234945193081</v>
      </c>
      <c r="V36" s="45">
        <f>IFERROR(Change!V36-Base!V36,"")</f>
        <v>19.073600147293696</v>
      </c>
      <c r="W36" s="45">
        <f>IFERROR(Change!W36-Base!W36,"")</f>
        <v>11.58198543456459</v>
      </c>
      <c r="X36" s="45">
        <f>IFERROR(Change!X36-Base!X36,"")</f>
        <v>-0.11811280343322927</v>
      </c>
    </row>
    <row r="37" spans="1:24" ht="15.75" outlineLevel="1" x14ac:dyDescent="0.25">
      <c r="B37" s="5" t="s">
        <v>89</v>
      </c>
      <c r="C37" s="44">
        <f>IFERROR(Change!C37-Base!C37,"")</f>
        <v>-1.2367028144044841E-4</v>
      </c>
      <c r="D37" s="45">
        <f>IFERROR(Change!D37-Base!D37,"")</f>
        <v>0</v>
      </c>
      <c r="E37" s="45">
        <f>IFERROR(Change!E37-Base!E37,"")</f>
        <v>0</v>
      </c>
      <c r="F37" s="45">
        <f>IFERROR(Change!F37-Base!F37,"")</f>
        <v>0</v>
      </c>
      <c r="G37" s="45">
        <f>IFERROR(Change!G37-Base!G37,"")</f>
        <v>0</v>
      </c>
      <c r="H37" s="45">
        <f>IFERROR(Change!H37-Base!H37,"")</f>
        <v>0</v>
      </c>
      <c r="I37" s="45">
        <f>IFERROR(Change!I37-Base!I37,"")</f>
        <v>-5.6774646189999942E-5</v>
      </c>
      <c r="J37" s="45">
        <f>IFERROR(Change!J37-Base!J37,"")</f>
        <v>4.5243514610000812E-5</v>
      </c>
      <c r="K37" s="45">
        <f>IFERROR(Change!K37-Base!K37,"")</f>
        <v>-1.1745062172999936E-4</v>
      </c>
      <c r="L37" s="45">
        <f>IFERROR(Change!L37-Base!L37,"")</f>
        <v>-1.3534144999993725E-6</v>
      </c>
      <c r="M37" s="45">
        <f>IFERROR(Change!M37-Base!M37,"")</f>
        <v>-1.4366143400000001E-4</v>
      </c>
      <c r="N37" s="45">
        <f>IFERROR(Change!N37-Base!N37,"")</f>
        <v>-1.3458215048000059E-4</v>
      </c>
      <c r="O37" s="45">
        <f>IFERROR(Change!O37-Base!O37,"")</f>
        <v>-1.5517121518999983E-4</v>
      </c>
      <c r="P37" s="45">
        <f>IFERROR(Change!P37-Base!P37,"")</f>
        <v>5.2192143270000414E-5</v>
      </c>
      <c r="Q37" s="45">
        <f>IFERROR(Change!Q37-Base!Q37,"")</f>
        <v>7.425475510000135E-5</v>
      </c>
      <c r="R37" s="45">
        <f>IFERROR(Change!R37-Base!R37,"")</f>
        <v>-1.1485042478999799E-4</v>
      </c>
      <c r="S37" s="45">
        <f>IFERROR(Change!S37-Base!S37,"")</f>
        <v>8.8836609379999709E-5</v>
      </c>
      <c r="T37" s="45">
        <f>IFERROR(Change!T37-Base!T37,"")</f>
        <v>4.3630421429999853E-5</v>
      </c>
      <c r="U37" s="45">
        <f>IFERROR(Change!U37-Base!U37,"")</f>
        <v>8.9096325420000126E-5</v>
      </c>
      <c r="V37" s="45">
        <f>IFERROR(Change!V37-Base!V37,"")</f>
        <v>6.0865633690000221E-5</v>
      </c>
      <c r="W37" s="45">
        <f>IFERROR(Change!W37-Base!W37,"")</f>
        <v>1.985499608300001E-4</v>
      </c>
      <c r="X37" s="45">
        <f>IFERROR(Change!X37-Base!X37,"")</f>
        <v>5.4370410860000084E-5</v>
      </c>
    </row>
    <row r="38" spans="1:24" ht="15.75" outlineLevel="1" x14ac:dyDescent="0.25">
      <c r="B38" s="5" t="s">
        <v>90</v>
      </c>
      <c r="C38" s="44">
        <f>IFERROR(Change!C38-Base!C38,"")</f>
        <v>0</v>
      </c>
      <c r="D38" s="45">
        <f>IFERROR(Change!D38-Base!D38,"")</f>
        <v>0</v>
      </c>
      <c r="E38" s="45">
        <f>IFERROR(Change!E38-Base!E38,"")</f>
        <v>0</v>
      </c>
      <c r="F38" s="45">
        <f>IFERROR(Change!F38-Base!F38,"")</f>
        <v>0</v>
      </c>
      <c r="G38" s="45">
        <f>IFERROR(Change!G38-Base!G38,"")</f>
        <v>0</v>
      </c>
      <c r="H38" s="45">
        <f>IFERROR(Change!H38-Base!H38,"")</f>
        <v>0</v>
      </c>
      <c r="I38" s="45">
        <f>IFERROR(Change!I38-Base!I38,"")</f>
        <v>0</v>
      </c>
      <c r="J38" s="45">
        <f>IFERROR(Change!J38-Base!J38,"")</f>
        <v>0</v>
      </c>
      <c r="K38" s="45">
        <f>IFERROR(Change!K38-Base!K38,"")</f>
        <v>0</v>
      </c>
      <c r="L38" s="45">
        <f>IFERROR(Change!L38-Base!L38,"")</f>
        <v>0</v>
      </c>
      <c r="M38" s="45">
        <f>IFERROR(Change!M38-Base!M38,"")</f>
        <v>0</v>
      </c>
      <c r="N38" s="45">
        <f>IFERROR(Change!N38-Base!N38,"")</f>
        <v>0</v>
      </c>
      <c r="O38" s="45">
        <f>IFERROR(Change!O38-Base!O38,"")</f>
        <v>0</v>
      </c>
      <c r="P38" s="45">
        <f>IFERROR(Change!P38-Base!P38,"")</f>
        <v>0</v>
      </c>
      <c r="Q38" s="45">
        <f>IFERROR(Change!Q38-Base!Q38,"")</f>
        <v>0</v>
      </c>
      <c r="R38" s="45">
        <f>IFERROR(Change!R38-Base!R38,"")</f>
        <v>0</v>
      </c>
      <c r="S38" s="45">
        <f>IFERROR(Change!S38-Base!S38,"")</f>
        <v>0</v>
      </c>
      <c r="T38" s="45">
        <f>IFERROR(Change!T38-Base!T38,"")</f>
        <v>0</v>
      </c>
      <c r="U38" s="45">
        <f>IFERROR(Change!U38-Base!U38,"")</f>
        <v>0</v>
      </c>
      <c r="V38" s="45">
        <f>IFERROR(Change!V38-Base!V38,"")</f>
        <v>0</v>
      </c>
      <c r="W38" s="45">
        <f>IFERROR(Change!W38-Base!W38,"")</f>
        <v>0</v>
      </c>
      <c r="X38" s="45">
        <f>IFERROR(Change!X38-Base!X38,"")</f>
        <v>0</v>
      </c>
    </row>
    <row r="39" spans="1:24" ht="15.75" outlineLevel="1" x14ac:dyDescent="0.25">
      <c r="B39" s="5" t="s">
        <v>91</v>
      </c>
      <c r="C39" s="44">
        <f>IFERROR(Change!C39-Base!C39,"")</f>
        <v>0</v>
      </c>
      <c r="D39" s="45">
        <f>IFERROR(Change!D39-Base!D39,"")</f>
        <v>0</v>
      </c>
      <c r="E39" s="45">
        <f>IFERROR(Change!E39-Base!E39,"")</f>
        <v>0</v>
      </c>
      <c r="F39" s="45">
        <f>IFERROR(Change!F39-Base!F39,"")</f>
        <v>0</v>
      </c>
      <c r="G39" s="45">
        <f>IFERROR(Change!G39-Base!G39,"")</f>
        <v>0</v>
      </c>
      <c r="H39" s="45">
        <f>IFERROR(Change!H39-Base!H39,"")</f>
        <v>0</v>
      </c>
      <c r="I39" s="45">
        <f>IFERROR(Change!I39-Base!I39,"")</f>
        <v>0</v>
      </c>
      <c r="J39" s="45">
        <f>IFERROR(Change!J39-Base!J39,"")</f>
        <v>0</v>
      </c>
      <c r="K39" s="45">
        <f>IFERROR(Change!K39-Base!K39,"")</f>
        <v>0</v>
      </c>
      <c r="L39" s="45">
        <f>IFERROR(Change!L39-Base!L39,"")</f>
        <v>0</v>
      </c>
      <c r="M39" s="45">
        <f>IFERROR(Change!M39-Base!M39,"")</f>
        <v>0</v>
      </c>
      <c r="N39" s="45">
        <f>IFERROR(Change!N39-Base!N39,"")</f>
        <v>0</v>
      </c>
      <c r="O39" s="45">
        <f>IFERROR(Change!O39-Base!O39,"")</f>
        <v>0</v>
      </c>
      <c r="P39" s="45">
        <f>IFERROR(Change!P39-Base!P39,"")</f>
        <v>0</v>
      </c>
      <c r="Q39" s="45">
        <f>IFERROR(Change!Q39-Base!Q39,"")</f>
        <v>0</v>
      </c>
      <c r="R39" s="45">
        <f>IFERROR(Change!R39-Base!R39,"")</f>
        <v>0</v>
      </c>
      <c r="S39" s="45">
        <f>IFERROR(Change!S39-Base!S39,"")</f>
        <v>0</v>
      </c>
      <c r="T39" s="45">
        <f>IFERROR(Change!T39-Base!T39,"")</f>
        <v>0</v>
      </c>
      <c r="U39" s="45">
        <f>IFERROR(Change!U39-Base!U39,"")</f>
        <v>0</v>
      </c>
      <c r="V39" s="45">
        <f>IFERROR(Change!V39-Base!V39,"")</f>
        <v>0</v>
      </c>
      <c r="W39" s="45">
        <f>IFERROR(Change!W39-Base!W39,"")</f>
        <v>0</v>
      </c>
      <c r="X39" s="45">
        <f>IFERROR(Change!X39-Base!X39,"")</f>
        <v>0</v>
      </c>
    </row>
    <row r="40" spans="1:24" ht="15.75" outlineLevel="1" x14ac:dyDescent="0.25">
      <c r="B40" s="5" t="s">
        <v>92</v>
      </c>
      <c r="C40" s="44">
        <f>IFERROR(Change!C40-Base!C40,"")</f>
        <v>-4.48786822432794E-2</v>
      </c>
      <c r="D40" s="45">
        <f>IFERROR(Change!D40-Base!D40,"")</f>
        <v>-5.1282964008692034E-7</v>
      </c>
      <c r="E40" s="45">
        <f>IFERROR(Change!E40-Base!E40,"")</f>
        <v>5.1285695334968295E-7</v>
      </c>
      <c r="F40" s="45">
        <f>IFERROR(Change!F40-Base!F40,"")</f>
        <v>-3.0404632055613945E-4</v>
      </c>
      <c r="G40" s="45">
        <f>IFERROR(Change!G40-Base!G40,"")</f>
        <v>-6.331074519003721E-4</v>
      </c>
      <c r="H40" s="45">
        <f>IFERROR(Change!H40-Base!H40,"")</f>
        <v>-1.3703045823465487E-3</v>
      </c>
      <c r="I40" s="45">
        <f>IFERROR(Change!I40-Base!I40,"")</f>
        <v>1.3454935791250122E-2</v>
      </c>
      <c r="J40" s="45">
        <f>IFERROR(Change!J40-Base!J40,"")</f>
        <v>6.7915389546282512E-3</v>
      </c>
      <c r="K40" s="45">
        <f>IFERROR(Change!K40-Base!K40,"")</f>
        <v>1.4333208491791538E-2</v>
      </c>
      <c r="L40" s="45">
        <f>IFERROR(Change!L40-Base!L40,"")</f>
        <v>-2.7400555747789213E-2</v>
      </c>
      <c r="M40" s="45">
        <f>IFERROR(Change!M40-Base!M40,"")</f>
        <v>-5.8376932914455892E-2</v>
      </c>
      <c r="N40" s="45">
        <f>IFERROR(Change!N40-Base!N40,"")</f>
        <v>-1.4861764175861936E-3</v>
      </c>
      <c r="O40" s="45">
        <f>IFERROR(Change!O40-Base!O40,"")</f>
        <v>-9.6682102645218038E-4</v>
      </c>
      <c r="P40" s="45">
        <f>IFERROR(Change!P40-Base!P40,"")</f>
        <v>-7.0304482900098719E-3</v>
      </c>
      <c r="Q40" s="45">
        <f>IFERROR(Change!Q40-Base!Q40,"")</f>
        <v>-2.2478552425866383E-3</v>
      </c>
      <c r="R40" s="45">
        <f>IFERROR(Change!R40-Base!R40,"")</f>
        <v>-3.825066578087899E-3</v>
      </c>
      <c r="S40" s="45">
        <f>IFERROR(Change!S40-Base!S40,"")</f>
        <v>-9.3446793801774675E-3</v>
      </c>
      <c r="T40" s="45">
        <f>IFERROR(Change!T40-Base!T40,"")</f>
        <v>-2.1602572370866824E-2</v>
      </c>
      <c r="U40" s="45">
        <f>IFERROR(Change!U40-Base!U40,"")</f>
        <v>-4.2532345413981432E-4</v>
      </c>
      <c r="V40" s="45">
        <f>IFERROR(Change!V40-Base!V40,"")</f>
        <v>-2.7516319550890955E-4</v>
      </c>
      <c r="W40" s="45">
        <f>IFERROR(Change!W40-Base!W40,"")</f>
        <v>-2.842870768304806E-4</v>
      </c>
      <c r="X40" s="45">
        <f>IFERROR(Change!X40-Base!X40,"")</f>
        <v>-9.174900928499985E-4</v>
      </c>
    </row>
    <row r="41" spans="1:24" ht="15.75" outlineLevel="1" x14ac:dyDescent="0.25">
      <c r="B41" s="5" t="s">
        <v>8</v>
      </c>
      <c r="C41" s="44">
        <f>IFERROR(Change!C41-Base!C41,"")</f>
        <v>-5.1056294086410103E-4</v>
      </c>
      <c r="D41" s="45">
        <f>IFERROR(Change!D41-Base!D41,"")</f>
        <v>0</v>
      </c>
      <c r="E41" s="45">
        <f>IFERROR(Change!E41-Base!E41,"")</f>
        <v>7.2762200000429933E-8</v>
      </c>
      <c r="F41" s="45">
        <f>IFERROR(Change!F41-Base!F41,"")</f>
        <v>-3.244988540999996E-4</v>
      </c>
      <c r="G41" s="45">
        <f>IFERROR(Change!G41-Base!G41,"")</f>
        <v>-2.2234890335000006E-4</v>
      </c>
      <c r="H41" s="45">
        <f>IFERROR(Change!H41-Base!H41,"")</f>
        <v>-1.5943586399999996E-5</v>
      </c>
      <c r="I41" s="45">
        <f>IFERROR(Change!I41-Base!I41,"")</f>
        <v>2.4436735140000016E-5</v>
      </c>
      <c r="J41" s="45">
        <f>IFERROR(Change!J41-Base!J41,"")</f>
        <v>1.6230145692999981E-4</v>
      </c>
      <c r="K41" s="45">
        <f>IFERROR(Change!K41-Base!K41,"")</f>
        <v>-1.7009193201000003E-4</v>
      </c>
      <c r="L41" s="45">
        <f>IFERROR(Change!L41-Base!L41,"")</f>
        <v>-5.3025900339999984E-5</v>
      </c>
      <c r="M41" s="45">
        <f>IFERROR(Change!M41-Base!M41,"")</f>
        <v>-6.9894363350000727E-5</v>
      </c>
      <c r="N41" s="45">
        <f>IFERROR(Change!N41-Base!N41,"")</f>
        <v>-3.6292042119998947E-5</v>
      </c>
      <c r="O41" s="45">
        <f>IFERROR(Change!O41-Base!O41,"")</f>
        <v>9.6201729180001071E-5</v>
      </c>
      <c r="P41" s="45">
        <f>IFERROR(Change!P41-Base!P41,"")</f>
        <v>-1.6577585380999965E-4</v>
      </c>
      <c r="Q41" s="45">
        <f>IFERROR(Change!Q41-Base!Q41,"")</f>
        <v>-8.1950283939999456E-5</v>
      </c>
      <c r="R41" s="45">
        <f>IFERROR(Change!R41-Base!R41,"")</f>
        <v>-1.5186238528000083E-4</v>
      </c>
      <c r="S41" s="45">
        <f>IFERROR(Change!S41-Base!S41,"")</f>
        <v>1.4148452135999889E-4</v>
      </c>
      <c r="T41" s="45">
        <f>IFERROR(Change!T41-Base!T41,"")</f>
        <v>2.065269860400008E-4</v>
      </c>
      <c r="U41" s="45">
        <f>IFERROR(Change!U41-Base!U41,"")</f>
        <v>3.1654389060000002E-5</v>
      </c>
      <c r="V41" s="45">
        <f>IFERROR(Change!V41-Base!V41,"")</f>
        <v>0</v>
      </c>
      <c r="W41" s="45">
        <f>IFERROR(Change!W41-Base!W41,"")</f>
        <v>0</v>
      </c>
      <c r="X41" s="45">
        <f>IFERROR(Change!X41-Base!X41,"")</f>
        <v>0</v>
      </c>
    </row>
    <row r="42" spans="1:24" ht="15.75" outlineLevel="1" x14ac:dyDescent="0.25">
      <c r="B42" s="5" t="s">
        <v>9</v>
      </c>
      <c r="C42" s="44">
        <f>IFERROR(Change!C42-Base!C42,"")</f>
        <v>0</v>
      </c>
      <c r="D42" s="45">
        <f>IFERROR(Change!D42-Base!D42,"")</f>
        <v>0</v>
      </c>
      <c r="E42" s="45">
        <f>IFERROR(Change!E42-Base!E42,"")</f>
        <v>0</v>
      </c>
      <c r="F42" s="45">
        <f>IFERROR(Change!F42-Base!F42,"")</f>
        <v>0</v>
      </c>
      <c r="G42" s="45">
        <f>IFERROR(Change!G42-Base!G42,"")</f>
        <v>0</v>
      </c>
      <c r="H42" s="45">
        <f>IFERROR(Change!H42-Base!H42,"")</f>
        <v>0</v>
      </c>
      <c r="I42" s="45">
        <f>IFERROR(Change!I42-Base!I42,"")</f>
        <v>0</v>
      </c>
      <c r="J42" s="45">
        <f>IFERROR(Change!J42-Base!J42,"")</f>
        <v>0</v>
      </c>
      <c r="K42" s="45">
        <f>IFERROR(Change!K42-Base!K42,"")</f>
        <v>0</v>
      </c>
      <c r="L42" s="45">
        <f>IFERROR(Change!L42-Base!L42,"")</f>
        <v>0</v>
      </c>
      <c r="M42" s="45">
        <f>IFERROR(Change!M42-Base!M42,"")</f>
        <v>0</v>
      </c>
      <c r="N42" s="45">
        <f>IFERROR(Change!N42-Base!N42,"")</f>
        <v>0</v>
      </c>
      <c r="O42" s="45">
        <f>IFERROR(Change!O42-Base!O42,"")</f>
        <v>0</v>
      </c>
      <c r="P42" s="45">
        <f>IFERROR(Change!P42-Base!P42,"")</f>
        <v>0</v>
      </c>
      <c r="Q42" s="45">
        <f>IFERROR(Change!Q42-Base!Q42,"")</f>
        <v>0</v>
      </c>
      <c r="R42" s="45">
        <f>IFERROR(Change!R42-Base!R42,"")</f>
        <v>0</v>
      </c>
      <c r="S42" s="45">
        <f>IFERROR(Change!S42-Base!S42,"")</f>
        <v>0</v>
      </c>
      <c r="T42" s="45">
        <f>IFERROR(Change!T42-Base!T42,"")</f>
        <v>0</v>
      </c>
      <c r="U42" s="45">
        <f>IFERROR(Change!U42-Base!U42,"")</f>
        <v>0</v>
      </c>
      <c r="V42" s="45">
        <f>IFERROR(Change!V42-Base!V42,"")</f>
        <v>0</v>
      </c>
      <c r="W42" s="45">
        <f>IFERROR(Change!W42-Base!W42,"")</f>
        <v>0</v>
      </c>
      <c r="X42" s="45">
        <f>IFERROR(Change!X42-Base!X42,"")</f>
        <v>0</v>
      </c>
    </row>
    <row r="43" spans="1:24" ht="15.75" outlineLevel="1" x14ac:dyDescent="0.25">
      <c r="B43" s="5" t="s">
        <v>10</v>
      </c>
      <c r="C43" s="44">
        <f>IFERROR(Change!C43-Base!C43,"")</f>
        <v>0</v>
      </c>
      <c r="D43" s="44">
        <f>IFERROR(Change!D43-Base!D43,"")</f>
        <v>0</v>
      </c>
      <c r="E43" s="44">
        <f>IFERROR(Change!E43-Base!E43,"")</f>
        <v>0</v>
      </c>
      <c r="F43" s="44">
        <f>IFERROR(Change!F43-Base!F43,"")</f>
        <v>0</v>
      </c>
      <c r="G43" s="44">
        <f>IFERROR(Change!G43-Base!G43,"")</f>
        <v>0</v>
      </c>
      <c r="H43" s="44">
        <f>IFERROR(Change!H43-Base!H43,"")</f>
        <v>0</v>
      </c>
      <c r="I43" s="44">
        <f>IFERROR(Change!I43-Base!I43,"")</f>
        <v>0</v>
      </c>
      <c r="J43" s="44">
        <f>IFERROR(Change!J43-Base!J43,"")</f>
        <v>0</v>
      </c>
      <c r="K43" s="44">
        <f>IFERROR(Change!K43-Base!K43,"")</f>
        <v>0</v>
      </c>
      <c r="L43" s="44">
        <f>IFERROR(Change!L43-Base!L43,"")</f>
        <v>0</v>
      </c>
      <c r="M43" s="44">
        <f>IFERROR(Change!M43-Base!M43,"")</f>
        <v>0</v>
      </c>
      <c r="N43" s="44">
        <f>IFERROR(Change!N43-Base!N43,"")</f>
        <v>0</v>
      </c>
      <c r="O43" s="44">
        <f>IFERROR(Change!O43-Base!O43,"")</f>
        <v>0</v>
      </c>
      <c r="P43" s="44">
        <f>IFERROR(Change!P43-Base!P43,"")</f>
        <v>0</v>
      </c>
      <c r="Q43" s="44">
        <f>IFERROR(Change!Q43-Base!Q43,"")</f>
        <v>0</v>
      </c>
      <c r="R43" s="44">
        <f>IFERROR(Change!R43-Base!R43,"")</f>
        <v>0</v>
      </c>
      <c r="S43" s="44">
        <f>IFERROR(Change!S43-Base!S43,"")</f>
        <v>0</v>
      </c>
      <c r="T43" s="44">
        <f>IFERROR(Change!T43-Base!T43,"")</f>
        <v>0</v>
      </c>
      <c r="U43" s="44">
        <f>IFERROR(Change!U43-Base!U43,"")</f>
        <v>0</v>
      </c>
      <c r="V43" s="44">
        <f>IFERROR(Change!V43-Base!V43,"")</f>
        <v>0</v>
      </c>
      <c r="W43" s="44">
        <f>IFERROR(Change!W43-Base!W43,"")</f>
        <v>0</v>
      </c>
      <c r="X43" s="44">
        <f>IFERROR(Change!X43-Base!X43,"")</f>
        <v>0</v>
      </c>
    </row>
    <row r="44" spans="1:24" ht="15.75" outlineLevel="1" x14ac:dyDescent="0.25">
      <c r="B44" s="5" t="s">
        <v>11</v>
      </c>
      <c r="C44" s="44">
        <f>IFERROR(Change!C44-Base!C44,"")</f>
        <v>0</v>
      </c>
      <c r="D44" s="45">
        <f>IFERROR(Change!D44-Base!D44,"")</f>
        <v>0</v>
      </c>
      <c r="E44" s="45">
        <f>IFERROR(Change!E44-Base!E44,"")</f>
        <v>0</v>
      </c>
      <c r="F44" s="45">
        <f>IFERROR(Change!F44-Base!F44,"")</f>
        <v>0</v>
      </c>
      <c r="G44" s="45">
        <f>IFERROR(Change!G44-Base!G44,"")</f>
        <v>0</v>
      </c>
      <c r="H44" s="45">
        <f>IFERROR(Change!H44-Base!H44,"")</f>
        <v>0</v>
      </c>
      <c r="I44" s="45">
        <f>IFERROR(Change!I44-Base!I44,"")</f>
        <v>0</v>
      </c>
      <c r="J44" s="45">
        <f>IFERROR(Change!J44-Base!J44,"")</f>
        <v>0</v>
      </c>
      <c r="K44" s="45">
        <f>IFERROR(Change!K44-Base!K44,"")</f>
        <v>0</v>
      </c>
      <c r="L44" s="45">
        <f>IFERROR(Change!L44-Base!L44,"")</f>
        <v>0</v>
      </c>
      <c r="M44" s="45">
        <f>IFERROR(Change!M44-Base!M44,"")</f>
        <v>0</v>
      </c>
      <c r="N44" s="45">
        <f>IFERROR(Change!N44-Base!N44,"")</f>
        <v>0</v>
      </c>
      <c r="O44" s="45">
        <f>IFERROR(Change!O44-Base!O44,"")</f>
        <v>0</v>
      </c>
      <c r="P44" s="45">
        <f>IFERROR(Change!P44-Base!P44,"")</f>
        <v>0</v>
      </c>
      <c r="Q44" s="45">
        <f>IFERROR(Change!Q44-Base!Q44,"")</f>
        <v>0</v>
      </c>
      <c r="R44" s="45">
        <f>IFERROR(Change!R44-Base!R44,"")</f>
        <v>0</v>
      </c>
      <c r="S44" s="45">
        <f>IFERROR(Change!S44-Base!S44,"")</f>
        <v>0</v>
      </c>
      <c r="T44" s="45">
        <f>IFERROR(Change!T44-Base!T44,"")</f>
        <v>0</v>
      </c>
      <c r="U44" s="45">
        <f>IFERROR(Change!U44-Base!U44,"")</f>
        <v>0</v>
      </c>
      <c r="V44" s="45">
        <f>IFERROR(Change!V44-Base!V44,"")</f>
        <v>0</v>
      </c>
      <c r="W44" s="45">
        <f>IFERROR(Change!W44-Base!W44,"")</f>
        <v>0</v>
      </c>
      <c r="X44" s="45">
        <f>IFERROR(Change!X44-Base!X44,"")</f>
        <v>0</v>
      </c>
    </row>
    <row r="45" spans="1:24" ht="15.75" outlineLevel="1" x14ac:dyDescent="0.25">
      <c r="B45" s="5" t="s">
        <v>12</v>
      </c>
      <c r="C45" s="44">
        <f>IFERROR(Change!C45-Base!C45,"")</f>
        <v>-0.1011364747004459</v>
      </c>
      <c r="D45" s="45">
        <f>IFERROR(Change!D45-Base!D45,"")</f>
        <v>0</v>
      </c>
      <c r="E45" s="45">
        <f>IFERROR(Change!E45-Base!E45,"")</f>
        <v>0</v>
      </c>
      <c r="F45" s="45">
        <f>IFERROR(Change!F45-Base!F45,"")</f>
        <v>0</v>
      </c>
      <c r="G45" s="45">
        <f>IFERROR(Change!G45-Base!G45,"")</f>
        <v>0</v>
      </c>
      <c r="H45" s="45">
        <f>IFERROR(Change!H45-Base!H45,"")</f>
        <v>0</v>
      </c>
      <c r="I45" s="45">
        <f>IFERROR(Change!I45-Base!I45,"")</f>
        <v>0</v>
      </c>
      <c r="J45" s="45">
        <f>IFERROR(Change!J45-Base!J45,"")</f>
        <v>0</v>
      </c>
      <c r="K45" s="45">
        <f>IFERROR(Change!K45-Base!K45,"")</f>
        <v>0</v>
      </c>
      <c r="L45" s="45">
        <f>IFERROR(Change!L45-Base!L45,"")</f>
        <v>0</v>
      </c>
      <c r="M45" s="45">
        <f>IFERROR(Change!M45-Base!M45,"")</f>
        <v>0</v>
      </c>
      <c r="N45" s="45">
        <f>IFERROR(Change!N45-Base!N45,"")</f>
        <v>0</v>
      </c>
      <c r="O45" s="45">
        <f>IFERROR(Change!O45-Base!O45,"")</f>
        <v>0</v>
      </c>
      <c r="P45" s="45">
        <f>IFERROR(Change!P45-Base!P45,"")</f>
        <v>0</v>
      </c>
      <c r="Q45" s="45">
        <f>IFERROR(Change!Q45-Base!Q45,"")</f>
        <v>0</v>
      </c>
      <c r="R45" s="45">
        <f>IFERROR(Change!R45-Base!R45,"")</f>
        <v>-0.30053101138201993</v>
      </c>
      <c r="S45" s="45">
        <f>IFERROR(Change!S45-Base!S45,"")</f>
        <v>0</v>
      </c>
      <c r="T45" s="45">
        <f>IFERROR(Change!T45-Base!T45,"")</f>
        <v>5.0682705658860003E-2</v>
      </c>
      <c r="U45" s="45">
        <f>IFERROR(Change!U45-Base!U45,"")</f>
        <v>0</v>
      </c>
      <c r="V45" s="45">
        <f>IFERROR(Change!V45-Base!V45,"")</f>
        <v>0</v>
      </c>
      <c r="W45" s="45">
        <f>IFERROR(Change!W45-Base!W45,"")</f>
        <v>0</v>
      </c>
      <c r="X45" s="45">
        <f>IFERROR(Change!X45-Base!X45,"")</f>
        <v>0</v>
      </c>
    </row>
    <row r="47" spans="1:24" ht="15.75" x14ac:dyDescent="0.25">
      <c r="A47" s="41">
        <v>6</v>
      </c>
      <c r="B47" s="7" t="s">
        <v>63</v>
      </c>
      <c r="C47" s="8">
        <f>IFERROR(Change!C47-Base!C47,"")</f>
        <v>5377.2846910227709</v>
      </c>
      <c r="D47" s="8">
        <f>IFERROR(Change!D47-Base!D47,"")</f>
        <v>0</v>
      </c>
      <c r="E47" s="8">
        <f>IFERROR(Change!E47-Base!E47,"")</f>
        <v>3.7767882469340748</v>
      </c>
      <c r="F47" s="8">
        <f>IFERROR(Change!F47-Base!F47,"")</f>
        <v>29.51631310302156</v>
      </c>
      <c r="G47" s="8">
        <f>IFERROR(Change!G47-Base!G47,"")</f>
        <v>204.83289186373065</v>
      </c>
      <c r="H47" s="8">
        <f>IFERROR(Change!H47-Base!H47,"")</f>
        <v>256.80514385508377</v>
      </c>
      <c r="I47" s="8">
        <f>IFERROR(Change!I47-Base!I47,"")</f>
        <v>311.55584663241052</v>
      </c>
      <c r="J47" s="8">
        <f>IFERROR(Change!J47-Base!J47,"")</f>
        <v>312.63167648860804</v>
      </c>
      <c r="K47" s="8">
        <f>IFERROR(Change!K47-Base!K47,"")</f>
        <v>318.27557193453322</v>
      </c>
      <c r="L47" s="8">
        <f>IFERROR(Change!L47-Base!L47,"")</f>
        <v>962.50375142735538</v>
      </c>
      <c r="M47" s="8">
        <f>IFERROR(Change!M47-Base!M47,"")</f>
        <v>947.93069031921823</v>
      </c>
      <c r="N47" s="8">
        <f>IFERROR(Change!N47-Base!N47,"")</f>
        <v>911.64992267132175</v>
      </c>
      <c r="O47" s="8">
        <f>IFERROR(Change!O47-Base!O47,"")</f>
        <v>902.05373809661796</v>
      </c>
      <c r="P47" s="8">
        <f>IFERROR(Change!P47-Base!P47,"")</f>
        <v>886.19678910030666</v>
      </c>
      <c r="Q47" s="8">
        <f>IFERROR(Change!Q47-Base!Q47,"")</f>
        <v>843.22219919820327</v>
      </c>
      <c r="R47" s="8">
        <f>IFERROR(Change!R47-Base!R47,"")</f>
        <v>846.56026088733461</v>
      </c>
      <c r="S47" s="8">
        <f>IFERROR(Change!S47-Base!S47,"")</f>
        <v>952.13734123467748</v>
      </c>
      <c r="T47" s="8">
        <f>IFERROR(Change!T47-Base!T47,"")</f>
        <v>979.91862443923446</v>
      </c>
      <c r="U47" s="8">
        <f>IFERROR(Change!U47-Base!U47,"")</f>
        <v>950.96898811318533</v>
      </c>
      <c r="V47" s="8">
        <f>IFERROR(Change!V47-Base!V47,"")</f>
        <v>429.35657654344732</v>
      </c>
      <c r="W47" s="8">
        <f>IFERROR(Change!W47-Base!W47,"")</f>
        <v>384.95106503035959</v>
      </c>
      <c r="X47" s="8">
        <f>IFERROR(Change!X47-Base!X47,"")</f>
        <v>353.60414604853941</v>
      </c>
    </row>
    <row r="48" spans="1:24" ht="15.75" outlineLevel="1" x14ac:dyDescent="0.25">
      <c r="B48" s="4" t="s">
        <v>93</v>
      </c>
      <c r="C48" s="6">
        <f>IFERROR(Change!C48-Base!C48,"")</f>
        <v>1721.1619015314727</v>
      </c>
      <c r="D48" s="6">
        <f>IFERROR(Change!D48-Base!D48,"")</f>
        <v>0</v>
      </c>
      <c r="E48" s="6">
        <f>IFERROR(Change!E48-Base!E48,"")</f>
        <v>3.7767890019426353</v>
      </c>
      <c r="F48" s="6">
        <f>IFERROR(Change!F48-Base!F48,"")</f>
        <v>22.612833486075012</v>
      </c>
      <c r="G48" s="6">
        <f>IFERROR(Change!G48-Base!G48,"")</f>
        <v>34.126145338834405</v>
      </c>
      <c r="H48" s="6">
        <f>IFERROR(Change!H48-Base!H48,"")</f>
        <v>44.817020982352602</v>
      </c>
      <c r="I48" s="6">
        <f>IFERROR(Change!I48-Base!I48,"")</f>
        <v>-69.489037048800583</v>
      </c>
      <c r="J48" s="6">
        <f>IFERROR(Change!J48-Base!J48,"")</f>
        <v>-61.18099648577379</v>
      </c>
      <c r="K48" s="6">
        <f>IFERROR(Change!K48-Base!K48,"")</f>
        <v>-63.990990157260853</v>
      </c>
      <c r="L48" s="6">
        <f>IFERROR(Change!L48-Base!L48,"")</f>
        <v>505.88552823778707</v>
      </c>
      <c r="M48" s="6">
        <f>IFERROR(Change!M48-Base!M48,"")</f>
        <v>498.42452990879758</v>
      </c>
      <c r="N48" s="6">
        <f>IFERROR(Change!N48-Base!N48,"")</f>
        <v>460.2551108119203</v>
      </c>
      <c r="O48" s="6">
        <f>IFERROR(Change!O48-Base!O48,"")</f>
        <v>441.32436802773748</v>
      </c>
      <c r="P48" s="6">
        <f>IFERROR(Change!P48-Base!P48,"")</f>
        <v>424.78929371783374</v>
      </c>
      <c r="Q48" s="6">
        <f>IFERROR(Change!Q48-Base!Q48,"")</f>
        <v>374.87661684180364</v>
      </c>
      <c r="R48" s="6">
        <f>IFERROR(Change!R48-Base!R48,"")</f>
        <v>372.84895588280597</v>
      </c>
      <c r="S48" s="6">
        <f>IFERROR(Change!S48-Base!S48,"")</f>
        <v>390.96396579178736</v>
      </c>
      <c r="T48" s="6">
        <f>IFERROR(Change!T48-Base!T48,"")</f>
        <v>400.82816876777292</v>
      </c>
      <c r="U48" s="6">
        <f>IFERROR(Change!U48-Base!U48,"")</f>
        <v>401.81788162003568</v>
      </c>
      <c r="V48" s="6">
        <f>IFERROR(Change!V48-Base!V48,"")</f>
        <v>-192.98395069753315</v>
      </c>
      <c r="W48" s="6">
        <f>IFERROR(Change!W48-Base!W48,"")</f>
        <v>-157.87765868462202</v>
      </c>
      <c r="X48" s="6">
        <f>IFERROR(Change!X48-Base!X48,"")</f>
        <v>-156.76621741873169</v>
      </c>
    </row>
    <row r="49" spans="1:24" ht="15.75" outlineLevel="1" x14ac:dyDescent="0.25">
      <c r="B49" s="5" t="s">
        <v>94</v>
      </c>
      <c r="C49" s="44">
        <f>IFERROR(Change!C49-Base!C49,"")</f>
        <v>2545.2583779886609</v>
      </c>
      <c r="D49" s="44">
        <f>IFERROR(Change!D49-Base!D49,"")</f>
        <v>0</v>
      </c>
      <c r="E49" s="44">
        <f>IFERROR(Change!E49-Base!E49,"")</f>
        <v>0</v>
      </c>
      <c r="F49" s="44">
        <f>IFERROR(Change!F49-Base!F49,"")</f>
        <v>0.8991602506036972</v>
      </c>
      <c r="G49" s="44">
        <f>IFERROR(Change!G49-Base!G49,"")</f>
        <v>113.23115715402047</v>
      </c>
      <c r="H49" s="44">
        <f>IFERROR(Change!H49-Base!H49,"")</f>
        <v>141.5696947697065</v>
      </c>
      <c r="I49" s="44">
        <f>IFERROR(Change!I49-Base!I49,"")</f>
        <v>333.65823333156624</v>
      </c>
      <c r="J49" s="44">
        <f>IFERROR(Change!J49-Base!J49,"")</f>
        <v>322.51576563622137</v>
      </c>
      <c r="K49" s="44">
        <f>IFERROR(Change!K49-Base!K49,"")</f>
        <v>328.63163791627142</v>
      </c>
      <c r="L49" s="44">
        <f>IFERROR(Change!L49-Base!L49,"")</f>
        <v>327.79498003986004</v>
      </c>
      <c r="M49" s="44">
        <f>IFERROR(Change!M49-Base!M49,"")</f>
        <v>322.63511470320685</v>
      </c>
      <c r="N49" s="44">
        <f>IFERROR(Change!N49-Base!N49,"")</f>
        <v>328.80251374266948</v>
      </c>
      <c r="O49" s="44">
        <f>IFERROR(Change!O49-Base!O49,"")</f>
        <v>333.05795850683052</v>
      </c>
      <c r="P49" s="44">
        <f>IFERROR(Change!P49-Base!P49,"")</f>
        <v>335.44644077305941</v>
      </c>
      <c r="Q49" s="44">
        <f>IFERROR(Change!Q49-Base!Q49,"")</f>
        <v>333.45484256717066</v>
      </c>
      <c r="R49" s="44">
        <f>IFERROR(Change!R49-Base!R49,"")</f>
        <v>335.79799037868855</v>
      </c>
      <c r="S49" s="44">
        <f>IFERROR(Change!S49-Base!S49,"")</f>
        <v>345.22874406265805</v>
      </c>
      <c r="T49" s="44">
        <f>IFERROR(Change!T49-Base!T49,"")</f>
        <v>348.8999605901904</v>
      </c>
      <c r="U49" s="44">
        <f>IFERROR(Change!U49-Base!U49,"")</f>
        <v>316.01699649229442</v>
      </c>
      <c r="V49" s="44">
        <f>IFERROR(Change!V49-Base!V49,"")</f>
        <v>339.89521481449628</v>
      </c>
      <c r="W49" s="44">
        <f>IFERROR(Change!W49-Base!W49,"")</f>
        <v>276.27802209926028</v>
      </c>
      <c r="X49" s="44">
        <f>IFERROR(Change!X49-Base!X49,"")</f>
        <v>231.67786777855724</v>
      </c>
    </row>
    <row r="50" spans="1:24" ht="15.75" outlineLevel="1" x14ac:dyDescent="0.25">
      <c r="B50" s="5" t="s">
        <v>95</v>
      </c>
      <c r="C50" s="44">
        <f>IFERROR(Change!C50-Base!C50,"")</f>
        <v>-43.375280622494984</v>
      </c>
      <c r="D50" s="45">
        <f>IFERROR(Change!D50-Base!D50,"")</f>
        <v>0</v>
      </c>
      <c r="E50" s="45">
        <f>IFERROR(Change!E50-Base!E50,"")</f>
        <v>0</v>
      </c>
      <c r="F50" s="45">
        <f>IFERROR(Change!F50-Base!F50,"")</f>
        <v>2.2538014014115646</v>
      </c>
      <c r="G50" s="45">
        <f>IFERROR(Change!G50-Base!G50,"")</f>
        <v>2.6367004448439104</v>
      </c>
      <c r="H50" s="45">
        <f>IFERROR(Change!H50-Base!H50,"")</f>
        <v>3.2616423108578374</v>
      </c>
      <c r="I50" s="45">
        <f>IFERROR(Change!I50-Base!I50,"")</f>
        <v>-1.8512184221403629</v>
      </c>
      <c r="J50" s="45">
        <f>IFERROR(Change!J50-Base!J50,"")</f>
        <v>-1.0839442246032434</v>
      </c>
      <c r="K50" s="45">
        <f>IFERROR(Change!K50-Base!K50,"")</f>
        <v>-1.2864711519765706</v>
      </c>
      <c r="L50" s="45">
        <f>IFERROR(Change!L50-Base!L50,"")</f>
        <v>-9.3259287148771932</v>
      </c>
      <c r="M50" s="45">
        <f>IFERROR(Change!M50-Base!M50,"")</f>
        <v>-13.181630405995293</v>
      </c>
      <c r="N50" s="45">
        <f>IFERROR(Change!N50-Base!N50,"")</f>
        <v>-11.911721086472539</v>
      </c>
      <c r="O50" s="45">
        <f>IFERROR(Change!O50-Base!O50,"")</f>
        <v>-12.611052405769954</v>
      </c>
      <c r="P50" s="45">
        <f>IFERROR(Change!P50-Base!P50,"")</f>
        <v>-10.125924817815985</v>
      </c>
      <c r="Q50" s="45">
        <f>IFERROR(Change!Q50-Base!Q50,"")</f>
        <v>-6.4839425776295911</v>
      </c>
      <c r="R50" s="45">
        <f>IFERROR(Change!R50-Base!R50,"")</f>
        <v>-9.0277897311351012</v>
      </c>
      <c r="S50" s="45">
        <f>IFERROR(Change!S50-Base!S50,"")</f>
        <v>-6.4435339046953004</v>
      </c>
      <c r="T50" s="45">
        <f>IFERROR(Change!T50-Base!T50,"")</f>
        <v>-6.0878885982935742</v>
      </c>
      <c r="U50" s="45">
        <f>IFERROR(Change!U50-Base!U50,"")</f>
        <v>-6.2206041570728985</v>
      </c>
      <c r="V50" s="45">
        <f>IFERROR(Change!V50-Base!V50,"")</f>
        <v>-5.3669413419515593</v>
      </c>
      <c r="W50" s="45">
        <f>IFERROR(Change!W50-Base!W50,"")</f>
        <v>-5.0741025388294361</v>
      </c>
      <c r="X50" s="45">
        <f>IFERROR(Change!X50-Base!X50,"")</f>
        <v>-7.0600915541164966</v>
      </c>
    </row>
    <row r="51" spans="1:24" ht="15.75" outlineLevel="1" x14ac:dyDescent="0.25">
      <c r="B51" s="5" t="s">
        <v>96</v>
      </c>
      <c r="C51" s="44">
        <f>IFERROR(Change!C51-Base!C51,"")</f>
        <v>271.77608079389802</v>
      </c>
      <c r="D51" s="45">
        <f>IFERROR(Change!D51-Base!D51,"")</f>
        <v>0</v>
      </c>
      <c r="E51" s="45">
        <f>IFERROR(Change!E51-Base!E51,"")</f>
        <v>0</v>
      </c>
      <c r="F51" s="45">
        <f>IFERROR(Change!F51-Base!F51,"")</f>
        <v>3.3706528167821546</v>
      </c>
      <c r="G51" s="45">
        <f>IFERROR(Change!G51-Base!G51,"")</f>
        <v>6.165349048899003</v>
      </c>
      <c r="H51" s="45">
        <f>IFERROR(Change!H51-Base!H51,"")</f>
        <v>5.1618856054730031</v>
      </c>
      <c r="I51" s="45">
        <f>IFERROR(Change!I51-Base!I51,"")</f>
        <v>-24.242192828245891</v>
      </c>
      <c r="J51" s="45">
        <f>IFERROR(Change!J51-Base!J51,"")</f>
        <v>-22.722071955717638</v>
      </c>
      <c r="K51" s="45">
        <f>IFERROR(Change!K51-Base!K51,"")</f>
        <v>-23.217413807726075</v>
      </c>
      <c r="L51" s="45">
        <f>IFERROR(Change!L51-Base!L51,"")</f>
        <v>60.14209284596626</v>
      </c>
      <c r="M51" s="45">
        <f>IFERROR(Change!M51-Base!M51,"")</f>
        <v>64.146941606231735</v>
      </c>
      <c r="N51" s="45">
        <f>IFERROR(Change!N51-Base!N51,"")</f>
        <v>55.669337016413124</v>
      </c>
      <c r="O51" s="45">
        <f>IFERROR(Change!O51-Base!O51,"")</f>
        <v>59.349637910097215</v>
      </c>
      <c r="P51" s="45">
        <f>IFERROR(Change!P51-Base!P51,"")</f>
        <v>53.334346160454402</v>
      </c>
      <c r="Q51" s="45">
        <f>IFERROR(Change!Q51-Base!Q51,"")</f>
        <v>52.913138780392785</v>
      </c>
      <c r="R51" s="45">
        <f>IFERROR(Change!R51-Base!R51,"")</f>
        <v>54.066647377310005</v>
      </c>
      <c r="S51" s="45">
        <f>IFERROR(Change!S51-Base!S51,"")</f>
        <v>54.213291951272197</v>
      </c>
      <c r="T51" s="45">
        <f>IFERROR(Change!T51-Base!T51,"")</f>
        <v>57.470392542067657</v>
      </c>
      <c r="U51" s="45">
        <f>IFERROR(Change!U51-Base!U51,"")</f>
        <v>58.723243204029586</v>
      </c>
      <c r="V51" s="45">
        <f>IFERROR(Change!V51-Base!V51,"")</f>
        <v>59.061860661102571</v>
      </c>
      <c r="W51" s="45">
        <f>IFERROR(Change!W51-Base!W51,"")</f>
        <v>60.349412430637017</v>
      </c>
      <c r="X51" s="45">
        <f>IFERROR(Change!X51-Base!X51,"")</f>
        <v>64.954623670325873</v>
      </c>
    </row>
    <row r="52" spans="1:24" ht="15.75" outlineLevel="1" x14ac:dyDescent="0.25">
      <c r="B52" s="5" t="s">
        <v>97</v>
      </c>
      <c r="C52" s="44">
        <f>IFERROR(Change!C52-Base!C52,"")</f>
        <v>884.88303467719766</v>
      </c>
      <c r="D52" s="45">
        <f>IFERROR(Change!D52-Base!D52,"")</f>
        <v>0</v>
      </c>
      <c r="E52" s="45">
        <f>IFERROR(Change!E52-Base!E52,"")</f>
        <v>0</v>
      </c>
      <c r="F52" s="45">
        <f>IFERROR(Change!F52-Base!F52,"")</f>
        <v>0.37989463088304376</v>
      </c>
      <c r="G52" s="45">
        <f>IFERROR(Change!G52-Base!G52,"")</f>
        <v>48.672285213050316</v>
      </c>
      <c r="H52" s="45">
        <f>IFERROR(Change!H52-Base!H52,"")</f>
        <v>61.993217527393455</v>
      </c>
      <c r="I52" s="45">
        <f>IFERROR(Change!I52-Base!I52,"")</f>
        <v>73.529024293743305</v>
      </c>
      <c r="J52" s="45">
        <f>IFERROR(Change!J52-Base!J52,"")</f>
        <v>75.131952964945498</v>
      </c>
      <c r="K52" s="45">
        <f>IFERROR(Change!K52-Base!K52,"")</f>
        <v>78.138654447424813</v>
      </c>
      <c r="L52" s="45">
        <f>IFERROR(Change!L52-Base!L52,"")</f>
        <v>78.004024591198373</v>
      </c>
      <c r="M52" s="45">
        <f>IFERROR(Change!M52-Base!M52,"")</f>
        <v>75.903938607045774</v>
      </c>
      <c r="N52" s="45">
        <f>IFERROR(Change!N52-Base!N52,"")</f>
        <v>78.848754528085379</v>
      </c>
      <c r="O52" s="45">
        <f>IFERROR(Change!O52-Base!O52,"")</f>
        <v>80.90623938259688</v>
      </c>
      <c r="P52" s="45">
        <f>IFERROR(Change!P52-Base!P52,"")</f>
        <v>82.745142051037163</v>
      </c>
      <c r="Q52" s="45">
        <f>IFERROR(Change!Q52-Base!Q52,"")</f>
        <v>88.505624899645539</v>
      </c>
      <c r="R52" s="45">
        <f>IFERROR(Change!R52-Base!R52,"")</f>
        <v>92.937956920776173</v>
      </c>
      <c r="S52" s="45">
        <f>IFERROR(Change!S52-Base!S52,"")</f>
        <v>168.13809865282258</v>
      </c>
      <c r="T52" s="45">
        <f>IFERROR(Change!T52-Base!T52,"")</f>
        <v>179.84782804049306</v>
      </c>
      <c r="U52" s="45">
        <f>IFERROR(Change!U52-Base!U52,"")</f>
        <v>181.81282557565703</v>
      </c>
      <c r="V52" s="45">
        <f>IFERROR(Change!V52-Base!V52,"")</f>
        <v>230.16468978802999</v>
      </c>
      <c r="W52" s="45">
        <f>IFERROR(Change!W52-Base!W52,"")</f>
        <v>212.7277353428712</v>
      </c>
      <c r="X52" s="45">
        <f>IFERROR(Change!X52-Base!X52,"")</f>
        <v>223.51361981090099</v>
      </c>
    </row>
    <row r="53" spans="1:24" ht="15.75" outlineLevel="1" x14ac:dyDescent="0.25">
      <c r="B53" s="5" t="s">
        <v>98</v>
      </c>
      <c r="C53" s="44">
        <f>IFERROR(Change!C53-Base!C53,"")</f>
        <v>-2.4095977664821828</v>
      </c>
      <c r="D53" s="45">
        <f>IFERROR(Change!D53-Base!D53,"")</f>
        <v>0</v>
      </c>
      <c r="E53" s="45">
        <f>IFERROR(Change!E53-Base!E53,"")</f>
        <v>0</v>
      </c>
      <c r="F53" s="45">
        <f>IFERROR(Change!F53-Base!F53,"")</f>
        <v>0</v>
      </c>
      <c r="G53" s="45">
        <f>IFERROR(Change!G53-Base!G53,"")</f>
        <v>0</v>
      </c>
      <c r="H53" s="45">
        <f>IFERROR(Change!H53-Base!H53,"")</f>
        <v>0</v>
      </c>
      <c r="I53" s="45">
        <f>IFERROR(Change!I53-Base!I53,"")</f>
        <v>0</v>
      </c>
      <c r="J53" s="45">
        <f>IFERROR(Change!J53-Base!J53,"")</f>
        <v>0</v>
      </c>
      <c r="K53" s="45">
        <f>IFERROR(Change!K53-Base!K53,"")</f>
        <v>0</v>
      </c>
      <c r="L53" s="45">
        <f>IFERROR(Change!L53-Base!L53,"")</f>
        <v>0</v>
      </c>
      <c r="M53" s="45">
        <f>IFERROR(Change!M53-Base!M53,"")</f>
        <v>0</v>
      </c>
      <c r="N53" s="45">
        <f>IFERROR(Change!N53-Base!N53,"")</f>
        <v>0</v>
      </c>
      <c r="O53" s="45">
        <f>IFERROR(Change!O53-Base!O53,"")</f>
        <v>0</v>
      </c>
      <c r="P53" s="45">
        <f>IFERROR(Change!P53-Base!P53,"")</f>
        <v>0</v>
      </c>
      <c r="Q53" s="45">
        <f>IFERROR(Change!Q53-Base!Q53,"")</f>
        <v>0</v>
      </c>
      <c r="R53" s="45">
        <f>IFERROR(Change!R53-Base!R53,"")</f>
        <v>0</v>
      </c>
      <c r="S53" s="45">
        <f>IFERROR(Change!S53-Base!S53,"")</f>
        <v>0</v>
      </c>
      <c r="T53" s="45">
        <f>IFERROR(Change!T53-Base!T53,"")</f>
        <v>-1.1655624199273558</v>
      </c>
      <c r="U53" s="45">
        <f>IFERROR(Change!U53-Base!U53,"")</f>
        <v>-1.1909716016780441</v>
      </c>
      <c r="V53" s="45">
        <f>IFERROR(Change!V53-Base!V53,"")</f>
        <v>-1.4476111040445694</v>
      </c>
      <c r="W53" s="45">
        <f>IFERROR(Change!W53-Base!W53,"")</f>
        <v>-1.4791691047187641</v>
      </c>
      <c r="X53" s="45">
        <f>IFERROR(Change!X53-Base!X53,"")</f>
        <v>-2.6926404684160863</v>
      </c>
    </row>
    <row r="54" spans="1:24" ht="15.75" outlineLevel="1" x14ac:dyDescent="0.25">
      <c r="B54" s="5" t="s">
        <v>13</v>
      </c>
      <c r="C54" s="44">
        <f>IFERROR(Change!C54-Base!C54,"")</f>
        <v>-9.8255794891759507E-3</v>
      </c>
      <c r="D54" s="45">
        <f>IFERROR(Change!D54-Base!D54,"")</f>
        <v>0</v>
      </c>
      <c r="E54" s="45">
        <f>IFERROR(Change!E54-Base!E54,"")</f>
        <v>-7.55008550000838E-7</v>
      </c>
      <c r="F54" s="45">
        <f>IFERROR(Change!F54-Base!F54,"")</f>
        <v>-2.948273390000148E-5</v>
      </c>
      <c r="G54" s="45">
        <f>IFERROR(Change!G54-Base!G54,"")</f>
        <v>1.2546640825700228E-3</v>
      </c>
      <c r="H54" s="45">
        <f>IFERROR(Change!H54-Base!H54,"")</f>
        <v>1.6826593004399676E-3</v>
      </c>
      <c r="I54" s="45">
        <f>IFERROR(Change!I54-Base!I54,"")</f>
        <v>-4.8962693711759986E-2</v>
      </c>
      <c r="J54" s="45">
        <f>IFERROR(Change!J54-Base!J54,"")</f>
        <v>-2.9029446463879893E-2</v>
      </c>
      <c r="K54" s="45">
        <f>IFERROR(Change!K54-Base!K54,"")</f>
        <v>1.5468780062005694E-4</v>
      </c>
      <c r="L54" s="45">
        <f>IFERROR(Change!L54-Base!L54,"")</f>
        <v>3.0544274209997613E-3</v>
      </c>
      <c r="M54" s="45">
        <f>IFERROR(Change!M54-Base!M54,"")</f>
        <v>1.7958999320695779E-3</v>
      </c>
      <c r="N54" s="45">
        <f>IFERROR(Change!N54-Base!N54,"")</f>
        <v>-1.4072341294380342E-2</v>
      </c>
      <c r="O54" s="45">
        <f>IFERROR(Change!O54-Base!O54,"")</f>
        <v>2.6586675125970072E-2</v>
      </c>
      <c r="P54" s="45">
        <f>IFERROR(Change!P54-Base!P54,"")</f>
        <v>7.4912157381092914E-3</v>
      </c>
      <c r="Q54" s="45">
        <f>IFERROR(Change!Q54-Base!Q54,"")</f>
        <v>-4.4081313179309967E-2</v>
      </c>
      <c r="R54" s="45">
        <f>IFERROR(Change!R54-Base!R54,"")</f>
        <v>-6.3499941110940261E-2</v>
      </c>
      <c r="S54" s="45">
        <f>IFERROR(Change!S54-Base!S54,"")</f>
        <v>3.6774680833010387E-2</v>
      </c>
      <c r="T54" s="45">
        <f>IFERROR(Change!T54-Base!T54,"")</f>
        <v>0.12572551693130085</v>
      </c>
      <c r="U54" s="45">
        <f>IFERROR(Change!U54-Base!U54,"")</f>
        <v>9.6169799191799799E-3</v>
      </c>
      <c r="V54" s="45">
        <f>IFERROR(Change!V54-Base!V54,"")</f>
        <v>3.3314423348511424E-2</v>
      </c>
      <c r="W54" s="45">
        <f>IFERROR(Change!W54-Base!W54,"")</f>
        <v>2.6825485760958889E-2</v>
      </c>
      <c r="X54" s="45">
        <f>IFERROR(Change!X54-Base!X54,"")</f>
        <v>-2.3015769979961798E-2</v>
      </c>
    </row>
    <row r="55" spans="1:24" outlineLevel="1" x14ac:dyDescent="0.25"/>
    <row r="56" spans="1:24" ht="15.75" x14ac:dyDescent="0.25">
      <c r="A56" s="41">
        <v>7</v>
      </c>
      <c r="B56" s="7" t="s">
        <v>64</v>
      </c>
      <c r="C56" s="8">
        <f>IFERROR(Change!C56-Base!C56,"")</f>
        <v>24.663299447360714</v>
      </c>
      <c r="D56" s="8">
        <f>IFERROR(Change!D56-Base!D56,"")</f>
        <v>-2.4381198777945201E-4</v>
      </c>
      <c r="E56" s="8">
        <f>IFERROR(Change!E56-Base!E56,"")</f>
        <v>-2.43812067303395E-4</v>
      </c>
      <c r="F56" s="8">
        <f>IFERROR(Change!F56-Base!F56,"")</f>
        <v>-0.15397327437973729</v>
      </c>
      <c r="G56" s="8">
        <f>IFERROR(Change!G56-Base!G56,"")</f>
        <v>-0.21814146590865136</v>
      </c>
      <c r="H56" s="8">
        <f>IFERROR(Change!H56-Base!H56,"")</f>
        <v>0.11877557366636893</v>
      </c>
      <c r="I56" s="8">
        <f>IFERROR(Change!I56-Base!I56,"")</f>
        <v>3.8780793378092397</v>
      </c>
      <c r="J56" s="8">
        <f>IFERROR(Change!J56-Base!J56,"")</f>
        <v>0.74261279076213782</v>
      </c>
      <c r="K56" s="8">
        <f>IFERROR(Change!K56-Base!K56,"")</f>
        <v>1.1458623054057568</v>
      </c>
      <c r="L56" s="8">
        <f>IFERROR(Change!L56-Base!L56,"")</f>
        <v>2.057155146221902</v>
      </c>
      <c r="M56" s="8">
        <f>IFERROR(Change!M56-Base!M56,"")</f>
        <v>2.2721603249983957</v>
      </c>
      <c r="N56" s="8">
        <f>IFERROR(Change!N56-Base!N56,"")</f>
        <v>2.7384586270570139</v>
      </c>
      <c r="O56" s="8">
        <f>IFERROR(Change!O56-Base!O56,"")</f>
        <v>3.0888616274954757</v>
      </c>
      <c r="P56" s="8">
        <f>IFERROR(Change!P56-Base!P56,"")</f>
        <v>1.9224378286400565</v>
      </c>
      <c r="Q56" s="8">
        <f>IFERROR(Change!Q56-Base!Q56,"")</f>
        <v>3.1068973806757754</v>
      </c>
      <c r="R56" s="8">
        <f>IFERROR(Change!R56-Base!R56,"")</f>
        <v>7.8160657928123669</v>
      </c>
      <c r="S56" s="8">
        <f>IFERROR(Change!S56-Base!S56,"")</f>
        <v>6.8092439449059157</v>
      </c>
      <c r="T56" s="8">
        <f>IFERROR(Change!T56-Base!T56,"")</f>
        <v>4.284680581494797</v>
      </c>
      <c r="U56" s="8">
        <f>IFERROR(Change!U56-Base!U56,"")</f>
        <v>6.114999961886042</v>
      </c>
      <c r="V56" s="8">
        <f>IFERROR(Change!V56-Base!V56,"")</f>
        <v>2.2308133732033184</v>
      </c>
      <c r="W56" s="8">
        <f>IFERROR(Change!W56-Base!W56,"")</f>
        <v>6.479281655478303</v>
      </c>
      <c r="X56" s="8">
        <f>IFERROR(Change!X56-Base!X56,"")</f>
        <v>6.9372251970694379</v>
      </c>
    </row>
    <row r="57" spans="1:24" ht="15.75" outlineLevel="1" x14ac:dyDescent="0.25">
      <c r="B57" s="4" t="s">
        <v>99</v>
      </c>
      <c r="C57" s="6">
        <f>IFERROR(Change!C57-Base!C57,"")</f>
        <v>0</v>
      </c>
      <c r="D57" s="43">
        <f>IFERROR(Change!D57-Base!D57,"")</f>
        <v>0</v>
      </c>
      <c r="E57" s="43">
        <f>IFERROR(Change!E57-Base!E57,"")</f>
        <v>0</v>
      </c>
      <c r="F57" s="43">
        <f>IFERROR(Change!F57-Base!F57,"")</f>
        <v>0</v>
      </c>
      <c r="G57" s="43">
        <f>IFERROR(Change!G57-Base!G57,"")</f>
        <v>0</v>
      </c>
      <c r="H57" s="43">
        <f>IFERROR(Change!H57-Base!H57,"")</f>
        <v>0</v>
      </c>
      <c r="I57" s="43">
        <f>IFERROR(Change!I57-Base!I57,"")</f>
        <v>0</v>
      </c>
      <c r="J57" s="43">
        <f>IFERROR(Change!J57-Base!J57,"")</f>
        <v>0</v>
      </c>
      <c r="K57" s="43">
        <f>IFERROR(Change!K57-Base!K57,"")</f>
        <v>0</v>
      </c>
      <c r="L57" s="43">
        <f>IFERROR(Change!L57-Base!L57,"")</f>
        <v>0</v>
      </c>
      <c r="M57" s="43">
        <f>IFERROR(Change!M57-Base!M57,"")</f>
        <v>0</v>
      </c>
      <c r="N57" s="43">
        <f>IFERROR(Change!N57-Base!N57,"")</f>
        <v>0</v>
      </c>
      <c r="O57" s="43">
        <f>IFERROR(Change!O57-Base!O57,"")</f>
        <v>0</v>
      </c>
      <c r="P57" s="43">
        <f>IFERROR(Change!P57-Base!P57,"")</f>
        <v>0</v>
      </c>
      <c r="Q57" s="43">
        <f>IFERROR(Change!Q57-Base!Q57,"")</f>
        <v>0</v>
      </c>
      <c r="R57" s="43">
        <f>IFERROR(Change!R57-Base!R57,"")</f>
        <v>0</v>
      </c>
      <c r="S57" s="43">
        <f>IFERROR(Change!S57-Base!S57,"")</f>
        <v>0</v>
      </c>
      <c r="T57" s="43">
        <f>IFERROR(Change!T57-Base!T57,"")</f>
        <v>0</v>
      </c>
      <c r="U57" s="43">
        <f>IFERROR(Change!U57-Base!U57,"")</f>
        <v>0</v>
      </c>
      <c r="V57" s="43">
        <f>IFERROR(Change!V57-Base!V57,"")</f>
        <v>0</v>
      </c>
      <c r="W57" s="43">
        <f>IFERROR(Change!W57-Base!W57,"")</f>
        <v>0</v>
      </c>
      <c r="X57" s="43">
        <f>IFERROR(Change!X57-Base!X57,"")</f>
        <v>0</v>
      </c>
    </row>
    <row r="58" spans="1:24" ht="15.75" outlineLevel="1" x14ac:dyDescent="0.25">
      <c r="B58" s="5" t="s">
        <v>100</v>
      </c>
      <c r="C58" s="44">
        <f>IFERROR(Change!C58-Base!C58,"")</f>
        <v>5.5155308864146662</v>
      </c>
      <c r="D58" s="45">
        <f>IFERROR(Change!D58-Base!D58,"")</f>
        <v>0</v>
      </c>
      <c r="E58" s="45">
        <f>IFERROR(Change!E58-Base!E58,"")</f>
        <v>0</v>
      </c>
      <c r="F58" s="45">
        <f>IFERROR(Change!F58-Base!F58,"")</f>
        <v>0</v>
      </c>
      <c r="G58" s="45">
        <f>IFERROR(Change!G58-Base!G58,"")</f>
        <v>0</v>
      </c>
      <c r="H58" s="45">
        <f>IFERROR(Change!H58-Base!H58,"")</f>
        <v>-1.5716821917156842E-2</v>
      </c>
      <c r="I58" s="45">
        <f>IFERROR(Change!I58-Base!I58,"")</f>
        <v>3.9527680948173485</v>
      </c>
      <c r="J58" s="45">
        <f>IFERROR(Change!J58-Base!J58,"")</f>
        <v>0.29263605479108712</v>
      </c>
      <c r="K58" s="45">
        <f>IFERROR(Change!K58-Base!K58,"")</f>
        <v>0.45500997259535403</v>
      </c>
      <c r="L58" s="45">
        <f>IFERROR(Change!L58-Base!L58,"")</f>
        <v>0.42156186300590903</v>
      </c>
      <c r="M58" s="45">
        <f>IFERROR(Change!M58-Base!M58,"")</f>
        <v>0.76293402739372951</v>
      </c>
      <c r="N58" s="45">
        <f>IFERROR(Change!N58-Base!N58,"")</f>
        <v>0.84355254793992174</v>
      </c>
      <c r="O58" s="45">
        <f>IFERROR(Change!O58-Base!O58,"")</f>
        <v>4.9902904109240254E-2</v>
      </c>
      <c r="P58" s="45">
        <f>IFERROR(Change!P58-Base!P58,"")</f>
        <v>-2.1723787270648387E-2</v>
      </c>
      <c r="Q58" s="45">
        <f>IFERROR(Change!Q58-Base!Q58,"")</f>
        <v>1.1501567606765768</v>
      </c>
      <c r="R58" s="45">
        <f>IFERROR(Change!R58-Base!R58,"")</f>
        <v>1.1579353908158545</v>
      </c>
      <c r="S58" s="45">
        <f>IFERROR(Change!S58-Base!S58,"")</f>
        <v>-1.545102014820543E-2</v>
      </c>
      <c r="T58" s="45">
        <f>IFERROR(Change!T58-Base!T58,"")</f>
        <v>-1.7191200108227846</v>
      </c>
      <c r="U58" s="45">
        <f>IFERROR(Change!U58-Base!U58,"")</f>
        <v>0.45745326028220035</v>
      </c>
      <c r="V58" s="45">
        <f>IFERROR(Change!V58-Base!V58,"")</f>
        <v>0.65136054795083709</v>
      </c>
      <c r="W58" s="45">
        <f>IFERROR(Change!W58-Base!W58,"")</f>
        <v>0.87249304109237968</v>
      </c>
      <c r="X58" s="45">
        <f>IFERROR(Change!X58-Base!X58,"")</f>
        <v>1.0944333150623606</v>
      </c>
    </row>
    <row r="59" spans="1:24" ht="15.75" outlineLevel="1" x14ac:dyDescent="0.25">
      <c r="B59" s="5" t="s">
        <v>101</v>
      </c>
      <c r="C59" s="44">
        <f>IFERROR(Change!C59-Base!C59,"")</f>
        <v>19.147768560946133</v>
      </c>
      <c r="D59" s="45">
        <f>IFERROR(Change!D59-Base!D59,"")</f>
        <v>-2.4381198777945201E-4</v>
      </c>
      <c r="E59" s="45">
        <f>IFERROR(Change!E59-Base!E59,"")</f>
        <v>-2.43812067303395E-4</v>
      </c>
      <c r="F59" s="45">
        <f>IFERROR(Change!F59-Base!F59,"")</f>
        <v>-0.15397327437973729</v>
      </c>
      <c r="G59" s="45">
        <f>IFERROR(Change!G59-Base!G59,"")</f>
        <v>-0.21814146590865136</v>
      </c>
      <c r="H59" s="45">
        <f>IFERROR(Change!H59-Base!H59,"")</f>
        <v>0.13449239558352133</v>
      </c>
      <c r="I59" s="45">
        <f>IFERROR(Change!I59-Base!I59,"")</f>
        <v>-7.46887570081185E-2</v>
      </c>
      <c r="J59" s="45">
        <f>IFERROR(Change!J59-Base!J59,"")</f>
        <v>0.44997673597104892</v>
      </c>
      <c r="K59" s="45">
        <f>IFERROR(Change!K59-Base!K59,"")</f>
        <v>0.69085233281037972</v>
      </c>
      <c r="L59" s="45">
        <f>IFERROR(Change!L59-Base!L59,"")</f>
        <v>1.6355932832159681</v>
      </c>
      <c r="M59" s="45">
        <f>IFERROR(Change!M59-Base!M59,"")</f>
        <v>1.5092262976046698</v>
      </c>
      <c r="N59" s="45">
        <f>IFERROR(Change!N59-Base!N59,"")</f>
        <v>1.8949060791171064</v>
      </c>
      <c r="O59" s="45">
        <f>IFERROR(Change!O59-Base!O59,"")</f>
        <v>3.0389587233862585</v>
      </c>
      <c r="P59" s="45">
        <f>IFERROR(Change!P59-Base!P59,"")</f>
        <v>1.9441616159106729</v>
      </c>
      <c r="Q59" s="45">
        <f>IFERROR(Change!Q59-Base!Q59,"")</f>
        <v>1.9567406199992092</v>
      </c>
      <c r="R59" s="45">
        <f>IFERROR(Change!R59-Base!R59,"")</f>
        <v>6.658130401996516</v>
      </c>
      <c r="S59" s="45">
        <f>IFERROR(Change!S59-Base!S59,"")</f>
        <v>6.8246949650541637</v>
      </c>
      <c r="T59" s="45">
        <f>IFERROR(Change!T59-Base!T59,"")</f>
        <v>6.0038005923175888</v>
      </c>
      <c r="U59" s="45">
        <f>IFERROR(Change!U59-Base!U59,"")</f>
        <v>5.6575467016037919</v>
      </c>
      <c r="V59" s="45">
        <f>IFERROR(Change!V59-Base!V59,"")</f>
        <v>1.5794528252525311</v>
      </c>
      <c r="W59" s="45">
        <f>IFERROR(Change!W59-Base!W59,"")</f>
        <v>5.6067886143858914</v>
      </c>
      <c r="X59" s="45">
        <f>IFERROR(Change!X59-Base!X59,"")</f>
        <v>5.8427918820070772</v>
      </c>
    </row>
    <row r="60" spans="1:24" ht="15.75" outlineLevel="1" x14ac:dyDescent="0.25">
      <c r="B60" s="5" t="s">
        <v>102</v>
      </c>
      <c r="C60" s="44">
        <f>IFERROR(Change!C60-Base!C60,"")</f>
        <v>0</v>
      </c>
      <c r="D60" s="45">
        <f>IFERROR(Change!D60-Base!D60,"")</f>
        <v>0</v>
      </c>
      <c r="E60" s="45">
        <f>IFERROR(Change!E60-Base!E60,"")</f>
        <v>0</v>
      </c>
      <c r="F60" s="45">
        <f>IFERROR(Change!F60-Base!F60,"")</f>
        <v>0</v>
      </c>
      <c r="G60" s="45">
        <f>IFERROR(Change!G60-Base!G60,"")</f>
        <v>0</v>
      </c>
      <c r="H60" s="45">
        <f>IFERROR(Change!H60-Base!H60,"")</f>
        <v>0</v>
      </c>
      <c r="I60" s="45">
        <f>IFERROR(Change!I60-Base!I60,"")</f>
        <v>0</v>
      </c>
      <c r="J60" s="45">
        <f>IFERROR(Change!J60-Base!J60,"")</f>
        <v>0</v>
      </c>
      <c r="K60" s="45">
        <f>IFERROR(Change!K60-Base!K60,"")</f>
        <v>0</v>
      </c>
      <c r="L60" s="45">
        <f>IFERROR(Change!L60-Base!L60,"")</f>
        <v>0</v>
      </c>
      <c r="M60" s="45">
        <f>IFERROR(Change!M60-Base!M60,"")</f>
        <v>0</v>
      </c>
      <c r="N60" s="45">
        <f>IFERROR(Change!N60-Base!N60,"")</f>
        <v>0</v>
      </c>
      <c r="O60" s="45">
        <f>IFERROR(Change!O60-Base!O60,"")</f>
        <v>0</v>
      </c>
      <c r="P60" s="45">
        <f>IFERROR(Change!P60-Base!P60,"")</f>
        <v>0</v>
      </c>
      <c r="Q60" s="45">
        <f>IFERROR(Change!Q60-Base!Q60,"")</f>
        <v>0</v>
      </c>
      <c r="R60" s="45">
        <f>IFERROR(Change!R60-Base!R60,"")</f>
        <v>0</v>
      </c>
      <c r="S60" s="45">
        <f>IFERROR(Change!S60-Base!S60,"")</f>
        <v>0</v>
      </c>
      <c r="T60" s="45">
        <f>IFERROR(Change!T60-Base!T60,"")</f>
        <v>0</v>
      </c>
      <c r="U60" s="45">
        <f>IFERROR(Change!U60-Base!U60,"")</f>
        <v>0</v>
      </c>
      <c r="V60" s="45">
        <f>IFERROR(Change!V60-Base!V60,"")</f>
        <v>0</v>
      </c>
      <c r="W60" s="45">
        <f>IFERROR(Change!W60-Base!W60,"")</f>
        <v>0</v>
      </c>
      <c r="X60" s="45">
        <f>IFERROR(Change!X60-Base!X60,"")</f>
        <v>0</v>
      </c>
    </row>
    <row r="61" spans="1:24" outlineLevel="1" x14ac:dyDescent="0.25"/>
    <row r="62" spans="1:24" ht="15.75" x14ac:dyDescent="0.25">
      <c r="A62" s="41">
        <v>8</v>
      </c>
      <c r="B62" s="7" t="s">
        <v>14</v>
      </c>
      <c r="C62" s="8">
        <f>IFERROR(Change!C62-Base!C62,"")</f>
        <v>-136.91232224015823</v>
      </c>
      <c r="D62" s="8">
        <f>IFERROR(Change!D62-Base!D62,"")</f>
        <v>2.2721639405332894E-2</v>
      </c>
      <c r="E62" s="8">
        <f>IFERROR(Change!E62-Base!E62,"")</f>
        <v>7.8564573480761624E-3</v>
      </c>
      <c r="F62" s="8">
        <f>IFERROR(Change!F62-Base!F62,"")</f>
        <v>-6.2240349150265644</v>
      </c>
      <c r="G62" s="8">
        <f>IFERROR(Change!G62-Base!G62,"")</f>
        <v>-4.8542332836297817</v>
      </c>
      <c r="H62" s="8">
        <f>IFERROR(Change!H62-Base!H62,"")</f>
        <v>-7.5082734569457159</v>
      </c>
      <c r="I62" s="8">
        <f>IFERROR(Change!I62-Base!I62,"")</f>
        <v>16.420468048871484</v>
      </c>
      <c r="J62" s="8">
        <f>IFERROR(Change!J62-Base!J62,"")</f>
        <v>14.29240819386591</v>
      </c>
      <c r="K62" s="8">
        <f>IFERROR(Change!K62-Base!K62,"")</f>
        <v>15.419167115611913</v>
      </c>
      <c r="L62" s="8">
        <f>IFERROR(Change!L62-Base!L62,"")</f>
        <v>-29.652680681806103</v>
      </c>
      <c r="M62" s="8">
        <f>IFERROR(Change!M62-Base!M62,"")</f>
        <v>-27.962729764330675</v>
      </c>
      <c r="N62" s="8">
        <f>IFERROR(Change!N62-Base!N62,"")</f>
        <v>-24.352523845214037</v>
      </c>
      <c r="O62" s="8">
        <f>IFERROR(Change!O62-Base!O62,"")</f>
        <v>-28.664238686520335</v>
      </c>
      <c r="P62" s="8">
        <f>IFERROR(Change!P62-Base!P62,"")</f>
        <v>-25.998623242541441</v>
      </c>
      <c r="Q62" s="8">
        <f>IFERROR(Change!Q62-Base!Q62,"")</f>
        <v>-30.186030252474936</v>
      </c>
      <c r="R62" s="8">
        <f>IFERROR(Change!R62-Base!R62,"")</f>
        <v>-24.939764101331534</v>
      </c>
      <c r="S62" s="8">
        <f>IFERROR(Change!S62-Base!S62,"")</f>
        <v>-19.588634500911141</v>
      </c>
      <c r="T62" s="8">
        <f>IFERROR(Change!T62-Base!T62,"")</f>
        <v>-21.403622946699826</v>
      </c>
      <c r="U62" s="8">
        <f>IFERROR(Change!U62-Base!U62,"")</f>
        <v>-30.587311611591417</v>
      </c>
      <c r="V62" s="8">
        <f>IFERROR(Change!V62-Base!V62,"")</f>
        <v>-38.191317800330268</v>
      </c>
      <c r="W62" s="8">
        <f>IFERROR(Change!W62-Base!W62,"")</f>
        <v>-46.295532480362738</v>
      </c>
      <c r="X62" s="8">
        <f>IFERROR(Change!X62-Base!X62,"")</f>
        <v>-37.356826463902962</v>
      </c>
    </row>
    <row r="63" spans="1:24" ht="15.75" outlineLevel="1" x14ac:dyDescent="0.25">
      <c r="B63" s="4" t="s">
        <v>15</v>
      </c>
      <c r="C63" s="6">
        <f>IFERROR(Change!C63-Base!C63,"")</f>
        <v>-10.955829455960497</v>
      </c>
      <c r="D63" s="43">
        <f>IFERROR(Change!D63-Base!D63,"")</f>
        <v>8.9619886695402329E-4</v>
      </c>
      <c r="E63" s="43">
        <f>IFERROR(Change!E63-Base!E63,"")</f>
        <v>2.8094661284683298E-4</v>
      </c>
      <c r="F63" s="43">
        <f>IFERROR(Change!F63-Base!F63,"")</f>
        <v>-0.19113287828177761</v>
      </c>
      <c r="G63" s="43">
        <f>IFERROR(Change!G63-Base!G63,"")</f>
        <v>-0.181203449963661</v>
      </c>
      <c r="H63" s="43">
        <f>IFERROR(Change!H63-Base!H63,"")</f>
        <v>-0.22870001106639393</v>
      </c>
      <c r="I63" s="43">
        <f>IFERROR(Change!I63-Base!I63,"")</f>
        <v>0.71460037938717136</v>
      </c>
      <c r="J63" s="43">
        <f>IFERROR(Change!J63-Base!J63,"")</f>
        <v>0.83724733434569032</v>
      </c>
      <c r="K63" s="43">
        <f>IFERROR(Change!K63-Base!K63,"")</f>
        <v>0.11035999631759097</v>
      </c>
      <c r="L63" s="43">
        <f>IFERROR(Change!L63-Base!L63,"")</f>
        <v>-2.5410279106390377</v>
      </c>
      <c r="M63" s="43">
        <f>IFERROR(Change!M63-Base!M63,"")</f>
        <v>-2.4621724030454999</v>
      </c>
      <c r="N63" s="43">
        <f>IFERROR(Change!N63-Base!N63,"")</f>
        <v>-2.1445078385875007</v>
      </c>
      <c r="O63" s="43">
        <f>IFERROR(Change!O63-Base!O63,"")</f>
        <v>-2.1449608585144375</v>
      </c>
      <c r="P63" s="43">
        <f>IFERROR(Change!P63-Base!P63,"")</f>
        <v>-2.1090244089414369</v>
      </c>
      <c r="Q63" s="43">
        <f>IFERROR(Change!Q63-Base!Q63,"")</f>
        <v>-2.4045519342851236</v>
      </c>
      <c r="R63" s="43">
        <f>IFERROR(Change!R63-Base!R63,"")</f>
        <v>-1.9840198819832295</v>
      </c>
      <c r="S63" s="43">
        <f>IFERROR(Change!S63-Base!S63,"")</f>
        <v>-1.2332906334119542</v>
      </c>
      <c r="T63" s="43">
        <f>IFERROR(Change!T63-Base!T63,"")</f>
        <v>-1.4144588994292207</v>
      </c>
      <c r="U63" s="43">
        <f>IFERROR(Change!U63-Base!U63,"")</f>
        <v>-1.9949584393979478</v>
      </c>
      <c r="V63" s="43">
        <f>IFERROR(Change!V63-Base!V63,"")</f>
        <v>-2.764487813051133</v>
      </c>
      <c r="W63" s="43">
        <f>IFERROR(Change!W63-Base!W63,"")</f>
        <v>-3.1416116834131458</v>
      </c>
      <c r="X63" s="43">
        <f>IFERROR(Change!X63-Base!X63,"")</f>
        <v>-2.1564167833986403</v>
      </c>
    </row>
    <row r="64" spans="1:24" ht="15.75" outlineLevel="1" x14ac:dyDescent="0.25">
      <c r="B64" s="5" t="s">
        <v>16</v>
      </c>
      <c r="C64" s="44">
        <f>IFERROR(Change!C64-Base!C64,"")</f>
        <v>-125.95649278419774</v>
      </c>
      <c r="D64" s="45">
        <f>IFERROR(Change!D64-Base!D64,"")</f>
        <v>2.1825440538378871E-2</v>
      </c>
      <c r="E64" s="45">
        <f>IFERROR(Change!E64-Base!E64,"")</f>
        <v>7.5755107352293294E-3</v>
      </c>
      <c r="F64" s="45">
        <f>IFERROR(Change!F64-Base!F64,"")</f>
        <v>-6.0329020367447797</v>
      </c>
      <c r="G64" s="45">
        <f>IFERROR(Change!G64-Base!G64,"")</f>
        <v>-4.6730298336661207</v>
      </c>
      <c r="H64" s="45">
        <f>IFERROR(Change!H64-Base!H64,"")</f>
        <v>-7.279573445879322</v>
      </c>
      <c r="I64" s="45">
        <f>IFERROR(Change!I64-Base!I64,"")</f>
        <v>15.70586766948432</v>
      </c>
      <c r="J64" s="45">
        <f>IFERROR(Change!J64-Base!J64,"")</f>
        <v>13.45516085952022</v>
      </c>
      <c r="K64" s="45">
        <f>IFERROR(Change!K64-Base!K64,"")</f>
        <v>15.308807119294329</v>
      </c>
      <c r="L64" s="45">
        <f>IFERROR(Change!L64-Base!L64,"")</f>
        <v>-27.111652771167073</v>
      </c>
      <c r="M64" s="45">
        <f>IFERROR(Change!M64-Base!M64,"")</f>
        <v>-25.500557361285175</v>
      </c>
      <c r="N64" s="45">
        <f>IFERROR(Change!N64-Base!N64,"")</f>
        <v>-22.208016006626536</v>
      </c>
      <c r="O64" s="45">
        <f>IFERROR(Change!O64-Base!O64,"")</f>
        <v>-26.519277828005897</v>
      </c>
      <c r="P64" s="45">
        <f>IFERROR(Change!P64-Base!P64,"")</f>
        <v>-23.88959883359999</v>
      </c>
      <c r="Q64" s="45">
        <f>IFERROR(Change!Q64-Base!Q64,"")</f>
        <v>-27.781478318189812</v>
      </c>
      <c r="R64" s="45">
        <f>IFERROR(Change!R64-Base!R64,"")</f>
        <v>-22.955744219348304</v>
      </c>
      <c r="S64" s="45">
        <f>IFERROR(Change!S64-Base!S64,"")</f>
        <v>-18.355343867499187</v>
      </c>
      <c r="T64" s="45">
        <f>IFERROR(Change!T64-Base!T64,"")</f>
        <v>-19.989164047270606</v>
      </c>
      <c r="U64" s="45">
        <f>IFERROR(Change!U64-Base!U64,"")</f>
        <v>-28.592353172193498</v>
      </c>
      <c r="V64" s="45">
        <f>IFERROR(Change!V64-Base!V64,"")</f>
        <v>-35.42682998727912</v>
      </c>
      <c r="W64" s="45">
        <f>IFERROR(Change!W64-Base!W64,"")</f>
        <v>-43.153920796949592</v>
      </c>
      <c r="X64" s="45">
        <f>IFERROR(Change!X64-Base!X64,"")</f>
        <v>-35.200409680504322</v>
      </c>
    </row>
    <row r="65" spans="1:24" outlineLevel="1" x14ac:dyDescent="0.25"/>
    <row r="66" spans="1:24" ht="15.75" x14ac:dyDescent="0.25">
      <c r="A66" s="41">
        <v>9</v>
      </c>
      <c r="B66" s="7" t="s">
        <v>17</v>
      </c>
      <c r="C66" s="8">
        <f>IFERROR(Change!C66-Base!C66,"")</f>
        <v>1708.3204879654879</v>
      </c>
      <c r="D66" s="8">
        <f>IFERROR(Change!D66-Base!D66,"")</f>
        <v>0</v>
      </c>
      <c r="E66" s="8">
        <f>IFERROR(Change!E66-Base!E66,"")</f>
        <v>0</v>
      </c>
      <c r="F66" s="8">
        <f>IFERROR(Change!F66-Base!F66,"")</f>
        <v>2.730780371406377</v>
      </c>
      <c r="G66" s="8">
        <f>IFERROR(Change!G66-Base!G66,"")</f>
        <v>0</v>
      </c>
      <c r="H66" s="8">
        <f>IFERROR(Change!H66-Base!H66,"")</f>
        <v>0</v>
      </c>
      <c r="I66" s="8">
        <f>IFERROR(Change!I66-Base!I66,"")</f>
        <v>0</v>
      </c>
      <c r="J66" s="8">
        <f>IFERROR(Change!J66-Base!J66,"")</f>
        <v>0</v>
      </c>
      <c r="K66" s="8">
        <f>IFERROR(Change!K66-Base!K66,"")</f>
        <v>57.572566278733177</v>
      </c>
      <c r="L66" s="8">
        <f>IFERROR(Change!L66-Base!L66,"")</f>
        <v>280.66547142995188</v>
      </c>
      <c r="M66" s="8">
        <f>IFERROR(Change!M66-Base!M66,"")</f>
        <v>286.78397245205736</v>
      </c>
      <c r="N66" s="8">
        <f>IFERROR(Change!N66-Base!N66,"")</f>
        <v>293.03586894285291</v>
      </c>
      <c r="O66" s="8">
        <f>IFERROR(Change!O66-Base!O66,"")</f>
        <v>299.42405421448439</v>
      </c>
      <c r="P66" s="8">
        <f>IFERROR(Change!P66-Base!P66,"")</f>
        <v>308.93960712199322</v>
      </c>
      <c r="Q66" s="8">
        <f>IFERROR(Change!Q66-Base!Q66,"")</f>
        <v>315.67446584910965</v>
      </c>
      <c r="R66" s="8">
        <f>IFERROR(Change!R66-Base!R66,"")</f>
        <v>322.55618215969878</v>
      </c>
      <c r="S66" s="8">
        <f>IFERROR(Change!S66-Base!S66,"")</f>
        <v>329.58790021951586</v>
      </c>
      <c r="T66" s="8">
        <f>IFERROR(Change!T66-Base!T66,"")</f>
        <v>336.77293114119595</v>
      </c>
      <c r="U66" s="8">
        <f>IFERROR(Change!U66-Base!U66,"")</f>
        <v>344.11455821286836</v>
      </c>
      <c r="V66" s="8">
        <f>IFERROR(Change!V66-Base!V66,"")</f>
        <v>351.61625949403742</v>
      </c>
      <c r="W66" s="8">
        <f>IFERROR(Change!W66-Base!W66,"")</f>
        <v>359.28151304416599</v>
      </c>
      <c r="X66" s="8">
        <f>IFERROR(Change!X66-Base!X66,"")</f>
        <v>366.11385257167507</v>
      </c>
    </row>
    <row r="67" spans="1:24" ht="15.75" outlineLevel="1" x14ac:dyDescent="0.25">
      <c r="B67" s="47" t="s">
        <v>18</v>
      </c>
      <c r="C67" s="6">
        <f>IFERROR(Change!C67-Base!C67,"")</f>
        <v>1708.3204879654879</v>
      </c>
      <c r="D67" s="6">
        <f>IFERROR(Change!D67-Base!D67,"")</f>
        <v>0</v>
      </c>
      <c r="E67" s="6">
        <f>IFERROR(Change!E67-Base!E67,"")</f>
        <v>0</v>
      </c>
      <c r="F67" s="6">
        <f>IFERROR(Change!F67-Base!F67,"")</f>
        <v>2.730780371406377</v>
      </c>
      <c r="G67" s="6">
        <f>IFERROR(Change!G67-Base!G67,"")</f>
        <v>0</v>
      </c>
      <c r="H67" s="6">
        <f>IFERROR(Change!H67-Base!H67,"")</f>
        <v>0</v>
      </c>
      <c r="I67" s="6">
        <f>IFERROR(Change!I67-Base!I67,"")</f>
        <v>0</v>
      </c>
      <c r="J67" s="6">
        <f>IFERROR(Change!J67-Base!J67,"")</f>
        <v>0</v>
      </c>
      <c r="K67" s="6">
        <f>IFERROR(Change!K67-Base!K67,"")</f>
        <v>57.572566278733177</v>
      </c>
      <c r="L67" s="6">
        <f>IFERROR(Change!L67-Base!L67,"")</f>
        <v>280.66547142995188</v>
      </c>
      <c r="M67" s="6">
        <f>IFERROR(Change!M67-Base!M67,"")</f>
        <v>286.78397245205736</v>
      </c>
      <c r="N67" s="6">
        <f>IFERROR(Change!N67-Base!N67,"")</f>
        <v>293.03586894285291</v>
      </c>
      <c r="O67" s="6">
        <f>IFERROR(Change!O67-Base!O67,"")</f>
        <v>299.42405421448439</v>
      </c>
      <c r="P67" s="6">
        <f>IFERROR(Change!P67-Base!P67,"")</f>
        <v>308.93960712199322</v>
      </c>
      <c r="Q67" s="6">
        <f>IFERROR(Change!Q67-Base!Q67,"")</f>
        <v>315.67446584910965</v>
      </c>
      <c r="R67" s="6">
        <f>IFERROR(Change!R67-Base!R67,"")</f>
        <v>322.55618215969878</v>
      </c>
      <c r="S67" s="6">
        <f>IFERROR(Change!S67-Base!S67,"")</f>
        <v>329.58790021951586</v>
      </c>
      <c r="T67" s="6">
        <f>IFERROR(Change!T67-Base!T67,"")</f>
        <v>336.77293114119595</v>
      </c>
      <c r="U67" s="6">
        <f>IFERROR(Change!U67-Base!U67,"")</f>
        <v>344.11455821286836</v>
      </c>
      <c r="V67" s="6">
        <f>IFERROR(Change!V67-Base!V67,"")</f>
        <v>351.61625949403742</v>
      </c>
      <c r="W67" s="6">
        <f>IFERROR(Change!W67-Base!W67,"")</f>
        <v>359.28151304416599</v>
      </c>
      <c r="X67" s="6">
        <f>IFERROR(Change!X67-Base!X67,"")</f>
        <v>366.11385257167507</v>
      </c>
    </row>
    <row r="68" spans="1:24" outlineLevel="1" x14ac:dyDescent="0.25"/>
    <row r="69" spans="1:24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</row>
    <row r="70" spans="1:24" ht="16.5" thickBot="1" x14ac:dyDescent="0.3">
      <c r="A70" s="41">
        <v>10</v>
      </c>
      <c r="B70" s="48" t="s">
        <v>19</v>
      </c>
      <c r="C70" s="49">
        <f>IFERROR(Change!C70-Base!C70,"")</f>
        <v>7412.6440784629776</v>
      </c>
      <c r="D70" s="50">
        <f>IFERROR(Change!D70-Base!D70,"")</f>
        <v>-1.6418432177943032E-2</v>
      </c>
      <c r="E70" s="50">
        <f>IFERROR(Change!E70-Base!E70,"")</f>
        <v>3.7589521082563806</v>
      </c>
      <c r="F70" s="50">
        <f>IFERROR(Change!F70-Base!F70,"")</f>
        <v>-4.9734496391890843</v>
      </c>
      <c r="G70" s="50">
        <f>IFERROR(Change!G70-Base!G70,"")</f>
        <v>145.09597676201838</v>
      </c>
      <c r="H70" s="50">
        <f>IFERROR(Change!H70-Base!H70,"")</f>
        <v>207.68751018200987</v>
      </c>
      <c r="I70" s="50">
        <f>IFERROR(Change!I70-Base!I70,"")</f>
        <v>447.1253654871648</v>
      </c>
      <c r="J70" s="50">
        <f>IFERROR(Change!J70-Base!J70,"")</f>
        <v>429.22536891504456</v>
      </c>
      <c r="K70" s="50">
        <f>IFERROR(Change!K70-Base!K70,"")</f>
        <v>467.17582566421788</v>
      </c>
      <c r="L70" s="50">
        <f>IFERROR(Change!L70-Base!L70,"")</f>
        <v>1274.330557234452</v>
      </c>
      <c r="M70" s="50">
        <f>IFERROR(Change!M70-Base!M70,"")</f>
        <v>1282.9013544806953</v>
      </c>
      <c r="N70" s="50">
        <f>IFERROR(Change!N70-Base!N70,"")</f>
        <v>1302.3202205902464</v>
      </c>
      <c r="O70" s="50">
        <f>IFERROR(Change!O70-Base!O70,"")</f>
        <v>1295.842145607437</v>
      </c>
      <c r="P70" s="50">
        <f>IFERROR(Change!P70-Base!P70,"")</f>
        <v>1332.6541145992551</v>
      </c>
      <c r="Q70" s="50">
        <f>IFERROR(Change!Q70-Base!Q70,"")</f>
        <v>1302.1333573245347</v>
      </c>
      <c r="R70" s="50">
        <f>IFERROR(Change!R70-Base!R70,"")</f>
        <v>1309.6994887844285</v>
      </c>
      <c r="S70" s="50">
        <f>IFERROR(Change!S70-Base!S70,"")</f>
        <v>1286.3395621063432</v>
      </c>
      <c r="T70" s="50">
        <f>IFERROR(Change!T70-Base!T70,"")</f>
        <v>1309.7608229103157</v>
      </c>
      <c r="U70" s="50">
        <f>IFERROR(Change!U70-Base!U70,"")</f>
        <v>1265.0674072714637</v>
      </c>
      <c r="V70" s="50">
        <f>IFERROR(Change!V70-Base!V70,"")</f>
        <v>678.02224299386853</v>
      </c>
      <c r="W70" s="50">
        <f>IFERROR(Change!W70-Base!W70,"")</f>
        <v>642.61129996882846</v>
      </c>
      <c r="X70" s="51">
        <f>IFERROR(Change!X70-Base!X70,"")</f>
        <v>617.47677525815379</v>
      </c>
    </row>
    <row r="71" spans="1:24" ht="15.75" outlineLevel="1" x14ac:dyDescent="0.25">
      <c r="B71" s="52" t="s">
        <v>20</v>
      </c>
      <c r="C71" s="53">
        <f>IFERROR(Change!C71-Base!C71,"")</f>
        <v>1116.3799423890468</v>
      </c>
      <c r="D71" s="53">
        <f>IFERROR(Change!D71-Base!D71,"")</f>
        <v>0</v>
      </c>
      <c r="E71" s="53">
        <f>IFERROR(Change!E71-Base!E71,"")</f>
        <v>-7.5500850016396726E-7</v>
      </c>
      <c r="F71" s="53">
        <f>IFERROR(Change!F71-Base!F71,"")</f>
        <v>6.0043193663428838</v>
      </c>
      <c r="G71" s="53">
        <f>IFERROR(Change!G71-Base!G71,"")</f>
        <v>57.475589370875809</v>
      </c>
      <c r="H71" s="53">
        <f>IFERROR(Change!H71-Base!H71,"")</f>
        <v>70.402711281107599</v>
      </c>
      <c r="I71" s="53">
        <f>IFERROR(Change!I71-Base!I71,"")</f>
        <v>51.339418444462808</v>
      </c>
      <c r="J71" s="53">
        <f>IFERROR(Change!J71-Base!J71,"")</f>
        <v>51.589543392951555</v>
      </c>
      <c r="K71" s="53">
        <f>IFERROR(Change!K71-Base!K71,"")</f>
        <v>54.089934148117891</v>
      </c>
      <c r="L71" s="53">
        <f>IFERROR(Change!L71-Base!L71,"")</f>
        <v>129.2448050127141</v>
      </c>
      <c r="M71" s="53">
        <f>IFERROR(Change!M71-Base!M71,"")</f>
        <v>127.63397973460837</v>
      </c>
      <c r="N71" s="53">
        <f>IFERROR(Change!N71-Base!N71,"")</f>
        <v>123.43585066467153</v>
      </c>
      <c r="O71" s="53">
        <f>IFERROR(Change!O71-Base!O71,"")</f>
        <v>127.72131446615913</v>
      </c>
      <c r="P71" s="53">
        <f>IFERROR(Change!P71-Base!P71,"")</f>
        <v>125.93933082214312</v>
      </c>
      <c r="Q71" s="53">
        <f>IFERROR(Change!Q71-Base!Q71,"")</f>
        <v>136.04089654990617</v>
      </c>
      <c r="R71" s="53">
        <f>IFERROR(Change!R71-Base!R71,"")</f>
        <v>139.07125001665622</v>
      </c>
      <c r="S71" s="53">
        <f>IFERROR(Change!S71-Base!S71,"")</f>
        <v>215.92918036008427</v>
      </c>
      <c r="T71" s="53">
        <f>IFERROR(Change!T71-Base!T71,"")</f>
        <v>228.47137507044818</v>
      </c>
      <c r="U71" s="53">
        <f>IFERROR(Change!U71-Base!U71,"")</f>
        <v>233.59156326113703</v>
      </c>
      <c r="V71" s="53">
        <f>IFERROR(Change!V71-Base!V71,"")</f>
        <v>283.09667297443616</v>
      </c>
      <c r="W71" s="53">
        <f>IFERROR(Change!W71-Base!W71,"")</f>
        <v>267.42319465681294</v>
      </c>
      <c r="X71" s="53">
        <f>IFERROR(Change!X71-Base!X71,"")</f>
        <v>279.78692900377655</v>
      </c>
    </row>
    <row r="72" spans="1:24" ht="15.75" outlineLevel="1" x14ac:dyDescent="0.25">
      <c r="B72" s="5" t="s">
        <v>21</v>
      </c>
      <c r="C72" s="44">
        <f>IFERROR(Change!C72-Base!C72,"")</f>
        <v>321.52336858831336</v>
      </c>
      <c r="D72" s="44">
        <f>IFERROR(Change!D72-Base!D72,"")</f>
        <v>-1.6418432178056719E-2</v>
      </c>
      <c r="E72" s="44">
        <f>IFERROR(Change!E72-Base!E72,"")</f>
        <v>-1.7836138677921554E-2</v>
      </c>
      <c r="F72" s="44">
        <f>IFERROR(Change!F72-Base!F72,"")</f>
        <v>-37.22054311361785</v>
      </c>
      <c r="G72" s="44">
        <f>IFERROR(Change!G72-Base!G72,"")</f>
        <v>-59.736915101711702</v>
      </c>
      <c r="H72" s="44">
        <f>IFERROR(Change!H72-Base!H72,"")</f>
        <v>-49.101916851156432</v>
      </c>
      <c r="I72" s="44">
        <f>IFERROR(Change!I72-Base!I72,"")</f>
        <v>131.6167507599373</v>
      </c>
      <c r="J72" s="44">
        <f>IFERROR(Change!J72-Base!J72,"")</f>
        <v>116.30105637164553</v>
      </c>
      <c r="K72" s="44">
        <f>IFERROR(Change!K72-Base!K72,"")</f>
        <v>90.872677478356081</v>
      </c>
      <c r="L72" s="44">
        <f>IFERROR(Change!L72-Base!L72,"")</f>
        <v>30.739772514139531</v>
      </c>
      <c r="M72" s="44">
        <f>IFERROR(Change!M72-Base!M72,"")</f>
        <v>47.423757682025553</v>
      </c>
      <c r="N72" s="44">
        <f>IFERROR(Change!N72-Base!N72,"")</f>
        <v>96.790876428131924</v>
      </c>
      <c r="O72" s="44">
        <f>IFERROR(Change!O72-Base!O72,"")</f>
        <v>94.314450392226377</v>
      </c>
      <c r="P72" s="44">
        <f>IFERROR(Change!P72-Base!P72,"")</f>
        <v>137.53944216422514</v>
      </c>
      <c r="Q72" s="44">
        <f>IFERROR(Change!Q72-Base!Q72,"")</f>
        <v>142.08653551654498</v>
      </c>
      <c r="R72" s="44">
        <f>IFERROR(Change!R72-Base!R72,"")</f>
        <v>139.42511034657986</v>
      </c>
      <c r="S72" s="44">
        <f>IFERROR(Change!S72-Base!S72,"")</f>
        <v>4.6297716722985029</v>
      </c>
      <c r="T72" s="44">
        <f>IFERROR(Change!T72-Base!T72,"")</f>
        <v>-5.2116126592937917</v>
      </c>
      <c r="U72" s="44">
        <f>IFERROR(Change!U72-Base!U72,"")</f>
        <v>-30.473592314872576</v>
      </c>
      <c r="V72" s="44">
        <f>IFERROR(Change!V72-Base!V72,"")</f>
        <v>-103.60195359156887</v>
      </c>
      <c r="W72" s="44">
        <f>IFERROR(Change!W72-Base!W72,"")</f>
        <v>-102.49377114678782</v>
      </c>
      <c r="X72" s="44">
        <f>IFERROR(Change!X72-Base!X72,"")</f>
        <v>-103.33565667712378</v>
      </c>
    </row>
    <row r="73" spans="1:24" ht="15.75" outlineLevel="1" x14ac:dyDescent="0.25">
      <c r="B73" s="5" t="s">
        <v>103</v>
      </c>
      <c r="C73" s="44">
        <f>IFERROR(Change!C73-Base!C73,"")</f>
        <v>5974.7407674856204</v>
      </c>
      <c r="D73" s="44">
        <f>IFERROR(Change!D73-Base!D73,"")</f>
        <v>0</v>
      </c>
      <c r="E73" s="44">
        <f>IFERROR(Change!E73-Base!E73,"")</f>
        <v>3.7767890019426353</v>
      </c>
      <c r="F73" s="44">
        <f>IFERROR(Change!F73-Base!F73,"")</f>
        <v>26.242774108085083</v>
      </c>
      <c r="G73" s="44">
        <f>IFERROR(Change!G73-Base!G73,"")</f>
        <v>147.35730249285481</v>
      </c>
      <c r="H73" s="44">
        <f>IFERROR(Change!H73-Base!H73,"")</f>
        <v>186.3867157520591</v>
      </c>
      <c r="I73" s="44">
        <f>IFERROR(Change!I73-Base!I73,"")</f>
        <v>264.16919628276582</v>
      </c>
      <c r="J73" s="44">
        <f>IFERROR(Change!J73-Base!J73,"")</f>
        <v>261.33476915044753</v>
      </c>
      <c r="K73" s="44">
        <f>IFERROR(Change!K73-Base!K73,"")</f>
        <v>322.21321403774368</v>
      </c>
      <c r="L73" s="44">
        <f>IFERROR(Change!L73-Base!L73,"")</f>
        <v>1114.3459797075989</v>
      </c>
      <c r="M73" s="44">
        <f>IFERROR(Change!M73-Base!M73,"")</f>
        <v>1107.8436170640621</v>
      </c>
      <c r="N73" s="44">
        <f>IFERROR(Change!N73-Base!N73,"")</f>
        <v>1082.0934934974428</v>
      </c>
      <c r="O73" s="44">
        <f>IFERROR(Change!O73-Base!O73,"")</f>
        <v>1073.8063807490526</v>
      </c>
      <c r="P73" s="44">
        <f>IFERROR(Change!P73-Base!P73,"")</f>
        <v>1069.1753416128861</v>
      </c>
      <c r="Q73" s="44">
        <f>IFERROR(Change!Q73-Base!Q73,"")</f>
        <v>1024.0059252580841</v>
      </c>
      <c r="R73" s="44">
        <f>IFERROR(Change!R73-Base!R73,"")</f>
        <v>1031.2031284211932</v>
      </c>
      <c r="S73" s="44">
        <f>IFERROR(Change!S73-Base!S73,"")</f>
        <v>1065.7806100739615</v>
      </c>
      <c r="T73" s="44">
        <f>IFERROR(Change!T73-Base!T73,"")</f>
        <v>1086.5010604991592</v>
      </c>
      <c r="U73" s="44">
        <f>IFERROR(Change!U73-Base!U73,"")</f>
        <v>1061.9494363251983</v>
      </c>
      <c r="V73" s="44">
        <f>IFERROR(Change!V73-Base!V73,"")</f>
        <v>498.52752361100056</v>
      </c>
      <c r="W73" s="44">
        <f>IFERROR(Change!W73-Base!W73,"")</f>
        <v>477.68187645880425</v>
      </c>
      <c r="X73" s="44">
        <f>IFERROR(Change!X73-Base!X73,"")</f>
        <v>441.0255029315008</v>
      </c>
    </row>
    <row r="74" spans="1:24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4" ht="16.5" thickBot="1" x14ac:dyDescent="0.3">
      <c r="B75" s="54" t="s">
        <v>104</v>
      </c>
      <c r="C75" s="55">
        <f>IFERROR(Change!C75-Base!C75,"")</f>
        <v>7244.159202809773</v>
      </c>
      <c r="D75" s="23">
        <f>IFERROR(Change!D75-Base!D75,"")</f>
        <v>0</v>
      </c>
      <c r="E75" s="23">
        <f>IFERROR(Change!E75-Base!E75,"")</f>
        <v>0</v>
      </c>
      <c r="F75" s="23">
        <f>IFERROR(Change!F75-Base!F75,"")</f>
        <v>0</v>
      </c>
      <c r="G75" s="23">
        <f>IFERROR(Change!G75-Base!G75,"")</f>
        <v>0</v>
      </c>
      <c r="H75" s="23">
        <f>IFERROR(Change!H75-Base!H75,"")</f>
        <v>0</v>
      </c>
      <c r="I75" s="23">
        <f>IFERROR(Change!I75-Base!I75,"")</f>
        <v>0</v>
      </c>
      <c r="J75" s="23">
        <f>IFERROR(Change!J75-Base!J75,"")</f>
        <v>0</v>
      </c>
      <c r="K75" s="23">
        <f>IFERROR(Change!K75-Base!K75,"")</f>
        <v>0</v>
      </c>
      <c r="L75" s="23">
        <f>IFERROR(Change!L75-Base!L75,"")</f>
        <v>0</v>
      </c>
      <c r="M75" s="23">
        <f>IFERROR(Change!M75-Base!M75,"")</f>
        <v>0</v>
      </c>
      <c r="N75" s="23">
        <f>IFERROR(Change!N75-Base!N75,"")</f>
        <v>0</v>
      </c>
      <c r="O75" s="23">
        <f>IFERROR(Change!O75-Base!O75,"")</f>
        <v>0</v>
      </c>
      <c r="P75" s="23">
        <f>IFERROR(Change!P75-Base!P75,"")</f>
        <v>0</v>
      </c>
      <c r="Q75" s="23">
        <f>IFERROR(Change!Q75-Base!Q75,"")</f>
        <v>0</v>
      </c>
      <c r="R75" s="23">
        <f>IFERROR(Change!R75-Base!R75,"")</f>
        <v>0</v>
      </c>
      <c r="S75" s="23">
        <f>IFERROR(Change!S75-Base!S75,"")</f>
        <v>0</v>
      </c>
      <c r="T75" s="23">
        <f>IFERROR(Change!T75-Base!T75,"")</f>
        <v>0</v>
      </c>
      <c r="U75" s="23">
        <f>IFERROR(Change!U75-Base!U75,"")</f>
        <v>0</v>
      </c>
      <c r="V75" s="23">
        <f>IFERROR(Change!V75-Base!V75,"")</f>
        <v>0</v>
      </c>
      <c r="W75" s="23">
        <f>IFERROR(Change!W75-Base!W75,"")</f>
        <v>0</v>
      </c>
      <c r="X75" s="23">
        <f>IFERROR(Change!X75-Base!X75,"")</f>
        <v>0</v>
      </c>
    </row>
    <row r="76" spans="1:24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</row>
    <row r="77" spans="1:24" ht="16.5" thickBot="1" x14ac:dyDescent="0.3">
      <c r="B77" s="37"/>
      <c r="C77" s="56"/>
      <c r="G77" s="23"/>
    </row>
    <row r="78" spans="1:24" ht="16.5" thickBot="1" x14ac:dyDescent="0.3">
      <c r="A78" s="41">
        <v>11</v>
      </c>
      <c r="B78" s="57" t="s">
        <v>22</v>
      </c>
      <c r="C78" s="49">
        <f>IFERROR(Change!C78-Base!C78,"")</f>
        <v>7509.2840720906606</v>
      </c>
      <c r="D78" s="44">
        <f>IFERROR(Change!D78-Base!D78,"")</f>
        <v>11.770300750338688</v>
      </c>
      <c r="E78" s="44">
        <f>IFERROR(Change!E78-Base!E78,"")</f>
        <v>5.458744754753809</v>
      </c>
      <c r="F78" s="44">
        <f>IFERROR(Change!F78-Base!F78,"")</f>
        <v>32.319387503919387</v>
      </c>
      <c r="G78" s="44">
        <f>IFERROR(Change!G78-Base!G78,"")</f>
        <v>11.920845010462067</v>
      </c>
      <c r="H78" s="44">
        <f>IFERROR(Change!H78-Base!H78,"")</f>
        <v>5.4741843707641742</v>
      </c>
      <c r="I78" s="44">
        <f>IFERROR(Change!I78-Base!I78,"")</f>
        <v>-2.3524511346516803</v>
      </c>
      <c r="J78" s="44">
        <f>IFERROR(Change!J78-Base!J78,"")</f>
        <v>-2.0329874368665308</v>
      </c>
      <c r="K78" s="44">
        <f>IFERROR(Change!K78-Base!K78,"")</f>
        <v>19.03163475194318</v>
      </c>
      <c r="L78" s="44">
        <f>IFERROR(Change!L78-Base!L78,"")</f>
        <v>6.6416992874045064</v>
      </c>
      <c r="M78" s="44">
        <f>IFERROR(Change!M78-Base!M78,"")</f>
        <v>-9.3519396604522242E-2</v>
      </c>
      <c r="N78" s="44">
        <f>IFERROR(Change!N78-Base!N78,"")</f>
        <v>-8.9859741562449997</v>
      </c>
      <c r="O78" s="44">
        <f>IFERROR(Change!O78-Base!O78,"")</f>
        <v>4.0608160110212737</v>
      </c>
      <c r="P78" s="44">
        <f>IFERROR(Change!P78-Base!P78,"")</f>
        <v>9.4672432635839101</v>
      </c>
      <c r="Q78" s="44">
        <f>IFERROR(Change!Q78-Base!Q78,"")</f>
        <v>8.6651115895985384</v>
      </c>
      <c r="R78" s="44">
        <f>IFERROR(Change!R78-Base!R78,"")</f>
        <v>11.132418433532152</v>
      </c>
      <c r="S78" s="44">
        <f>IFERROR(Change!S78-Base!S78,"")</f>
        <v>-17.929947596343602</v>
      </c>
      <c r="T78" s="44">
        <f>IFERROR(Change!T78-Base!T78,"")</f>
        <v>-15.644906370539459</v>
      </c>
      <c r="U78" s="44">
        <f>IFERROR(Change!U78-Base!U78,"")</f>
        <v>15.037535442888029</v>
      </c>
      <c r="V78" s="44">
        <f>IFERROR(Change!V78-Base!V78,"")</f>
        <v>32.98438720594784</v>
      </c>
      <c r="W78" s="44">
        <f>IFERROR(Change!W78-Base!W78,"")</f>
        <v>17.946057431866514</v>
      </c>
      <c r="X78" s="44">
        <f>IFERROR(Change!X78-Base!X78,"")</f>
        <v>37.721695086864685</v>
      </c>
    </row>
    <row r="79" spans="1:24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4" ht="15.75" x14ac:dyDescent="0.25">
      <c r="B80" s="37"/>
      <c r="C80" s="23"/>
      <c r="D80" s="18"/>
    </row>
    <row r="81" spans="1:24" ht="15.75" x14ac:dyDescent="0.25">
      <c r="A81" s="41">
        <v>12</v>
      </c>
      <c r="B81" s="59" t="s">
        <v>56</v>
      </c>
      <c r="C81" s="60" t="str">
        <f>IFERROR(Change!C81-Base!C81,"")</f>
        <v/>
      </c>
      <c r="D81" s="61">
        <f>IFERROR(Change!D81-Base!D81,"")</f>
        <v>0</v>
      </c>
      <c r="E81" s="61">
        <f>IFERROR(Change!E81-Base!E81,"")</f>
        <v>0</v>
      </c>
      <c r="F81" s="61">
        <f>IFERROR(Change!F81-Base!F81,"")</f>
        <v>0</v>
      </c>
      <c r="G81" s="61">
        <f>IFERROR(Change!G81-Base!G81,"")</f>
        <v>0</v>
      </c>
      <c r="H81" s="61">
        <f>IFERROR(Change!H81-Base!H81,"")</f>
        <v>0</v>
      </c>
      <c r="I81" s="61">
        <f>IFERROR(Change!I81-Base!I81,"")</f>
        <v>0</v>
      </c>
      <c r="J81" s="61">
        <f>IFERROR(Change!J81-Base!J81,"")</f>
        <v>0</v>
      </c>
      <c r="K81" s="61">
        <f>IFERROR(Change!K81-Base!K81,"")</f>
        <v>0</v>
      </c>
      <c r="L81" s="61">
        <f>IFERROR(Change!L81-Base!L81,"")</f>
        <v>0</v>
      </c>
      <c r="M81" s="61">
        <f>IFERROR(Change!M81-Base!M81,"")</f>
        <v>0</v>
      </c>
      <c r="N81" s="61">
        <f>IFERROR(Change!N81-Base!N81,"")</f>
        <v>0</v>
      </c>
      <c r="O81" s="61">
        <f>IFERROR(Change!O81-Base!O81,"")</f>
        <v>0</v>
      </c>
      <c r="P81" s="61">
        <f>IFERROR(Change!P81-Base!P81,"")</f>
        <v>0</v>
      </c>
      <c r="Q81" s="61">
        <f>IFERROR(Change!Q81-Base!Q81,"")</f>
        <v>0</v>
      </c>
      <c r="R81" s="61">
        <f>IFERROR(Change!R81-Base!R81,"")</f>
        <v>0</v>
      </c>
      <c r="S81" s="61">
        <f>IFERROR(Change!S81-Base!S81,"")</f>
        <v>0</v>
      </c>
      <c r="T81" s="61">
        <f>IFERROR(Change!T81-Base!T81,"")</f>
        <v>0</v>
      </c>
      <c r="U81" s="61">
        <f>IFERROR(Change!U81-Base!U81,"")</f>
        <v>0</v>
      </c>
      <c r="V81" s="61">
        <f>IFERROR(Change!V81-Base!V81,"")</f>
        <v>0</v>
      </c>
      <c r="W81" s="61">
        <f>IFERROR(Change!W81-Base!W81,"")</f>
        <v>0</v>
      </c>
      <c r="X81" s="61">
        <f>IFERROR(Change!X81-Base!X81,"")</f>
        <v>0</v>
      </c>
    </row>
    <row r="82" spans="1:24" ht="15.75" outlineLevel="1" x14ac:dyDescent="0.25">
      <c r="B82" s="62" t="s">
        <v>59</v>
      </c>
      <c r="C82" s="63">
        <f>IFERROR(Change!C82-Base!C82,"")</f>
        <v>-2969.412702559639</v>
      </c>
      <c r="D82" s="64">
        <f>IFERROR(Change!D82-Base!D82,"")</f>
        <v>-1.91069224968669</v>
      </c>
      <c r="E82" s="64">
        <f>IFERROR(Change!E82-Base!E82,"")</f>
        <v>-0.71204661453157314</v>
      </c>
      <c r="F82" s="64">
        <f>IFERROR(Change!F82-Base!F82,"")</f>
        <v>-75.328169509073632</v>
      </c>
      <c r="G82" s="64">
        <f>IFERROR(Change!G82-Base!G82,"")</f>
        <v>-181.1897067680402</v>
      </c>
      <c r="H82" s="64">
        <f>IFERROR(Change!H82-Base!H82,"")</f>
        <v>-21.192556079146016</v>
      </c>
      <c r="I82" s="64">
        <f>IFERROR(Change!I82-Base!I82,"")</f>
        <v>368.46927240410241</v>
      </c>
      <c r="J82" s="64">
        <f>IFERROR(Change!J82-Base!J82,"")</f>
        <v>209.07349069332759</v>
      </c>
      <c r="K82" s="64">
        <f>IFERROR(Change!K82-Base!K82,"")</f>
        <v>114.18339206608925</v>
      </c>
      <c r="L82" s="64">
        <f>IFERROR(Change!L82-Base!L82,"")</f>
        <v>-425.66295390685991</v>
      </c>
      <c r="M82" s="64">
        <f>IFERROR(Change!M82-Base!M82,"")</f>
        <v>-377.27879126820972</v>
      </c>
      <c r="N82" s="64">
        <f>IFERROR(Change!N82-Base!N82,"")</f>
        <v>-252.81051289935931</v>
      </c>
      <c r="O82" s="64">
        <f>IFERROR(Change!O82-Base!O82,"")</f>
        <v>-228.8181367076304</v>
      </c>
      <c r="P82" s="64">
        <f>IFERROR(Change!P82-Base!P82,"")</f>
        <v>-324.81955391465181</v>
      </c>
      <c r="Q82" s="64">
        <f>IFERROR(Change!Q82-Base!Q82,"")</f>
        <v>-275.88604890625993</v>
      </c>
      <c r="R82" s="64">
        <f>IFERROR(Change!R82-Base!R82,"")</f>
        <v>-325.72502005955175</v>
      </c>
      <c r="S82" s="64">
        <f>IFERROR(Change!S82-Base!S82,"")</f>
        <v>-243.59405745870117</v>
      </c>
      <c r="T82" s="64">
        <f>IFERROR(Change!T82-Base!T82,"")</f>
        <v>-219.16645738290208</v>
      </c>
      <c r="U82" s="64">
        <f>IFERROR(Change!U82-Base!U82,"")</f>
        <v>-142.08794459625187</v>
      </c>
      <c r="V82" s="64">
        <f>IFERROR(Change!V82-Base!V82,"")</f>
        <v>-244.5760445360811</v>
      </c>
      <c r="W82" s="64">
        <f>IFERROR(Change!W82-Base!W82,"")</f>
        <v>-151.64638662453945</v>
      </c>
      <c r="X82" s="64">
        <f>IFERROR(Change!X82-Base!X82,"")</f>
        <v>-168.73377824150884</v>
      </c>
    </row>
    <row r="83" spans="1:24" ht="15.75" outlineLevel="1" x14ac:dyDescent="0.25">
      <c r="B83" s="5" t="s">
        <v>105</v>
      </c>
      <c r="C83" s="65">
        <f>IFERROR(Change!C83-Base!C83,"")</f>
        <v>-20.288113479131425</v>
      </c>
      <c r="D83" s="45">
        <f>IFERROR(Change!D83-Base!D83,"")</f>
        <v>1.8745459999996994E-5</v>
      </c>
      <c r="E83" s="45">
        <f>IFERROR(Change!E83-Base!E83,"")</f>
        <v>0</v>
      </c>
      <c r="F83" s="45">
        <f>IFERROR(Change!F83-Base!F83,"")</f>
        <v>-1.9139060000000763E-4</v>
      </c>
      <c r="G83" s="45">
        <f>IFERROR(Change!G83-Base!G83,"")</f>
        <v>-5.8344207599999587E-3</v>
      </c>
      <c r="H83" s="45">
        <f>IFERROR(Change!H83-Base!H83,"")</f>
        <v>1.1766815499999195E-3</v>
      </c>
      <c r="I83" s="45">
        <f>IFERROR(Change!I83-Base!I83,"")</f>
        <v>1.4591717720122688E-2</v>
      </c>
      <c r="J83" s="45">
        <f>IFERROR(Change!J83-Base!J83,"")</f>
        <v>1.361412776986981E-2</v>
      </c>
      <c r="K83" s="45">
        <f>IFERROR(Change!K83-Base!K83,"")</f>
        <v>1.3189559940201434E-2</v>
      </c>
      <c r="L83" s="45">
        <f>IFERROR(Change!L83-Base!L83,"")</f>
        <v>-1.4838672029782174E-2</v>
      </c>
      <c r="M83" s="45">
        <f>IFERROR(Change!M83-Base!M83,"")</f>
        <v>-1.0901421299877256E-2</v>
      </c>
      <c r="N83" s="45">
        <f>IFERROR(Change!N83-Base!N83,"")</f>
        <v>-2.2863957901790855E-3</v>
      </c>
      <c r="O83" s="45">
        <f>IFERROR(Change!O83-Base!O83,"")</f>
        <v>-3.0145108698889089E-3</v>
      </c>
      <c r="P83" s="45">
        <f>IFERROR(Change!P83-Base!P83,"")</f>
        <v>-4.4983680500081391E-3</v>
      </c>
      <c r="Q83" s="45">
        <f>IFERROR(Change!Q83-Base!Q83,"")</f>
        <v>-1.7080250800063368E-3</v>
      </c>
      <c r="R83" s="45">
        <f>IFERROR(Change!R83-Base!R83,"")</f>
        <v>9.862840889582003E-3</v>
      </c>
      <c r="S83" s="45">
        <f>IFERROR(Change!S83-Base!S83,"")</f>
        <v>-1.1506087869747716E-2</v>
      </c>
      <c r="T83" s="45">
        <f>IFERROR(Change!T83-Base!T83,"")</f>
        <v>3.6056508206456783E-3</v>
      </c>
      <c r="U83" s="45">
        <f>IFERROR(Change!U83-Base!U83,"")</f>
        <v>-20.190779716759607</v>
      </c>
      <c r="V83" s="45">
        <f>IFERROR(Change!V83-Base!V83,"")</f>
        <v>1.325137612000038E-2</v>
      </c>
      <c r="W83" s="45">
        <f>IFERROR(Change!W83-Base!W83,"")</f>
        <v>-4.2738670239999665E-2</v>
      </c>
      <c r="X83" s="45">
        <f>IFERROR(Change!X83-Base!X83,"")</f>
        <v>-6.9126500059999652E-2</v>
      </c>
    </row>
    <row r="84" spans="1:24" ht="15.75" outlineLevel="1" x14ac:dyDescent="0.25">
      <c r="B84" s="5" t="s">
        <v>106</v>
      </c>
      <c r="C84" s="65">
        <f>IFERROR(Change!C84-Base!C84,"")</f>
        <v>-1774.174654493032</v>
      </c>
      <c r="D84" s="45">
        <f>IFERROR(Change!D84-Base!D84,"")</f>
        <v>0.14089328702971216</v>
      </c>
      <c r="E84" s="45">
        <f>IFERROR(Change!E84-Base!E84,"")</f>
        <v>0.76630716181080061</v>
      </c>
      <c r="F84" s="45">
        <f>IFERROR(Change!F84-Base!F84,"")</f>
        <v>-53.252477587000385</v>
      </c>
      <c r="G84" s="45">
        <f>IFERROR(Change!G84-Base!G84,"")</f>
        <v>-173.83242228008999</v>
      </c>
      <c r="H84" s="45">
        <f>IFERROR(Change!H84-Base!H84,"")</f>
        <v>-124.48905258597028</v>
      </c>
      <c r="I84" s="45">
        <f>IFERROR(Change!I84-Base!I84,"")</f>
        <v>-21.626253330700138</v>
      </c>
      <c r="J84" s="45">
        <f>IFERROR(Change!J84-Base!J84,"")</f>
        <v>-27.247301740360399</v>
      </c>
      <c r="K84" s="45">
        <f>IFERROR(Change!K84-Base!K84,"")</f>
        <v>-93.295561196140056</v>
      </c>
      <c r="L84" s="45">
        <f>IFERROR(Change!L84-Base!L84,"")</f>
        <v>-150.8906684798402</v>
      </c>
      <c r="M84" s="45">
        <f>IFERROR(Change!M84-Base!M84,"")</f>
        <v>-138.5768825335299</v>
      </c>
      <c r="N84" s="45">
        <f>IFERROR(Change!N84-Base!N84,"")</f>
        <v>-120.82683451244986</v>
      </c>
      <c r="O84" s="45">
        <f>IFERROR(Change!O84-Base!O84,"")</f>
        <v>-106.42785694305996</v>
      </c>
      <c r="P84" s="45">
        <f>IFERROR(Change!P84-Base!P84,"")</f>
        <v>-53.960969846910189</v>
      </c>
      <c r="Q84" s="45">
        <f>IFERROR(Change!Q84-Base!Q84,"")</f>
        <v>-80.38639606963028</v>
      </c>
      <c r="R84" s="45">
        <f>IFERROR(Change!R84-Base!R84,"")</f>
        <v>-131.49361025967039</v>
      </c>
      <c r="S84" s="45">
        <f>IFERROR(Change!S84-Base!S84,"")</f>
        <v>-52.391920622820066</v>
      </c>
      <c r="T84" s="45">
        <f>IFERROR(Change!T84-Base!T84,"")</f>
        <v>-51.870965725909912</v>
      </c>
      <c r="U84" s="45">
        <f>IFERROR(Change!U84-Base!U84,"")</f>
        <v>-37.898842839870028</v>
      </c>
      <c r="V84" s="45">
        <f>IFERROR(Change!V84-Base!V84,"")</f>
        <v>-141.49410750292009</v>
      </c>
      <c r="W84" s="45">
        <f>IFERROR(Change!W84-Base!W84,"")</f>
        <v>-101.99530519283007</v>
      </c>
      <c r="X84" s="45">
        <f>IFERROR(Change!X84-Base!X84,"")</f>
        <v>-113.12442569217004</v>
      </c>
    </row>
    <row r="85" spans="1:24" ht="15.75" outlineLevel="1" x14ac:dyDescent="0.25">
      <c r="B85" s="5" t="s">
        <v>107</v>
      </c>
      <c r="C85" s="65">
        <f>IFERROR(Change!C85-Base!C85,"")</f>
        <v>92.582664764919173</v>
      </c>
      <c r="D85" s="45">
        <f>IFERROR(Change!D85-Base!D85,"")</f>
        <v>-1.3515653840045161E-2</v>
      </c>
      <c r="E85" s="45">
        <f>IFERROR(Change!E85-Base!E85,"")</f>
        <v>-7.81130119298723E-2</v>
      </c>
      <c r="F85" s="45">
        <f>IFERROR(Change!F85-Base!F85,"")</f>
        <v>-2.3467402478599979</v>
      </c>
      <c r="G85" s="45">
        <f>IFERROR(Change!G85-Base!G85,"")</f>
        <v>-0.40104622404999191</v>
      </c>
      <c r="H85" s="45">
        <f>IFERROR(Change!H85-Base!H85,"")</f>
        <v>0.69652679136970619</v>
      </c>
      <c r="I85" s="45">
        <f>IFERROR(Change!I85-Base!I85,"")</f>
        <v>16.087023310479708</v>
      </c>
      <c r="J85" s="45">
        <f>IFERROR(Change!J85-Base!J85,"")</f>
        <v>4.4545121661100211</v>
      </c>
      <c r="K85" s="45">
        <f>IFERROR(Change!K85-Base!K85,"")</f>
        <v>16.045421764959883</v>
      </c>
      <c r="L85" s="45">
        <f>IFERROR(Change!L85-Base!L85,"")</f>
        <v>13.465676290630086</v>
      </c>
      <c r="M85" s="45">
        <f>IFERROR(Change!M85-Base!M85,"")</f>
        <v>8.2591380291802352</v>
      </c>
      <c r="N85" s="45">
        <f>IFERROR(Change!N85-Base!N85,"")</f>
        <v>9.8301088923298039</v>
      </c>
      <c r="O85" s="45">
        <f>IFERROR(Change!O85-Base!O85,"")</f>
        <v>7.3808290844298199</v>
      </c>
      <c r="P85" s="45">
        <f>IFERROR(Change!P85-Base!P85,"")</f>
        <v>12.514058048099969</v>
      </c>
      <c r="Q85" s="45">
        <f>IFERROR(Change!Q85-Base!Q85,"")</f>
        <v>12.60231126463998</v>
      </c>
      <c r="R85" s="45">
        <f>IFERROR(Change!R85-Base!R85,"")</f>
        <v>19.240884675710049</v>
      </c>
      <c r="S85" s="45">
        <f>IFERROR(Change!S85-Base!S85,"")</f>
        <v>-6.5455175981398952</v>
      </c>
      <c r="T85" s="45">
        <f>IFERROR(Change!T85-Base!T85,"")</f>
        <v>-11.073615444529992</v>
      </c>
      <c r="U85" s="45">
        <f>IFERROR(Change!U85-Base!U85,"")</f>
        <v>-2.3401586353800212</v>
      </c>
      <c r="V85" s="45">
        <f>IFERROR(Change!V85-Base!V85,"")</f>
        <v>-2.414512600550097</v>
      </c>
      <c r="W85" s="45">
        <f>IFERROR(Change!W85-Base!W85,"")</f>
        <v>-2.1717851883902313</v>
      </c>
      <c r="X85" s="45">
        <f>IFERROR(Change!X85-Base!X85,"")</f>
        <v>-0.60882094835017142</v>
      </c>
    </row>
    <row r="86" spans="1:24" ht="15.75" outlineLevel="1" x14ac:dyDescent="0.25">
      <c r="B86" s="5" t="s">
        <v>108</v>
      </c>
      <c r="C86" s="65">
        <f>IFERROR(Change!C86-Base!C86,"")</f>
        <v>320.69623642027727</v>
      </c>
      <c r="D86" s="45">
        <f>IFERROR(Change!D86-Base!D86,"")</f>
        <v>-2.182411016997321E-2</v>
      </c>
      <c r="E86" s="45">
        <f>IFERROR(Change!E86-Base!E86,"")</f>
        <v>-2.1824118809945503E-2</v>
      </c>
      <c r="F86" s="45">
        <f>IFERROR(Change!F86-Base!F86,"")</f>
        <v>-1.1699345738493321</v>
      </c>
      <c r="G86" s="45">
        <f>IFERROR(Change!G86-Base!G86,"")</f>
        <v>1.1043655166404278</v>
      </c>
      <c r="H86" s="45">
        <f>IFERROR(Change!H86-Base!H86,"")</f>
        <v>7.0325043919342534</v>
      </c>
      <c r="I86" s="45">
        <f>IFERROR(Change!I86-Base!I86,"")</f>
        <v>5.4776287383183444</v>
      </c>
      <c r="J86" s="45">
        <f>IFERROR(Change!J86-Base!J86,"")</f>
        <v>9.4112159900778352</v>
      </c>
      <c r="K86" s="45">
        <f>IFERROR(Change!K86-Base!K86,"")</f>
        <v>10.077866955012723</v>
      </c>
      <c r="L86" s="45">
        <f>IFERROR(Change!L86-Base!L86,"")</f>
        <v>15.33690232931076</v>
      </c>
      <c r="M86" s="45">
        <f>IFERROR(Change!M86-Base!M86,"")</f>
        <v>14.638402574287284</v>
      </c>
      <c r="N86" s="45">
        <f>IFERROR(Change!N86-Base!N86,"")</f>
        <v>19.46331469478082</v>
      </c>
      <c r="O86" s="45">
        <f>IFERROR(Change!O86-Base!O86,"")</f>
        <v>24.944278662133001</v>
      </c>
      <c r="P86" s="45">
        <f>IFERROR(Change!P86-Base!P86,"")</f>
        <v>18.314910709701508</v>
      </c>
      <c r="Q86" s="45">
        <f>IFERROR(Change!Q86-Base!Q86,"")</f>
        <v>17.917506432429946</v>
      </c>
      <c r="R86" s="45">
        <f>IFERROR(Change!R86-Base!R86,"")</f>
        <v>32.802109133281192</v>
      </c>
      <c r="S86" s="45">
        <f>IFERROR(Change!S86-Base!S86,"")</f>
        <v>32.936015919900456</v>
      </c>
      <c r="T86" s="45">
        <f>IFERROR(Change!T86-Base!T86,"")</f>
        <v>28.621956878334458</v>
      </c>
      <c r="U86" s="45">
        <f>IFERROR(Change!U86-Base!U86,"")</f>
        <v>25.747013726671867</v>
      </c>
      <c r="V86" s="45">
        <f>IFERROR(Change!V86-Base!V86,"")</f>
        <v>13.283358684755513</v>
      </c>
      <c r="W86" s="45">
        <f>IFERROR(Change!W86-Base!W86,"")</f>
        <v>22.515294033766622</v>
      </c>
      <c r="X86" s="45">
        <f>IFERROR(Change!X86-Base!X86,"")</f>
        <v>22.285173851765649</v>
      </c>
    </row>
    <row r="87" spans="1:24" ht="15.75" outlineLevel="1" x14ac:dyDescent="0.25">
      <c r="B87" s="5" t="s">
        <v>25</v>
      </c>
      <c r="C87" s="65">
        <f>IFERROR(Change!C87-Base!C87,"")</f>
        <v>-9.8838188096124213E-3</v>
      </c>
      <c r="D87" s="45">
        <f>IFERROR(Change!D87-Base!D87,"")</f>
        <v>0</v>
      </c>
      <c r="E87" s="45">
        <f>IFERROR(Change!E87-Base!E87,"")</f>
        <v>-6.4516129998537508E-4</v>
      </c>
      <c r="F87" s="45">
        <f>IFERROR(Change!F87-Base!F87,"")</f>
        <v>-9.8924730997396182E-4</v>
      </c>
      <c r="G87" s="45">
        <f>IFERROR(Change!G87-Base!G87,"")</f>
        <v>4.3010770014006994E-5</v>
      </c>
      <c r="H87" s="45">
        <f>IFERROR(Change!H87-Base!H87,"")</f>
        <v>1.8741935500088402E-3</v>
      </c>
      <c r="I87" s="45">
        <f>IFERROR(Change!I87-Base!I87,"")</f>
        <v>-4.0430107899851464E-3</v>
      </c>
      <c r="J87" s="45">
        <f>IFERROR(Change!J87-Base!J87,"")</f>
        <v>1.0943164500076819E-3</v>
      </c>
      <c r="K87" s="45">
        <f>IFERROR(Change!K87-Base!K87,"")</f>
        <v>-3.2129032400121105E-3</v>
      </c>
      <c r="L87" s="45">
        <f>IFERROR(Change!L87-Base!L87,"")</f>
        <v>-1.1182795998365691E-4</v>
      </c>
      <c r="M87" s="45">
        <f>IFERROR(Change!M87-Base!M87,"")</f>
        <v>1.6666666599576274E-3</v>
      </c>
      <c r="N87" s="45">
        <f>IFERROR(Change!N87-Base!N87,"")</f>
        <v>2.3466974300276888E-3</v>
      </c>
      <c r="O87" s="45">
        <f>IFERROR(Change!O87-Base!O87,"")</f>
        <v>-6.6195771995580799E-4</v>
      </c>
      <c r="P87" s="45">
        <f>IFERROR(Change!P87-Base!P87,"")</f>
        <v>-3.8368663799701608E-3</v>
      </c>
      <c r="Q87" s="45">
        <f>IFERROR(Change!Q87-Base!Q87,"")</f>
        <v>-5.1428571998712869E-4</v>
      </c>
      <c r="R87" s="45">
        <f>IFERROR(Change!R87-Base!R87,"")</f>
        <v>6.8924731999686628E-4</v>
      </c>
      <c r="S87" s="45">
        <f>IFERROR(Change!S87-Base!S87,"")</f>
        <v>-1.6569892600273306E-3</v>
      </c>
      <c r="T87" s="45">
        <f>IFERROR(Change!T87-Base!T87,"")</f>
        <v>-8.950076700102727E-4</v>
      </c>
      <c r="U87" s="45">
        <f>IFERROR(Change!U87-Base!U87,"")</f>
        <v>8.3870969001509366E-4</v>
      </c>
      <c r="V87" s="45">
        <f>IFERROR(Change!V87-Base!V87,"")</f>
        <v>-2.740371069990033E-3</v>
      </c>
      <c r="W87" s="45">
        <f>IFERROR(Change!W87-Base!W87,"")</f>
        <v>-3.2258064999268754E-4</v>
      </c>
      <c r="X87" s="45">
        <f>IFERROR(Change!X87-Base!X87,"")</f>
        <v>1.1935483900060717E-3</v>
      </c>
    </row>
    <row r="88" spans="1:24" ht="15.75" outlineLevel="1" x14ac:dyDescent="0.25">
      <c r="B88" s="5" t="s">
        <v>26</v>
      </c>
      <c r="C88" s="65">
        <f>IFERROR(Change!C88-Base!C88,"")</f>
        <v>0</v>
      </c>
      <c r="D88" s="45">
        <f>IFERROR(Change!D88-Base!D88,"")</f>
        <v>0</v>
      </c>
      <c r="E88" s="45">
        <f>IFERROR(Change!E88-Base!E88,"")</f>
        <v>0</v>
      </c>
      <c r="F88" s="45">
        <f>IFERROR(Change!F88-Base!F88,"")</f>
        <v>0</v>
      </c>
      <c r="G88" s="45">
        <f>IFERROR(Change!G88-Base!G88,"")</f>
        <v>0</v>
      </c>
      <c r="H88" s="45">
        <f>IFERROR(Change!H88-Base!H88,"")</f>
        <v>0</v>
      </c>
      <c r="I88" s="45">
        <f>IFERROR(Change!I88-Base!I88,"")</f>
        <v>0</v>
      </c>
      <c r="J88" s="45">
        <f>IFERROR(Change!J88-Base!J88,"")</f>
        <v>0</v>
      </c>
      <c r="K88" s="45">
        <f>IFERROR(Change!K88-Base!K88,"")</f>
        <v>0</v>
      </c>
      <c r="L88" s="45">
        <f>IFERROR(Change!L88-Base!L88,"")</f>
        <v>0</v>
      </c>
      <c r="M88" s="45">
        <f>IFERROR(Change!M88-Base!M88,"")</f>
        <v>0</v>
      </c>
      <c r="N88" s="45">
        <f>IFERROR(Change!N88-Base!N88,"")</f>
        <v>0</v>
      </c>
      <c r="O88" s="45">
        <f>IFERROR(Change!O88-Base!O88,"")</f>
        <v>0</v>
      </c>
      <c r="P88" s="45">
        <f>IFERROR(Change!P88-Base!P88,"")</f>
        <v>0</v>
      </c>
      <c r="Q88" s="45">
        <f>IFERROR(Change!Q88-Base!Q88,"")</f>
        <v>0</v>
      </c>
      <c r="R88" s="45">
        <f>IFERROR(Change!R88-Base!R88,"")</f>
        <v>0</v>
      </c>
      <c r="S88" s="45">
        <f>IFERROR(Change!S88-Base!S88,"")</f>
        <v>0</v>
      </c>
      <c r="T88" s="45">
        <f>IFERROR(Change!T88-Base!T88,"")</f>
        <v>0</v>
      </c>
      <c r="U88" s="45">
        <f>IFERROR(Change!U88-Base!U88,"")</f>
        <v>0</v>
      </c>
      <c r="V88" s="45">
        <f>IFERROR(Change!V88-Base!V88,"")</f>
        <v>0</v>
      </c>
      <c r="W88" s="45">
        <f>IFERROR(Change!W88-Base!W88,"")</f>
        <v>0</v>
      </c>
      <c r="X88" s="45">
        <f>IFERROR(Change!X88-Base!X88,"")</f>
        <v>0</v>
      </c>
    </row>
    <row r="89" spans="1:24" ht="15.75" outlineLevel="1" x14ac:dyDescent="0.25">
      <c r="B89" s="5" t="s">
        <v>27</v>
      </c>
      <c r="C89" s="65">
        <f>IFERROR(Change!C89-Base!C89,"")</f>
        <v>-5516.4748964363098</v>
      </c>
      <c r="D89" s="45">
        <f>IFERROR(Change!D89-Base!D89,"")</f>
        <v>0.6254695006464317</v>
      </c>
      <c r="E89" s="45">
        <f>IFERROR(Change!E89-Base!E89,"")</f>
        <v>-0.14362675881238829</v>
      </c>
      <c r="F89" s="45">
        <f>IFERROR(Change!F89-Base!F89,"")</f>
        <v>-178.45653833019969</v>
      </c>
      <c r="G89" s="45">
        <f>IFERROR(Change!G89-Base!G89,"")</f>
        <v>-229.32692008386039</v>
      </c>
      <c r="H89" s="45">
        <f>IFERROR(Change!H89-Base!H89,"")</f>
        <v>-253.13564942518769</v>
      </c>
      <c r="I89" s="45">
        <f>IFERROR(Change!I89-Base!I89,"")</f>
        <v>368.81603925850141</v>
      </c>
      <c r="J89" s="45">
        <f>IFERROR(Change!J89-Base!J89,"")</f>
        <v>368.15981051253948</v>
      </c>
      <c r="K89" s="45">
        <f>IFERROR(Change!K89-Base!K89,"")</f>
        <v>174.12462201824292</v>
      </c>
      <c r="L89" s="45">
        <f>IFERROR(Change!L89-Base!L89,"")</f>
        <v>-540.78618534600992</v>
      </c>
      <c r="M89" s="45">
        <f>IFERROR(Change!M89-Base!M89,"")</f>
        <v>-460.1393778287711</v>
      </c>
      <c r="N89" s="45">
        <f>IFERROR(Change!N89-Base!N89,"")</f>
        <v>-374.74486544786987</v>
      </c>
      <c r="O89" s="45">
        <f>IFERROR(Change!O89-Base!O89,"")</f>
        <v>-388.78183769417092</v>
      </c>
      <c r="P89" s="45">
        <f>IFERROR(Change!P89-Base!P89,"")</f>
        <v>-283.19684209622073</v>
      </c>
      <c r="Q89" s="45">
        <f>IFERROR(Change!Q89-Base!Q89,"")</f>
        <v>-265.18999275112947</v>
      </c>
      <c r="R89" s="45">
        <f>IFERROR(Change!R89-Base!R89,"")</f>
        <v>-384.60974391950231</v>
      </c>
      <c r="S89" s="45">
        <f>IFERROR(Change!S89-Base!S89,"")</f>
        <v>-396.01636164740194</v>
      </c>
      <c r="T89" s="45">
        <f>IFERROR(Change!T89-Base!T89,"")</f>
        <v>-470.05176018228394</v>
      </c>
      <c r="U89" s="45">
        <f>IFERROR(Change!U89-Base!U89,"")</f>
        <v>-469.82972667886315</v>
      </c>
      <c r="V89" s="45">
        <f>IFERROR(Change!V89-Base!V89,"")</f>
        <v>-591.16267230142967</v>
      </c>
      <c r="W89" s="45">
        <f>IFERROR(Change!W89-Base!W89,"")</f>
        <v>-557.87212697271207</v>
      </c>
      <c r="X89" s="45">
        <f>IFERROR(Change!X89-Base!X89,"")</f>
        <v>-584.75661026180933</v>
      </c>
    </row>
    <row r="90" spans="1:24" ht="15.75" outlineLevel="1" x14ac:dyDescent="0.25">
      <c r="B90" s="5" t="s">
        <v>28</v>
      </c>
      <c r="C90" s="65">
        <f>IFERROR(Change!C90-Base!C90,"")</f>
        <v>-8480.1229151086882</v>
      </c>
      <c r="D90" s="45">
        <f>IFERROR(Change!D90-Base!D90,"")</f>
        <v>2.9148799499125744E-3</v>
      </c>
      <c r="E90" s="45">
        <f>IFERROR(Change!E90-Base!E90,"")</f>
        <v>5.3401553104777122E-3</v>
      </c>
      <c r="F90" s="45">
        <f>IFERROR(Change!F90-Base!F90,"")</f>
        <v>231.21996293094071</v>
      </c>
      <c r="G90" s="45">
        <f>IFERROR(Change!G90-Base!G90,"")</f>
        <v>292.19900510249136</v>
      </c>
      <c r="H90" s="45">
        <f>IFERROR(Change!H90-Base!H90,"")</f>
        <v>345.06367365247024</v>
      </c>
      <c r="I90" s="45">
        <f>IFERROR(Change!I90-Base!I90,"")</f>
        <v>-158.99651916512812</v>
      </c>
      <c r="J90" s="45">
        <f>IFERROR(Change!J90-Base!J90,"")</f>
        <v>-74.613309917156585</v>
      </c>
      <c r="K90" s="45">
        <f>IFERROR(Change!K90-Base!K90,"")</f>
        <v>39.538081123570009</v>
      </c>
      <c r="L90" s="45">
        <f>IFERROR(Change!L90-Base!L90,"")</f>
        <v>-754.70367677826107</v>
      </c>
      <c r="M90" s="45">
        <f>IFERROR(Change!M90-Base!M90,"")</f>
        <v>-1112.9087660758923</v>
      </c>
      <c r="N90" s="45">
        <f>IFERROR(Change!N90-Base!N90,"")</f>
        <v>-1044.063396639167</v>
      </c>
      <c r="O90" s="45">
        <f>IFERROR(Change!O90-Base!O90,"")</f>
        <v>-1120.7838502920404</v>
      </c>
      <c r="P90" s="45">
        <f>IFERROR(Change!P90-Base!P90,"")</f>
        <v>-815.89430904172696</v>
      </c>
      <c r="Q90" s="45">
        <f>IFERROR(Change!Q90-Base!Q90,"")</f>
        <v>-480.49393174539</v>
      </c>
      <c r="R90" s="45">
        <f>IFERROR(Change!R90-Base!R90,"")</f>
        <v>-562.46861581339545</v>
      </c>
      <c r="S90" s="45">
        <f>IFERROR(Change!S90-Base!S90,"")</f>
        <v>-630.12457061926762</v>
      </c>
      <c r="T90" s="45">
        <f>IFERROR(Change!T90-Base!T90,"")</f>
        <v>-615.21024217908052</v>
      </c>
      <c r="U90" s="45">
        <f>IFERROR(Change!U90-Base!U90,"")</f>
        <v>-609.4670335194678</v>
      </c>
      <c r="V90" s="45">
        <f>IFERROR(Change!V90-Base!V90,"")</f>
        <v>-412.17910992344696</v>
      </c>
      <c r="W90" s="45">
        <f>IFERROR(Change!W90-Base!W90,"")</f>
        <v>-312.82368923486865</v>
      </c>
      <c r="X90" s="45">
        <f>IFERROR(Change!X90-Base!X90,"")</f>
        <v>-683.42087200903552</v>
      </c>
    </row>
    <row r="91" spans="1:24" ht="15.75" outlineLevel="1" x14ac:dyDescent="0.25">
      <c r="B91" s="5" t="s">
        <v>29</v>
      </c>
      <c r="C91" s="65">
        <f>IFERROR(Change!C91-Base!C91,"")</f>
        <v>21571.680979132419</v>
      </c>
      <c r="D91" s="45">
        <f>IFERROR(Change!D91-Base!D91,"")</f>
        <v>-5.3947061211147229E-2</v>
      </c>
      <c r="E91" s="45">
        <f>IFERROR(Change!E91-Base!E91,"")</f>
        <v>-1.0882141714319005E-2</v>
      </c>
      <c r="F91" s="45">
        <f>IFERROR(Change!F91-Base!F91,"")</f>
        <v>236.32748666216139</v>
      </c>
      <c r="G91" s="45">
        <f>IFERROR(Change!G91-Base!G91,"")</f>
        <v>445.06187449079698</v>
      </c>
      <c r="H91" s="45">
        <f>IFERROR(Change!H91-Base!H91,"")</f>
        <v>289.32596524348992</v>
      </c>
      <c r="I91" s="45">
        <f>IFERROR(Change!I91-Base!I91,"")</f>
        <v>-1777.1861104142226</v>
      </c>
      <c r="J91" s="45">
        <f>IFERROR(Change!J91-Base!J91,"")</f>
        <v>-1533.7768432605917</v>
      </c>
      <c r="K91" s="45">
        <f>IFERROR(Change!K91-Base!K91,"")</f>
        <v>-1116.2615854860123</v>
      </c>
      <c r="L91" s="45">
        <f>IFERROR(Change!L91-Base!L91,"")</f>
        <v>2702.3683248327616</v>
      </c>
      <c r="M91" s="45">
        <f>IFERROR(Change!M91-Base!M91,"")</f>
        <v>2857.1667934260149</v>
      </c>
      <c r="N91" s="45">
        <f>IFERROR(Change!N91-Base!N91,"")</f>
        <v>2197.2464619417551</v>
      </c>
      <c r="O91" s="45">
        <f>IFERROR(Change!O91-Base!O91,"")</f>
        <v>2420.5981337455923</v>
      </c>
      <c r="P91" s="45">
        <f>IFERROR(Change!P91-Base!P91,"")</f>
        <v>2115.0433227968533</v>
      </c>
      <c r="Q91" s="45">
        <f>IFERROR(Change!Q91-Base!Q91,"")</f>
        <v>1728.6939339780511</v>
      </c>
      <c r="R91" s="45">
        <f>IFERROR(Change!R91-Base!R91,"")</f>
        <v>1850.4670326012056</v>
      </c>
      <c r="S91" s="45">
        <f>IFERROR(Change!S91-Base!S91,"")</f>
        <v>1270.1085968439802</v>
      </c>
      <c r="T91" s="45">
        <f>IFERROR(Change!T91-Base!T91,"")</f>
        <v>1357.4330307299715</v>
      </c>
      <c r="U91" s="45">
        <f>IFERROR(Change!U91-Base!U91,"")</f>
        <v>1585.9328969622366</v>
      </c>
      <c r="V91" s="45">
        <f>IFERROR(Change!V91-Base!V91,"")</f>
        <v>1640.8478009674072</v>
      </c>
      <c r="W91" s="45">
        <f>IFERROR(Change!W91-Base!W91,"")</f>
        <v>1500.7458380435201</v>
      </c>
      <c r="X91" s="45">
        <f>IFERROR(Change!X91-Base!X91,"")</f>
        <v>1801.6028542303866</v>
      </c>
    </row>
    <row r="92" spans="1:24" ht="15.75" outlineLevel="1" x14ac:dyDescent="0.25">
      <c r="B92" s="66" t="s">
        <v>30</v>
      </c>
      <c r="C92" s="67">
        <f>IFERROR(Change!C92-Base!C92,"")</f>
        <v>432.87400973727927</v>
      </c>
      <c r="D92" s="68">
        <f>IFERROR(Change!D92-Base!D92,"")</f>
        <v>-1.5426629649482493E-2</v>
      </c>
      <c r="E92" s="68">
        <f>IFERROR(Change!E92-Base!E92,"")</f>
        <v>7.6142158495713375E-3</v>
      </c>
      <c r="F92" s="68">
        <f>IFERROR(Change!F92-Base!F92,"")</f>
        <v>-6.8272256215814195</v>
      </c>
      <c r="G92" s="68">
        <f>IFERROR(Change!G92-Base!G92,"")</f>
        <v>-6.142231077179531</v>
      </c>
      <c r="H92" s="68">
        <f>IFERROR(Change!H92-Base!H92,"")</f>
        <v>-0.20078913416909927</v>
      </c>
      <c r="I92" s="68">
        <f>IFERROR(Change!I92-Base!I92,"")</f>
        <v>30.424168420927344</v>
      </c>
      <c r="J92" s="68">
        <f>IFERROR(Change!J92-Base!J92,"")</f>
        <v>19.010052344589894</v>
      </c>
      <c r="K92" s="68">
        <f>IFERROR(Change!K92-Base!K92,"")</f>
        <v>31.993436893741091</v>
      </c>
      <c r="L92" s="68">
        <f>IFERROR(Change!L92-Base!L92,"")</f>
        <v>73.054425030878519</v>
      </c>
      <c r="M92" s="68">
        <f>IFERROR(Change!M92-Base!M92,"")</f>
        <v>26.688812309419518</v>
      </c>
      <c r="N92" s="68">
        <f>IFERROR(Change!N92-Base!N92,"")</f>
        <v>58.086957731030452</v>
      </c>
      <c r="O92" s="68">
        <f>IFERROR(Change!O92-Base!O92,"")</f>
        <v>48.512944120030625</v>
      </c>
      <c r="P92" s="68">
        <f>IFERROR(Change!P92-Base!P92,"")</f>
        <v>58.20544467344007</v>
      </c>
      <c r="Q92" s="68">
        <f>IFERROR(Change!Q92-Base!Q92,"")</f>
        <v>70.835965399561246</v>
      </c>
      <c r="R92" s="68">
        <f>IFERROR(Change!R92-Base!R92,"")</f>
        <v>101.62864879606968</v>
      </c>
      <c r="S92" s="68">
        <f>IFERROR(Change!S92-Base!S92,"")</f>
        <v>5.1184350390503823</v>
      </c>
      <c r="T92" s="68">
        <f>IFERROR(Change!T92-Base!T92,"")</f>
        <v>-72.603423591688625</v>
      </c>
      <c r="U92" s="68">
        <f>IFERROR(Change!U92-Base!U92,"")</f>
        <v>-60.791996802809081</v>
      </c>
      <c r="V92" s="68">
        <f>IFERROR(Change!V92-Base!V92,"")</f>
        <v>11.468858827288386</v>
      </c>
      <c r="W92" s="68">
        <f>IFERROR(Change!W92-Base!W92,"")</f>
        <v>38.405660768718917</v>
      </c>
      <c r="X92" s="68">
        <f>IFERROR(Change!X92-Base!X92,"")</f>
        <v>6.0136780237289713</v>
      </c>
    </row>
    <row r="93" spans="1:24" ht="15.75" outlineLevel="1" x14ac:dyDescent="0.25">
      <c r="B93" s="38" t="s">
        <v>1</v>
      </c>
      <c r="C93" s="23">
        <f>IFERROR(Change!C93-Base!C93,"")</f>
        <v>3657.3507241592743</v>
      </c>
      <c r="D93" s="69">
        <f>IFERROR(Change!D93-Base!D93,"")</f>
        <v>-1.2461092914745677</v>
      </c>
      <c r="E93" s="69">
        <f>IFERROR(Change!E93-Base!E93,"")</f>
        <v>-0.18787627411802532</v>
      </c>
      <c r="F93" s="69">
        <f>IFERROR(Change!F93-Base!F93,"")</f>
        <v>150.16518308562809</v>
      </c>
      <c r="G93" s="69">
        <f>IFERROR(Change!G93-Base!G93,"")</f>
        <v>147.46712726671103</v>
      </c>
      <c r="H93" s="69">
        <f>IFERROR(Change!H93-Base!H93,"")</f>
        <v>243.10367372990004</v>
      </c>
      <c r="I93" s="69">
        <f>IFERROR(Change!I93-Base!I93,"")</f>
        <v>-1168.5242020707883</v>
      </c>
      <c r="J93" s="69">
        <f>IFERROR(Change!J93-Base!J93,"")</f>
        <v>-1025.5136647672407</v>
      </c>
      <c r="K93" s="69">
        <f>IFERROR(Change!K93-Base!K93,"")</f>
        <v>-823.58434920384025</v>
      </c>
      <c r="L93" s="69">
        <f>IFERROR(Change!L93-Base!L93,"")</f>
        <v>932.16689347261854</v>
      </c>
      <c r="M93" s="69">
        <f>IFERROR(Change!M93-Base!M93,"")</f>
        <v>817.840093877865</v>
      </c>
      <c r="N93" s="69">
        <f>IFERROR(Change!N93-Base!N93,"")</f>
        <v>492.18129406268417</v>
      </c>
      <c r="O93" s="69">
        <f>IFERROR(Change!O93-Base!O93,"")</f>
        <v>656.62082750668924</v>
      </c>
      <c r="P93" s="69">
        <f>IFERROR(Change!P93-Base!P93,"")</f>
        <v>726.1977260941494</v>
      </c>
      <c r="Q93" s="69">
        <f>IFERROR(Change!Q93-Base!Q93,"")</f>
        <v>728.0911252914666</v>
      </c>
      <c r="R93" s="69">
        <f>IFERROR(Change!R93-Base!R93,"")</f>
        <v>599.85223724234675</v>
      </c>
      <c r="S93" s="69">
        <f>IFERROR(Change!S93-Base!S93,"")</f>
        <v>-20.522543220533407</v>
      </c>
      <c r="T93" s="69">
        <f>IFERROR(Change!T93-Base!T93,"")</f>
        <v>-53.918766254937509</v>
      </c>
      <c r="U93" s="69">
        <f>IFERROR(Change!U93-Base!U93,"")</f>
        <v>269.07426660919737</v>
      </c>
      <c r="V93" s="69">
        <f>IFERROR(Change!V93-Base!V93,"")</f>
        <v>273.78408262008452</v>
      </c>
      <c r="W93" s="69">
        <f>IFERROR(Change!W93-Base!W93,"")</f>
        <v>435.11443838177365</v>
      </c>
      <c r="X93" s="69">
        <f>IFERROR(Change!X93-Base!X93,"")</f>
        <v>279.18926600132545</v>
      </c>
    </row>
    <row r="94" spans="1:24" ht="15.75" x14ac:dyDescent="0.25">
      <c r="B94" s="37"/>
    </row>
    <row r="95" spans="1:24" ht="15.75" x14ac:dyDescent="0.25">
      <c r="B95" s="37" t="s">
        <v>55</v>
      </c>
      <c r="C95" s="23">
        <f>IFERROR(Change!C95-Base!C95,"")</f>
        <v>0</v>
      </c>
      <c r="D95" s="23">
        <f>IFERROR(Change!D95-Base!D95,"")</f>
        <v>0</v>
      </c>
      <c r="E95" s="23">
        <f>IFERROR(Change!E95-Base!E95,"")</f>
        <v>0</v>
      </c>
      <c r="F95" s="23">
        <f>IFERROR(Change!F95-Base!F95,"")</f>
        <v>0</v>
      </c>
      <c r="G95" s="23">
        <f>IFERROR(Change!G95-Base!G95,"")</f>
        <v>0</v>
      </c>
      <c r="H95" s="23">
        <f>IFERROR(Change!H95-Base!H95,"")</f>
        <v>0</v>
      </c>
      <c r="I95" s="23">
        <f>IFERROR(Change!I95-Base!I95,"")</f>
        <v>0</v>
      </c>
      <c r="J95" s="23">
        <f>IFERROR(Change!J95-Base!J95,"")</f>
        <v>0</v>
      </c>
      <c r="K95" s="23">
        <f>IFERROR(Change!K95-Base!K95,"")</f>
        <v>0</v>
      </c>
      <c r="L95" s="23">
        <f>IFERROR(Change!L95-Base!L95,"")</f>
        <v>0</v>
      </c>
      <c r="M95" s="23">
        <f>IFERROR(Change!M95-Base!M95,"")</f>
        <v>0</v>
      </c>
      <c r="N95" s="23">
        <f>IFERROR(Change!N95-Base!N95,"")</f>
        <v>0</v>
      </c>
      <c r="O95" s="23">
        <f>IFERROR(Change!O95-Base!O95,"")</f>
        <v>0</v>
      </c>
      <c r="P95" s="23">
        <f>IFERROR(Change!P95-Base!P95,"")</f>
        <v>0</v>
      </c>
      <c r="Q95" s="23">
        <f>IFERROR(Change!Q95-Base!Q95,"")</f>
        <v>0</v>
      </c>
      <c r="R95" s="23">
        <f>IFERROR(Change!R95-Base!R95,"")</f>
        <v>0</v>
      </c>
      <c r="S95" s="23">
        <f>IFERROR(Change!S95-Base!S95,"")</f>
        <v>0</v>
      </c>
      <c r="T95" s="23">
        <f>IFERROR(Change!T95-Base!T95,"")</f>
        <v>0</v>
      </c>
      <c r="U95" s="23">
        <f>IFERROR(Change!U95-Base!U95,"")</f>
        <v>0</v>
      </c>
      <c r="V95" s="23">
        <f>IFERROR(Change!V95-Base!V95,"")</f>
        <v>0</v>
      </c>
      <c r="W95" s="23">
        <f>IFERROR(Change!W95-Base!W95,"")</f>
        <v>0</v>
      </c>
      <c r="X95" s="23">
        <f>IFERROR(Change!X95-Base!X95,"")</f>
        <v>0</v>
      </c>
    </row>
    <row r="97" spans="1:24" x14ac:dyDescent="0.25">
      <c r="A97" s="41">
        <v>13</v>
      </c>
      <c r="B97" s="70" t="s">
        <v>35</v>
      </c>
      <c r="C97" s="71">
        <f>IFERROR(Change!C97-Base!C97,"")</f>
        <v>-3.2227301157116877</v>
      </c>
      <c r="D97" s="71">
        <f>IFERROR(Change!D97-Base!D97,"")</f>
        <v>2.1779421370382579E-5</v>
      </c>
      <c r="E97" s="71">
        <f>IFERROR(Change!E97-Base!E97,"")</f>
        <v>2.7450981407994846E-5</v>
      </c>
      <c r="F97" s="71">
        <f>IFERROR(Change!F97-Base!F97,"")</f>
        <v>-2.5930049459060633</v>
      </c>
      <c r="G97" s="71">
        <f>IFERROR(Change!G97-Base!G97,"")</f>
        <v>-0.6616439414109001</v>
      </c>
      <c r="H97" s="71">
        <f>IFERROR(Change!H97-Base!H97,"")</f>
        <v>-5.3709643888969996E-2</v>
      </c>
      <c r="I97" s="71">
        <f>IFERROR(Change!I97-Base!I97,"")</f>
        <v>0</v>
      </c>
      <c r="J97" s="71">
        <f>IFERROR(Change!J97-Base!J97,"")</f>
        <v>0</v>
      </c>
      <c r="K97" s="71">
        <f>IFERROR(Change!K97-Base!K97,"")</f>
        <v>0</v>
      </c>
      <c r="L97" s="71">
        <f>IFERROR(Change!L97-Base!L97,"")</f>
        <v>-0.18111728725126</v>
      </c>
      <c r="M97" s="71">
        <f>IFERROR(Change!M97-Base!M97,"")</f>
        <v>-1.335527485607E-2</v>
      </c>
      <c r="N97" s="71">
        <f>IFERROR(Change!N97-Base!N97,"")</f>
        <v>-0.14728815509980001</v>
      </c>
      <c r="O97" s="71">
        <f>IFERROR(Change!O97-Base!O97,"")</f>
        <v>0</v>
      </c>
      <c r="P97" s="71">
        <f>IFERROR(Change!P97-Base!P97,"")</f>
        <v>-0.43599849773917004</v>
      </c>
      <c r="Q97" s="71">
        <f>IFERROR(Change!Q97-Base!Q97,"")</f>
        <v>0</v>
      </c>
      <c r="R97" s="71">
        <f>IFERROR(Change!R97-Base!R97,"")</f>
        <v>-0.33406738165706001</v>
      </c>
      <c r="S97" s="71">
        <f>IFERROR(Change!S97-Base!S97,"")</f>
        <v>0</v>
      </c>
      <c r="T97" s="71">
        <f>IFERROR(Change!T97-Base!T97,"")</f>
        <v>0</v>
      </c>
      <c r="U97" s="71">
        <f>IFERROR(Change!U97-Base!U97,"")</f>
        <v>0</v>
      </c>
      <c r="V97" s="71">
        <f>IFERROR(Change!V97-Base!V97,"")</f>
        <v>0</v>
      </c>
      <c r="W97" s="71">
        <f>IFERROR(Change!W97-Base!W97,"")</f>
        <v>0</v>
      </c>
      <c r="X97" s="72">
        <f>IFERROR(Change!X97-Base!X97,"")</f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f>IFERROR(Change!C100-Base!C100,"")</f>
        <v>0</v>
      </c>
      <c r="D100" s="76">
        <f>IFERROR(Change!D100-Base!D100,"")</f>
        <v>0</v>
      </c>
      <c r="E100" s="76">
        <f>IFERROR(Change!E100-Base!E100,"")</f>
        <v>0</v>
      </c>
      <c r="F100" s="76">
        <f>IFERROR(Change!F100-Base!F100,"")</f>
        <v>0</v>
      </c>
      <c r="G100" s="76">
        <f>IFERROR(Change!G100-Base!G100,"")</f>
        <v>0</v>
      </c>
      <c r="H100" s="76">
        <f>IFERROR(Change!H100-Base!H100,"")</f>
        <v>0</v>
      </c>
      <c r="I100" s="76">
        <f>IFERROR(Change!I100-Base!I100,"")</f>
        <v>0</v>
      </c>
      <c r="J100" s="76">
        <f>IFERROR(Change!J100-Base!J100,"")</f>
        <v>0</v>
      </c>
      <c r="K100" s="76">
        <f>IFERROR(Change!K100-Base!K100,"")</f>
        <v>0</v>
      </c>
      <c r="L100" s="76">
        <f>IFERROR(Change!L100-Base!L100,"")</f>
        <v>0</v>
      </c>
      <c r="M100" s="76">
        <f>IFERROR(Change!M100-Base!M100,"")</f>
        <v>0</v>
      </c>
      <c r="N100" s="76">
        <f>IFERROR(Change!N100-Base!N100,"")</f>
        <v>0</v>
      </c>
      <c r="O100" s="76">
        <f>IFERROR(Change!O100-Base!O100,"")</f>
        <v>0</v>
      </c>
      <c r="P100" s="76">
        <f>IFERROR(Change!P100-Base!P100,"")</f>
        <v>0</v>
      </c>
      <c r="Q100" s="76">
        <f>IFERROR(Change!Q100-Base!Q100,"")</f>
        <v>0</v>
      </c>
      <c r="R100" s="76">
        <f>IFERROR(Change!R100-Base!R100,"")</f>
        <v>0</v>
      </c>
      <c r="S100" s="76">
        <f>IFERROR(Change!S100-Base!S100,"")</f>
        <v>0</v>
      </c>
      <c r="T100" s="76">
        <f>IFERROR(Change!T100-Base!T100,"")</f>
        <v>0</v>
      </c>
      <c r="U100" s="76">
        <f>IFERROR(Change!U100-Base!U100,"")</f>
        <v>0</v>
      </c>
      <c r="V100" s="76">
        <f>IFERROR(Change!V100-Base!V100,"")</f>
        <v>0</v>
      </c>
      <c r="W100" s="76">
        <f>IFERROR(Change!W100-Base!W100,"")</f>
        <v>0</v>
      </c>
      <c r="X100" s="76">
        <f>IFERROR(Change!X100-Base!X100,"")</f>
        <v>0</v>
      </c>
    </row>
    <row r="101" spans="1:24" outlineLevel="1" x14ac:dyDescent="0.25">
      <c r="B101" s="75" t="s">
        <v>66</v>
      </c>
      <c r="C101" s="44">
        <f>IFERROR(Change!C101-Base!C101,"")</f>
        <v>-3.2227301157116877</v>
      </c>
      <c r="D101" s="76">
        <f>IFERROR(Change!D101-Base!D101,"")</f>
        <v>2.1779421370382579E-5</v>
      </c>
      <c r="E101" s="76">
        <f>IFERROR(Change!E101-Base!E101,"")</f>
        <v>2.7450981407994846E-5</v>
      </c>
      <c r="F101" s="76">
        <f>IFERROR(Change!F101-Base!F101,"")</f>
        <v>-2.5930049459060633</v>
      </c>
      <c r="G101" s="76">
        <f>IFERROR(Change!G101-Base!G101,"")</f>
        <v>-0.6616439414109001</v>
      </c>
      <c r="H101" s="76">
        <f>IFERROR(Change!H101-Base!H101,"")</f>
        <v>-5.3709643888969996E-2</v>
      </c>
      <c r="I101" s="76">
        <f>IFERROR(Change!I101-Base!I101,"")</f>
        <v>0</v>
      </c>
      <c r="J101" s="76">
        <f>IFERROR(Change!J101-Base!J101,"")</f>
        <v>0</v>
      </c>
      <c r="K101" s="76">
        <f>IFERROR(Change!K101-Base!K101,"")</f>
        <v>0</v>
      </c>
      <c r="L101" s="76">
        <f>IFERROR(Change!L101-Base!L101,"")</f>
        <v>-0.18111728725126</v>
      </c>
      <c r="M101" s="76">
        <f>IFERROR(Change!M101-Base!M101,"")</f>
        <v>-1.335527485607E-2</v>
      </c>
      <c r="N101" s="76">
        <f>IFERROR(Change!N101-Base!N101,"")</f>
        <v>-0.14728815509980001</v>
      </c>
      <c r="O101" s="76">
        <f>IFERROR(Change!O101-Base!O101,"")</f>
        <v>0</v>
      </c>
      <c r="P101" s="76">
        <f>IFERROR(Change!P101-Base!P101,"")</f>
        <v>-0.43599849773917004</v>
      </c>
      <c r="Q101" s="76">
        <f>IFERROR(Change!Q101-Base!Q101,"")</f>
        <v>0</v>
      </c>
      <c r="R101" s="76">
        <f>IFERROR(Change!R101-Base!R101,"")</f>
        <v>-0.33406738165706001</v>
      </c>
      <c r="S101" s="76">
        <f>IFERROR(Change!S101-Base!S101,"")</f>
        <v>0</v>
      </c>
      <c r="T101" s="76">
        <f>IFERROR(Change!T101-Base!T101,"")</f>
        <v>0</v>
      </c>
      <c r="U101" s="76">
        <f>IFERROR(Change!U101-Base!U101,"")</f>
        <v>0</v>
      </c>
      <c r="V101" s="76">
        <f>IFERROR(Change!V101-Base!V101,"")</f>
        <v>0</v>
      </c>
      <c r="W101" s="76">
        <f>IFERROR(Change!W101-Base!W101,"")</f>
        <v>0</v>
      </c>
      <c r="X101" s="76">
        <f>IFERROR(Change!X101-Base!X101,"")</f>
        <v>0</v>
      </c>
    </row>
    <row r="102" spans="1:24" outlineLevel="1" x14ac:dyDescent="0.25">
      <c r="B102" s="75" t="s">
        <v>69</v>
      </c>
      <c r="C102" s="44">
        <f>IFERROR(Change!C102-Base!C102,"")</f>
        <v>0</v>
      </c>
      <c r="D102" s="44">
        <f>IFERROR(Change!D102-Base!D102,"")</f>
        <v>0</v>
      </c>
      <c r="E102" s="44">
        <f>IFERROR(Change!E102-Base!E102,"")</f>
        <v>0</v>
      </c>
      <c r="F102" s="44">
        <f>IFERROR(Change!F102-Base!F102,"")</f>
        <v>0</v>
      </c>
      <c r="G102" s="44">
        <f>IFERROR(Change!G102-Base!G102,"")</f>
        <v>0</v>
      </c>
      <c r="H102" s="44">
        <f>IFERROR(Change!H102-Base!H102,"")</f>
        <v>0</v>
      </c>
      <c r="I102" s="44">
        <f>IFERROR(Change!I102-Base!I102,"")</f>
        <v>0</v>
      </c>
      <c r="J102" s="44">
        <f>IFERROR(Change!J102-Base!J102,"")</f>
        <v>0</v>
      </c>
      <c r="K102" s="44">
        <f>IFERROR(Change!K102-Base!K102,"")</f>
        <v>0</v>
      </c>
      <c r="L102" s="44">
        <f>IFERROR(Change!L102-Base!L102,"")</f>
        <v>0</v>
      </c>
      <c r="M102" s="44">
        <f>IFERROR(Change!M102-Base!M102,"")</f>
        <v>0</v>
      </c>
      <c r="N102" s="44">
        <f>IFERROR(Change!N102-Base!N102,"")</f>
        <v>0</v>
      </c>
      <c r="O102" s="44">
        <f>IFERROR(Change!O102-Base!O102,"")</f>
        <v>0</v>
      </c>
      <c r="P102" s="44">
        <f>IFERROR(Change!P102-Base!P102,"")</f>
        <v>0</v>
      </c>
      <c r="Q102" s="44">
        <f>IFERROR(Change!Q102-Base!Q102,"")</f>
        <v>0</v>
      </c>
      <c r="R102" s="44">
        <f>IFERROR(Change!R102-Base!R102,"")</f>
        <v>0</v>
      </c>
      <c r="S102" s="44">
        <f>IFERROR(Change!S102-Base!S102,"")</f>
        <v>0</v>
      </c>
      <c r="T102" s="44">
        <f>IFERROR(Change!T102-Base!T102,"")</f>
        <v>0</v>
      </c>
      <c r="U102" s="44">
        <f>IFERROR(Change!U102-Base!U102,"")</f>
        <v>0</v>
      </c>
      <c r="V102" s="44">
        <f>IFERROR(Change!V102-Base!V102,"")</f>
        <v>0</v>
      </c>
      <c r="W102" s="44">
        <f>IFERROR(Change!W102-Base!W102,"")</f>
        <v>0</v>
      </c>
      <c r="X102" s="44">
        <f>IFERROR(Change!X102-Base!X102,"")</f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05FB4-42F6-4F9A-AA80-9721931CCBCA}">
  <sheetPr codeName="Sheet3"/>
  <dimension ref="A1:Z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117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6378.5160464314358</v>
      </c>
      <c r="D7" s="8">
        <v>903.0676090259127</v>
      </c>
      <c r="E7" s="8">
        <v>872.45229862521535</v>
      </c>
      <c r="F7" s="8">
        <v>931.02465951103147</v>
      </c>
      <c r="G7" s="8">
        <v>951.99565140774189</v>
      </c>
      <c r="H7" s="8">
        <v>942.12773792991527</v>
      </c>
      <c r="I7" s="8">
        <v>293.6716397081741</v>
      </c>
      <c r="J7" s="8">
        <v>261.08120710132522</v>
      </c>
      <c r="K7" s="8">
        <v>223.29818424539155</v>
      </c>
      <c r="L7" s="8">
        <v>257.45640877484948</v>
      </c>
      <c r="M7" s="8">
        <v>210.89065001533797</v>
      </c>
      <c r="N7" s="8">
        <v>207.69447005647001</v>
      </c>
      <c r="O7" s="8">
        <v>192.02299187790817</v>
      </c>
      <c r="P7" s="8">
        <v>287.69485219455072</v>
      </c>
      <c r="Q7" s="8">
        <v>269.64001570004035</v>
      </c>
      <c r="R7" s="8">
        <v>322.16773621176372</v>
      </c>
      <c r="S7" s="8">
        <v>243.22646202465867</v>
      </c>
      <c r="T7" s="8">
        <v>366.85739877789661</v>
      </c>
      <c r="U7" s="8">
        <v>983.53814775055559</v>
      </c>
      <c r="V7" s="8">
        <v>719.55838553808167</v>
      </c>
      <c r="W7" s="8">
        <v>776.46457728303778</v>
      </c>
      <c r="X7" s="8">
        <v>827.04782629128044</v>
      </c>
      <c r="Y7" s="23"/>
      <c r="Z7" s="23">
        <v>11042.978910051137</v>
      </c>
    </row>
    <row r="8" spans="1:26" ht="15.75" outlineLevel="1" x14ac:dyDescent="0.25">
      <c r="B8" s="4" t="s">
        <v>77</v>
      </c>
      <c r="C8" s="6">
        <v>311.98469344741068</v>
      </c>
      <c r="D8" s="43">
        <v>39.847255838408813</v>
      </c>
      <c r="E8" s="43">
        <v>38.121211336583045</v>
      </c>
      <c r="F8" s="43">
        <v>40.278690885906229</v>
      </c>
      <c r="G8" s="43">
        <v>41.732045448974951</v>
      </c>
      <c r="H8" s="43">
        <v>41.754083484268108</v>
      </c>
      <c r="I8" s="43">
        <v>18.00060033954572</v>
      </c>
      <c r="J8" s="43">
        <v>17.126004999794915</v>
      </c>
      <c r="K8" s="43">
        <v>14.536283984450634</v>
      </c>
      <c r="L8" s="43">
        <v>13.688679949228186</v>
      </c>
      <c r="M8" s="43">
        <v>14.236204486955797</v>
      </c>
      <c r="N8" s="43">
        <v>15.047813032392263</v>
      </c>
      <c r="O8" s="43">
        <v>14.995305304260963</v>
      </c>
      <c r="P8" s="43">
        <v>16.781602925415942</v>
      </c>
      <c r="Q8" s="43">
        <v>18.492807073469692</v>
      </c>
      <c r="R8" s="43">
        <v>21.817946506272524</v>
      </c>
      <c r="S8" s="43">
        <v>21.471299017750017</v>
      </c>
      <c r="T8" s="43">
        <v>25.717522089500829</v>
      </c>
      <c r="U8" s="43">
        <v>27.944522918710707</v>
      </c>
      <c r="V8" s="43">
        <v>32.638285061872438</v>
      </c>
      <c r="W8" s="43">
        <v>35.507084933307176</v>
      </c>
      <c r="X8" s="43">
        <v>40.433033719272586</v>
      </c>
      <c r="Y8" s="23"/>
      <c r="Z8" s="23">
        <v>550.16828333634146</v>
      </c>
    </row>
    <row r="9" spans="1:26" ht="15.75" outlineLevel="1" x14ac:dyDescent="0.25">
      <c r="B9" s="5" t="s">
        <v>78</v>
      </c>
      <c r="C9" s="44">
        <v>2601.304953688295</v>
      </c>
      <c r="D9" s="45">
        <v>208.44721194175747</v>
      </c>
      <c r="E9" s="45">
        <v>225.81557964563751</v>
      </c>
      <c r="F9" s="45">
        <v>253.3646646388969</v>
      </c>
      <c r="G9" s="45">
        <v>233.79937856506845</v>
      </c>
      <c r="H9" s="45">
        <v>225.25123411423777</v>
      </c>
      <c r="I9" s="45">
        <v>218.07715160921131</v>
      </c>
      <c r="J9" s="45">
        <v>194.97364633462689</v>
      </c>
      <c r="K9" s="45">
        <v>210.36177433032952</v>
      </c>
      <c r="L9" s="45">
        <v>194.22619676954344</v>
      </c>
      <c r="M9" s="45">
        <v>250.95170026002913</v>
      </c>
      <c r="N9" s="45">
        <v>226.69654699385467</v>
      </c>
      <c r="O9" s="45">
        <v>222.1968417531923</v>
      </c>
      <c r="P9" s="45">
        <v>216.87165556671945</v>
      </c>
      <c r="Q9" s="45">
        <v>250.48624201341883</v>
      </c>
      <c r="R9" s="45">
        <v>241.07516578781645</v>
      </c>
      <c r="S9" s="45">
        <v>232.10513553740242</v>
      </c>
      <c r="T9" s="45">
        <v>218.65458045801196</v>
      </c>
      <c r="U9" s="45">
        <v>283.13756852341982</v>
      </c>
      <c r="V9" s="45">
        <v>257.15089821640902</v>
      </c>
      <c r="W9" s="45">
        <v>259.34211920668298</v>
      </c>
      <c r="X9" s="45">
        <v>245.56998856677532</v>
      </c>
      <c r="Y9" s="23"/>
      <c r="Z9" s="23">
        <v>4868.5552808330403</v>
      </c>
    </row>
    <row r="10" spans="1:26" ht="15.75" outlineLevel="1" x14ac:dyDescent="0.25">
      <c r="B10" s="5" t="s">
        <v>79</v>
      </c>
      <c r="C10" s="44">
        <v>1396.6756205024067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222.0590738669535</v>
      </c>
      <c r="J10" s="45">
        <v>234.57818412562727</v>
      </c>
      <c r="K10" s="45">
        <v>227.73097444925898</v>
      </c>
      <c r="L10" s="45">
        <v>238.48890708382004</v>
      </c>
      <c r="M10" s="45">
        <v>193.46474537678048</v>
      </c>
      <c r="N10" s="45">
        <v>207.54871156064206</v>
      </c>
      <c r="O10" s="45">
        <v>201.1184255511007</v>
      </c>
      <c r="P10" s="45">
        <v>216.35268895429004</v>
      </c>
      <c r="Q10" s="45">
        <v>209.43074744206103</v>
      </c>
      <c r="R10" s="45">
        <v>225.10344858686278</v>
      </c>
      <c r="S10" s="45">
        <v>217.14386766495042</v>
      </c>
      <c r="T10" s="45">
        <v>233.71192084817397</v>
      </c>
      <c r="U10" s="45">
        <v>225.18527049919678</v>
      </c>
      <c r="V10" s="45">
        <v>0.42064992260928047</v>
      </c>
      <c r="W10" s="45">
        <v>0.42063292360543963</v>
      </c>
      <c r="X10" s="45">
        <v>0.42934316838504089</v>
      </c>
      <c r="Y10" s="23"/>
      <c r="Z10" s="23">
        <v>2853.1875920243174</v>
      </c>
    </row>
    <row r="11" spans="1:26" ht="15.75" outlineLevel="1" x14ac:dyDescent="0.25">
      <c r="B11" s="5" t="s">
        <v>80</v>
      </c>
      <c r="C11" s="44">
        <v>274.91595246915546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48.441820930638116</v>
      </c>
      <c r="J11" s="45">
        <v>49.3795835431821</v>
      </c>
      <c r="K11" s="45">
        <v>50.379537169196254</v>
      </c>
      <c r="L11" s="45">
        <v>43.907805032371279</v>
      </c>
      <c r="M11" s="45">
        <v>52.476604971664834</v>
      </c>
      <c r="N11" s="45">
        <v>53.489743059804979</v>
      </c>
      <c r="O11" s="45">
        <v>54.344176180694618</v>
      </c>
      <c r="P11" s="45">
        <v>46.812407175235663</v>
      </c>
      <c r="Q11" s="45">
        <v>56.335919059257542</v>
      </c>
      <c r="R11" s="45">
        <v>57.435369973644676</v>
      </c>
      <c r="S11" s="45">
        <v>6.0266503035068544</v>
      </c>
      <c r="T11" s="45">
        <v>5.3893444066162903</v>
      </c>
      <c r="U11" s="45">
        <v>2.5980051155000106</v>
      </c>
      <c r="V11" s="45">
        <v>1.6075350498149957E-2</v>
      </c>
      <c r="W11" s="45">
        <v>3.6525373014100015E-3</v>
      </c>
      <c r="X11" s="45">
        <v>3.7999607084999985E-3</v>
      </c>
      <c r="Y11" s="23"/>
      <c r="Z11" s="23">
        <v>527.04049476982107</v>
      </c>
    </row>
    <row r="12" spans="1:26" ht="15.75" outlineLevel="1" x14ac:dyDescent="0.25">
      <c r="B12" s="5" t="s">
        <v>109</v>
      </c>
      <c r="C12" s="44">
        <v>-3843.0402451884834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-611.35585809395525</v>
      </c>
      <c r="J12" s="45">
        <v>-620.45028156857575</v>
      </c>
      <c r="K12" s="45">
        <v>-630.11109721005516</v>
      </c>
      <c r="L12" s="45">
        <v>-548.47726387254772</v>
      </c>
      <c r="M12" s="45">
        <v>-651.40783637253776</v>
      </c>
      <c r="N12" s="45">
        <v>-661.63118340078029</v>
      </c>
      <c r="O12" s="45">
        <v>-670.6690377866455</v>
      </c>
      <c r="P12" s="45">
        <v>-577.33600384051067</v>
      </c>
      <c r="Q12" s="45">
        <v>-691.7624496824842</v>
      </c>
      <c r="R12" s="45">
        <v>-704.00228264282146</v>
      </c>
      <c r="S12" s="45">
        <v>-715.29191410590499</v>
      </c>
      <c r="T12" s="45">
        <v>-631.75821420028421</v>
      </c>
      <c r="U12" s="45">
        <v>-0.70568825646691136</v>
      </c>
      <c r="V12" s="45">
        <v>-0.71897370443418129</v>
      </c>
      <c r="W12" s="45">
        <v>0</v>
      </c>
      <c r="X12" s="45">
        <v>0</v>
      </c>
      <c r="Z12" s="23">
        <v>-7715.6780847380032</v>
      </c>
    </row>
    <row r="13" spans="1:26" ht="15.75" outlineLevel="1" x14ac:dyDescent="0.25">
      <c r="B13" s="5" t="s">
        <v>31</v>
      </c>
      <c r="C13" s="44">
        <v>5461.9397505193729</v>
      </c>
      <c r="D13" s="45">
        <v>639.83272538094639</v>
      </c>
      <c r="E13" s="45">
        <v>592.58175069443473</v>
      </c>
      <c r="F13" s="45">
        <v>620.88983425731828</v>
      </c>
      <c r="G13" s="45">
        <v>660.64227683386844</v>
      </c>
      <c r="H13" s="45">
        <v>658.72590210400949</v>
      </c>
      <c r="I13" s="45">
        <v>385.0962603858307</v>
      </c>
      <c r="J13" s="45">
        <v>371.7456265086098</v>
      </c>
      <c r="K13" s="45">
        <v>337.14337604720129</v>
      </c>
      <c r="L13" s="45">
        <v>302.07062836371426</v>
      </c>
      <c r="M13" s="45">
        <v>337.26225995466552</v>
      </c>
      <c r="N13" s="45">
        <v>351.41505962677627</v>
      </c>
      <c r="O13" s="45">
        <v>354.6451627783851</v>
      </c>
      <c r="P13" s="45">
        <v>351.93314533178028</v>
      </c>
      <c r="Q13" s="45">
        <v>409.17756836563746</v>
      </c>
      <c r="R13" s="45">
        <v>461.67284237737874</v>
      </c>
      <c r="S13" s="45">
        <v>463.8644264152739</v>
      </c>
      <c r="T13" s="45">
        <v>496.43513130679776</v>
      </c>
      <c r="U13" s="45">
        <v>429.2381597449853</v>
      </c>
      <c r="V13" s="45">
        <v>417.3345955669368</v>
      </c>
      <c r="W13" s="45">
        <v>468.15223183791068</v>
      </c>
      <c r="X13" s="45">
        <v>527.09612158029904</v>
      </c>
      <c r="Y13" s="23"/>
      <c r="Z13" s="23">
        <v>9636.9550854627596</v>
      </c>
    </row>
    <row r="14" spans="1:26" ht="15.75" outlineLevel="1" x14ac:dyDescent="0.25">
      <c r="B14" s="5" t="s">
        <v>60</v>
      </c>
      <c r="C14" s="44">
        <v>174.73532099328182</v>
      </c>
      <c r="D14" s="45">
        <v>14.940415864800004</v>
      </c>
      <c r="E14" s="45">
        <v>15.933756948559999</v>
      </c>
      <c r="F14" s="45">
        <v>16.491469728910001</v>
      </c>
      <c r="G14" s="45">
        <v>15.821950559829999</v>
      </c>
      <c r="H14" s="45">
        <v>16.396518227400001</v>
      </c>
      <c r="I14" s="45">
        <v>13.352590669950001</v>
      </c>
      <c r="J14" s="45">
        <v>13.728443158059999</v>
      </c>
      <c r="K14" s="45">
        <v>13.257335475010001</v>
      </c>
      <c r="L14" s="45">
        <v>13.551455448720001</v>
      </c>
      <c r="M14" s="45">
        <v>13.906971337779995</v>
      </c>
      <c r="N14" s="45">
        <v>15.127779183780003</v>
      </c>
      <c r="O14" s="45">
        <v>15.392118096919996</v>
      </c>
      <c r="P14" s="45">
        <v>16.279356081620008</v>
      </c>
      <c r="Q14" s="45">
        <v>17.47918142868</v>
      </c>
      <c r="R14" s="45">
        <v>19.06524562261</v>
      </c>
      <c r="S14" s="45">
        <v>17.906997191680006</v>
      </c>
      <c r="T14" s="45">
        <v>18.707113869080004</v>
      </c>
      <c r="U14" s="45">
        <v>16.140309205209995</v>
      </c>
      <c r="V14" s="45">
        <v>12.716855124189998</v>
      </c>
      <c r="W14" s="45">
        <v>13.038855844230003</v>
      </c>
      <c r="X14" s="45">
        <v>13.515539295839998</v>
      </c>
      <c r="Y14" s="23"/>
      <c r="Z14" s="23">
        <v>322.75025836285994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5431.5148962589328</v>
      </c>
      <c r="D16" s="8">
        <v>451.5098557766778</v>
      </c>
      <c r="E16" s="8">
        <v>553.12368318195217</v>
      </c>
      <c r="F16" s="8">
        <v>537.72541080664314</v>
      </c>
      <c r="G16" s="8">
        <v>549.04445291363379</v>
      </c>
      <c r="H16" s="8">
        <v>475.68279729147656</v>
      </c>
      <c r="I16" s="8">
        <v>471.84547893023461</v>
      </c>
      <c r="J16" s="8">
        <v>481.59920324817563</v>
      </c>
      <c r="K16" s="8">
        <v>406.7628871339104</v>
      </c>
      <c r="L16" s="8">
        <v>402.29557184221773</v>
      </c>
      <c r="M16" s="8">
        <v>424.0910725527682</v>
      </c>
      <c r="N16" s="8">
        <v>390.19591642730097</v>
      </c>
      <c r="O16" s="8">
        <v>397.05263448556889</v>
      </c>
      <c r="P16" s="8">
        <v>412.49580940172609</v>
      </c>
      <c r="Q16" s="8">
        <v>437.38200918223936</v>
      </c>
      <c r="R16" s="8">
        <v>463.35536984901063</v>
      </c>
      <c r="S16" s="8">
        <v>455.3475537588223</v>
      </c>
      <c r="T16" s="8">
        <v>529.13763681359092</v>
      </c>
      <c r="U16" s="8">
        <v>496.95169561368607</v>
      </c>
      <c r="V16" s="8">
        <v>540.50799619941836</v>
      </c>
      <c r="W16" s="8">
        <v>579.79121474211991</v>
      </c>
      <c r="X16" s="8">
        <v>577.88898768666411</v>
      </c>
      <c r="Y16" s="23"/>
      <c r="Z16" s="23">
        <v>10033.787237837836</v>
      </c>
    </row>
    <row r="17" spans="1:26" ht="15.75" outlineLevel="1" x14ac:dyDescent="0.25">
      <c r="B17" s="4" t="s">
        <v>81</v>
      </c>
      <c r="C17" s="6">
        <v>50.032396124123238</v>
      </c>
      <c r="D17" s="43">
        <v>5.8925906385004909</v>
      </c>
      <c r="E17" s="43">
        <v>6.0421237128110237</v>
      </c>
      <c r="F17" s="43">
        <v>5.6929760498838133</v>
      </c>
      <c r="G17" s="43">
        <v>5.0262622775650492</v>
      </c>
      <c r="H17" s="43">
        <v>3.9983870172809994</v>
      </c>
      <c r="I17" s="43">
        <v>4.069439659069749</v>
      </c>
      <c r="J17" s="43">
        <v>4.0138558764357484</v>
      </c>
      <c r="K17" s="43">
        <v>3.5461235805381883</v>
      </c>
      <c r="L17" s="43">
        <v>3.1564379862305496</v>
      </c>
      <c r="M17" s="43">
        <v>3.0973745674494992</v>
      </c>
      <c r="N17" s="43">
        <v>2.9186954895116579</v>
      </c>
      <c r="O17" s="43">
        <v>2.8447787498856307</v>
      </c>
      <c r="P17" s="43">
        <v>3.117566012468231</v>
      </c>
      <c r="Q17" s="43">
        <v>3.3358466565030294</v>
      </c>
      <c r="R17" s="43">
        <v>3.5063804954017446</v>
      </c>
      <c r="S17" s="43">
        <v>4.3156727765665002</v>
      </c>
      <c r="T17" s="43">
        <v>4.5733101159341194</v>
      </c>
      <c r="U17" s="43">
        <v>4.7608002092549535</v>
      </c>
      <c r="V17" s="43">
        <v>5.2468167643401573</v>
      </c>
      <c r="W17" s="43">
        <v>5.6413135283659726</v>
      </c>
      <c r="X17" s="43">
        <v>5.3976821673511486</v>
      </c>
      <c r="Y17" s="23"/>
      <c r="Z17" s="23">
        <v>90.194434331348234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5.726444511436771</v>
      </c>
      <c r="D19" s="45">
        <v>1.0434985694570498</v>
      </c>
      <c r="E19" s="45">
        <v>0.88295320444173009</v>
      </c>
      <c r="F19" s="45">
        <v>0.86515037951190021</v>
      </c>
      <c r="G19" s="45">
        <v>0.49997159974444005</v>
      </c>
      <c r="H19" s="45">
        <v>0.25764667945360997</v>
      </c>
      <c r="I19" s="45">
        <v>0.66953193854283999</v>
      </c>
      <c r="J19" s="45">
        <v>0.66489020180902025</v>
      </c>
      <c r="K19" s="45">
        <v>0.38984414592607003</v>
      </c>
      <c r="L19" s="45">
        <v>0.32389390226921011</v>
      </c>
      <c r="M19" s="45">
        <v>0.32251746354856009</v>
      </c>
      <c r="N19" s="45">
        <v>0.31696258177915015</v>
      </c>
      <c r="O19" s="45">
        <v>0.30338924008970003</v>
      </c>
      <c r="P19" s="45">
        <v>0.29581451301133993</v>
      </c>
      <c r="Q19" s="45">
        <v>0.33199402992525012</v>
      </c>
      <c r="R19" s="45">
        <v>0.38354976456386991</v>
      </c>
      <c r="S19" s="45">
        <v>0.30452938581435984</v>
      </c>
      <c r="T19" s="45">
        <v>0.31335022922152</v>
      </c>
      <c r="U19" s="45">
        <v>0.10098863683953001</v>
      </c>
      <c r="V19" s="45">
        <v>0.14559653020050001</v>
      </c>
      <c r="W19" s="45">
        <v>0.27475286007212996</v>
      </c>
      <c r="X19" s="45">
        <v>0.24762602499454997</v>
      </c>
      <c r="Y19" s="23"/>
      <c r="Z19" s="23">
        <v>8.9384518812163325</v>
      </c>
    </row>
    <row r="20" spans="1:26" ht="15.75" outlineLevel="1" x14ac:dyDescent="0.25">
      <c r="B20" s="5" t="s">
        <v>84</v>
      </c>
      <c r="C20" s="44">
        <v>1006.1542457837423</v>
      </c>
      <c r="D20" s="45">
        <v>37.423381707151528</v>
      </c>
      <c r="E20" s="45">
        <v>76.884705148658753</v>
      </c>
      <c r="F20" s="45">
        <v>62.852913964717338</v>
      </c>
      <c r="G20" s="45">
        <v>74.992022122402986</v>
      </c>
      <c r="H20" s="45">
        <v>100.06671305687037</v>
      </c>
      <c r="I20" s="45">
        <v>82.623314258248513</v>
      </c>
      <c r="J20" s="45">
        <v>87.893957032492679</v>
      </c>
      <c r="K20" s="45">
        <v>83.023125262229627</v>
      </c>
      <c r="L20" s="45">
        <v>110.51858105815435</v>
      </c>
      <c r="M20" s="45">
        <v>115.60671155177496</v>
      </c>
      <c r="N20" s="45">
        <v>101.34104891771209</v>
      </c>
      <c r="O20" s="45">
        <v>93.787045650356333</v>
      </c>
      <c r="P20" s="45">
        <v>97.261088490238478</v>
      </c>
      <c r="Q20" s="45">
        <v>113.59918923154969</v>
      </c>
      <c r="R20" s="45">
        <v>116.97511191276128</v>
      </c>
      <c r="S20" s="45">
        <v>92.882414922194826</v>
      </c>
      <c r="T20" s="45">
        <v>108.38499190549203</v>
      </c>
      <c r="U20" s="45">
        <v>109.7640021414084</v>
      </c>
      <c r="V20" s="45">
        <v>103.15160030652584</v>
      </c>
      <c r="W20" s="45">
        <v>107.2271604483423</v>
      </c>
      <c r="X20" s="45">
        <v>86.382544046951878</v>
      </c>
      <c r="Y20" s="23"/>
      <c r="Z20" s="23">
        <v>1962.6416231362341</v>
      </c>
    </row>
    <row r="21" spans="1:26" ht="15.75" outlineLevel="1" x14ac:dyDescent="0.25">
      <c r="B21" s="5" t="s">
        <v>85</v>
      </c>
      <c r="C21" s="44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23"/>
      <c r="Z21" s="23">
        <v>0</v>
      </c>
    </row>
    <row r="22" spans="1:26" ht="15.75" outlineLevel="1" x14ac:dyDescent="0.25">
      <c r="B22" s="5" t="s">
        <v>86</v>
      </c>
      <c r="C22" s="44">
        <v>1.6816334795486965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0.29584062294696017</v>
      </c>
      <c r="Y22" s="23"/>
      <c r="Z22" s="23">
        <v>3.8529080046438779</v>
      </c>
    </row>
    <row r="23" spans="1:26" ht="15.75" outlineLevel="1" x14ac:dyDescent="0.25">
      <c r="B23" s="5" t="s">
        <v>8</v>
      </c>
      <c r="C23" s="44">
        <v>3028.7714951082648</v>
      </c>
      <c r="D23" s="45">
        <v>317.77915727556154</v>
      </c>
      <c r="E23" s="45">
        <v>340.18733834432754</v>
      </c>
      <c r="F23" s="45">
        <v>319.76945655647654</v>
      </c>
      <c r="G23" s="45">
        <v>301.77380039646374</v>
      </c>
      <c r="H23" s="45">
        <v>244.28255528146997</v>
      </c>
      <c r="I23" s="45">
        <v>276.74209430791473</v>
      </c>
      <c r="J23" s="45">
        <v>270.18576127175101</v>
      </c>
      <c r="K23" s="45">
        <v>223.08075332183583</v>
      </c>
      <c r="L23" s="45">
        <v>195.28930150006755</v>
      </c>
      <c r="M23" s="45">
        <v>198.74948169055372</v>
      </c>
      <c r="N23" s="45">
        <v>182.8001171966861</v>
      </c>
      <c r="O23" s="45">
        <v>176.97940098264408</v>
      </c>
      <c r="P23" s="45">
        <v>193.32929291380492</v>
      </c>
      <c r="Q23" s="45">
        <v>214.93586535546052</v>
      </c>
      <c r="R23" s="45">
        <v>230.30293501714743</v>
      </c>
      <c r="S23" s="45">
        <v>261.4001501983272</v>
      </c>
      <c r="T23" s="45">
        <v>281.450733927795</v>
      </c>
      <c r="U23" s="45">
        <v>264.6668104706564</v>
      </c>
      <c r="V23" s="45">
        <v>322.1895326843636</v>
      </c>
      <c r="W23" s="45">
        <v>362.1706762358998</v>
      </c>
      <c r="X23" s="45">
        <v>350.87616145222933</v>
      </c>
      <c r="Y23" s="23"/>
      <c r="Z23" s="23">
        <v>5528.9413763814364</v>
      </c>
    </row>
    <row r="24" spans="1:26" ht="15.75" outlineLevel="1" x14ac:dyDescent="0.25">
      <c r="B24" s="5" t="s">
        <v>9</v>
      </c>
      <c r="C24" s="44">
        <v>81.683528580456866</v>
      </c>
      <c r="D24" s="45">
        <v>7.3056217840599977</v>
      </c>
      <c r="E24" s="45">
        <v>8.2134692318599996</v>
      </c>
      <c r="F24" s="45">
        <v>8.2922928074699964</v>
      </c>
      <c r="G24" s="45">
        <v>6.8476025928399995</v>
      </c>
      <c r="H24" s="45">
        <v>5.6484982390700003</v>
      </c>
      <c r="I24" s="45">
        <v>5.3672911016900011</v>
      </c>
      <c r="J24" s="45">
        <v>5.6904530210800006</v>
      </c>
      <c r="K24" s="45">
        <v>5.5651495511800011</v>
      </c>
      <c r="L24" s="45">
        <v>6.6529716628299971</v>
      </c>
      <c r="M24" s="45">
        <v>6.5212038234200032</v>
      </c>
      <c r="N24" s="45">
        <v>6.7527037369000009</v>
      </c>
      <c r="O24" s="45">
        <v>6.8822306426300006</v>
      </c>
      <c r="P24" s="45">
        <v>6.7941388114500016</v>
      </c>
      <c r="Q24" s="45">
        <v>8.0688467995999993</v>
      </c>
      <c r="R24" s="45">
        <v>8.2783919974299973</v>
      </c>
      <c r="S24" s="45">
        <v>10.001790518900002</v>
      </c>
      <c r="T24" s="45">
        <v>9.912400641469997</v>
      </c>
      <c r="U24" s="45">
        <v>8.0621057527300017</v>
      </c>
      <c r="V24" s="45">
        <v>7.3802984523900035</v>
      </c>
      <c r="W24" s="45">
        <v>9.0014969138199987</v>
      </c>
      <c r="X24" s="45">
        <v>7.0961652158600037</v>
      </c>
      <c r="Y24" s="23"/>
      <c r="Z24" s="23">
        <v>154.33512329868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125.81486794751554</v>
      </c>
      <c r="D26" s="8">
        <v>20.199869709999948</v>
      </c>
      <c r="E26" s="8">
        <v>23.239091355599946</v>
      </c>
      <c r="F26" s="8">
        <v>20.199869709999948</v>
      </c>
      <c r="G26" s="8">
        <v>31.129905014794467</v>
      </c>
      <c r="H26" s="8">
        <v>16.369918999999999</v>
      </c>
      <c r="I26" s="8">
        <v>40.446009999999994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17.105550000000001</v>
      </c>
      <c r="W26" s="8">
        <v>0</v>
      </c>
      <c r="X26" s="8">
        <v>0</v>
      </c>
      <c r="Y26" s="23"/>
      <c r="Z26" s="23">
        <v>168.69021479039429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56.381749436592926</v>
      </c>
      <c r="D28" s="45">
        <v>0</v>
      </c>
      <c r="E28" s="45">
        <v>3.0392216455999996</v>
      </c>
      <c r="F28" s="45">
        <v>0</v>
      </c>
      <c r="G28" s="45">
        <v>10.874693196000001</v>
      </c>
      <c r="H28" s="45">
        <v>16.369918999999999</v>
      </c>
      <c r="I28" s="45">
        <v>40.446009999999994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17.105550000000001</v>
      </c>
      <c r="W28" s="45">
        <v>0</v>
      </c>
      <c r="X28" s="45">
        <v>0</v>
      </c>
      <c r="Y28" s="23"/>
      <c r="Z28" s="23">
        <v>87.835393841599995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28.498548541491107</v>
      </c>
      <c r="D30" s="8">
        <v>11.270131051571282</v>
      </c>
      <c r="E30" s="8">
        <v>10.149940723542919</v>
      </c>
      <c r="F30" s="8">
        <v>10.756995424530725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32.177067199644924</v>
      </c>
    </row>
    <row r="31" spans="1:26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23"/>
      <c r="Z31" s="23"/>
    </row>
    <row r="32" spans="1:26" ht="15.75" outlineLevel="1" x14ac:dyDescent="0.25">
      <c r="B32" s="5" t="s">
        <v>68</v>
      </c>
      <c r="C32" s="44">
        <v>28.498548541491107</v>
      </c>
      <c r="D32" s="44">
        <v>11.270131051571282</v>
      </c>
      <c r="E32" s="44">
        <v>10.149940723542919</v>
      </c>
      <c r="F32" s="44">
        <v>10.756995424530725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-6397.4427471091321</v>
      </c>
      <c r="D34" s="8">
        <v>-223.07631890413091</v>
      </c>
      <c r="E34" s="8">
        <v>-353.4720765881965</v>
      </c>
      <c r="F34" s="8">
        <v>-417.787993198398</v>
      </c>
      <c r="G34" s="8">
        <v>-487.01209884116412</v>
      </c>
      <c r="H34" s="8">
        <v>-622.22595705012043</v>
      </c>
      <c r="I34" s="8">
        <v>-851.88566013514082</v>
      </c>
      <c r="J34" s="8">
        <v>-777.62901165825019</v>
      </c>
      <c r="K34" s="8">
        <v>-966.64887248781815</v>
      </c>
      <c r="L34" s="8">
        <v>-1004.5734889820848</v>
      </c>
      <c r="M34" s="8">
        <v>-1033.5427675916919</v>
      </c>
      <c r="N34" s="8">
        <v>-795.10503080857075</v>
      </c>
      <c r="O34" s="8">
        <v>-750.82511363164929</v>
      </c>
      <c r="P34" s="8">
        <v>-769.30755117485216</v>
      </c>
      <c r="Q34" s="8">
        <v>-804.42364427953794</v>
      </c>
      <c r="R34" s="8">
        <v>-735.21498123056972</v>
      </c>
      <c r="S34" s="8">
        <v>-513.02463375182833</v>
      </c>
      <c r="T34" s="8">
        <v>-214.93483000085149</v>
      </c>
      <c r="U34" s="8">
        <v>13.945979638520001</v>
      </c>
      <c r="V34" s="8">
        <v>81.418527444599576</v>
      </c>
      <c r="W34" s="8">
        <v>132.92669009113231</v>
      </c>
      <c r="X34" s="8">
        <v>197.39008678492954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-3423.3862840771521</v>
      </c>
      <c r="D35" s="43">
        <v>-0.43818444022657238</v>
      </c>
      <c r="E35" s="43">
        <v>-94.935408268383625</v>
      </c>
      <c r="F35" s="43">
        <v>-123.45653144937501</v>
      </c>
      <c r="G35" s="43">
        <v>-164.70559154531435</v>
      </c>
      <c r="H35" s="43">
        <v>-189.58821933142738</v>
      </c>
      <c r="I35" s="43">
        <v>-379.47362824275251</v>
      </c>
      <c r="J35" s="43">
        <v>-498.64052871182025</v>
      </c>
      <c r="K35" s="43">
        <v>-535.51615699186527</v>
      </c>
      <c r="L35" s="43">
        <v>-558.41803197763068</v>
      </c>
      <c r="M35" s="43">
        <v>-586.79712560424184</v>
      </c>
      <c r="N35" s="43">
        <v>-509.32500572920662</v>
      </c>
      <c r="O35" s="43">
        <v>-479.52632868945574</v>
      </c>
      <c r="P35" s="43">
        <v>-475.84034850927259</v>
      </c>
      <c r="Q35" s="43">
        <v>-515.04579084548129</v>
      </c>
      <c r="R35" s="43">
        <v>-558.75201407846384</v>
      </c>
      <c r="S35" s="43">
        <v>-374.87549254322977</v>
      </c>
      <c r="T35" s="43">
        <v>-199.93995663394702</v>
      </c>
      <c r="U35" s="43">
        <v>-124.39417957182951</v>
      </c>
      <c r="V35" s="43">
        <v>-74.230376270613959</v>
      </c>
      <c r="W35" s="43">
        <v>-45.276771557806043</v>
      </c>
      <c r="X35" s="43">
        <v>7.9549351879478545</v>
      </c>
      <c r="Y35" s="23"/>
      <c r="Z35" s="23">
        <v>-6481.2207358043952</v>
      </c>
    </row>
    <row r="36" spans="1:26" ht="15.75" outlineLevel="1" x14ac:dyDescent="0.25">
      <c r="B36" s="5" t="s">
        <v>88</v>
      </c>
      <c r="C36" s="44">
        <v>-4953.5650383157254</v>
      </c>
      <c r="D36" s="45">
        <v>-487.28056135668879</v>
      </c>
      <c r="E36" s="45">
        <v>-521.98618756436883</v>
      </c>
      <c r="F36" s="45">
        <v>-551.43093283656572</v>
      </c>
      <c r="G36" s="45">
        <v>-578.37948297098706</v>
      </c>
      <c r="H36" s="45">
        <v>-684.62487425281461</v>
      </c>
      <c r="I36" s="45">
        <v>-722.00947905529472</v>
      </c>
      <c r="J36" s="45">
        <v>-527.77850457457305</v>
      </c>
      <c r="K36" s="45">
        <v>-534.2114193677221</v>
      </c>
      <c r="L36" s="45">
        <v>-542.38018154873862</v>
      </c>
      <c r="M36" s="45">
        <v>-538.48647239528179</v>
      </c>
      <c r="N36" s="45">
        <v>-372.43300226185113</v>
      </c>
      <c r="O36" s="45">
        <v>-345.26114344473024</v>
      </c>
      <c r="P36" s="45">
        <v>-342.28078106034172</v>
      </c>
      <c r="Q36" s="45">
        <v>-335.91978135368493</v>
      </c>
      <c r="R36" s="45">
        <v>-216.05503589160304</v>
      </c>
      <c r="S36" s="45">
        <v>-172.55040044558214</v>
      </c>
      <c r="T36" s="45">
        <v>-81.052980754952159</v>
      </c>
      <c r="U36" s="45">
        <v>-57.746235383376877</v>
      </c>
      <c r="V36" s="45">
        <v>-34.867200059797298</v>
      </c>
      <c r="W36" s="45">
        <v>-9.0987479022164948</v>
      </c>
      <c r="X36" s="45">
        <v>10.596911537253861</v>
      </c>
      <c r="Y36" s="23"/>
      <c r="Z36" s="23">
        <v>-7645.2364929439182</v>
      </c>
    </row>
    <row r="37" spans="1:26" ht="15.75" outlineLevel="1" x14ac:dyDescent="0.25">
      <c r="B37" s="5" t="s">
        <v>89</v>
      </c>
      <c r="C37" s="44">
        <v>7.9355088010865521E-3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5.7866800035000026E-4</v>
      </c>
      <c r="J37" s="45">
        <v>1.512226255659999E-3</v>
      </c>
      <c r="K37" s="45">
        <v>1.9110402113499997E-3</v>
      </c>
      <c r="L37" s="45">
        <v>1.8962314912799997E-3</v>
      </c>
      <c r="M37" s="45">
        <v>1.5415290849799983E-3</v>
      </c>
      <c r="N37" s="45">
        <v>6.6262384639999956E-4</v>
      </c>
      <c r="O37" s="45">
        <v>3.8187516204999994E-4</v>
      </c>
      <c r="P37" s="45">
        <v>1.2863481589299997E-3</v>
      </c>
      <c r="Q37" s="45">
        <v>1.4944885772800005E-3</v>
      </c>
      <c r="R37" s="45">
        <v>1.2794082128200011E-3</v>
      </c>
      <c r="S37" s="45">
        <v>1.1036730578699997E-3</v>
      </c>
      <c r="T37" s="45">
        <v>5.4800763415999967E-4</v>
      </c>
      <c r="U37" s="45">
        <v>3.2223335206000013E-4</v>
      </c>
      <c r="V37" s="45">
        <v>6.642442208100002E-4</v>
      </c>
      <c r="W37" s="45">
        <v>7.0275749956999999E-4</v>
      </c>
      <c r="X37" s="45">
        <v>4.7070486600000018E-4</v>
      </c>
      <c r="Y37" s="23"/>
      <c r="Z37" s="23">
        <v>1.6356059631569997E-2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-588.71490906136364</v>
      </c>
      <c r="D40" s="45">
        <v>10.235146273842703</v>
      </c>
      <c r="E40" s="45">
        <v>10.22635951212999</v>
      </c>
      <c r="F40" s="45">
        <v>10.137465308511842</v>
      </c>
      <c r="G40" s="45">
        <v>10.176364659845234</v>
      </c>
      <c r="H40" s="45">
        <v>10.178505212503337</v>
      </c>
      <c r="I40" s="45">
        <v>10.197743748697656</v>
      </c>
      <c r="J40" s="45">
        <v>10.18740908015115</v>
      </c>
      <c r="K40" s="45">
        <v>-131.12817890661074</v>
      </c>
      <c r="L40" s="45">
        <v>-131.14861712529228</v>
      </c>
      <c r="M40" s="45">
        <v>-134.87020602143653</v>
      </c>
      <c r="N40" s="45">
        <v>-138.79810976793598</v>
      </c>
      <c r="O40" s="45">
        <v>-142.54548370787145</v>
      </c>
      <c r="P40" s="45">
        <v>-146.45904276816592</v>
      </c>
      <c r="Q40" s="45">
        <v>-147.16538655172141</v>
      </c>
      <c r="R40" s="45">
        <v>-150.88900341322315</v>
      </c>
      <c r="S40" s="45">
        <v>-154.62276725172961</v>
      </c>
      <c r="T40" s="45">
        <v>-121.77929469570454</v>
      </c>
      <c r="U40" s="45">
        <v>9.1921311321792025</v>
      </c>
      <c r="V40" s="45">
        <v>9.2968670876418233</v>
      </c>
      <c r="W40" s="45">
        <v>7.9500683203095184</v>
      </c>
      <c r="X40" s="45">
        <v>0.16624112548138972</v>
      </c>
      <c r="Y40" s="23"/>
      <c r="Z40" s="23">
        <v>-1301.4617887483978</v>
      </c>
    </row>
    <row r="41" spans="1:26" ht="15.75" outlineLevel="1" x14ac:dyDescent="0.25">
      <c r="B41" s="5" t="s">
        <v>8</v>
      </c>
      <c r="C41" s="44">
        <v>2.0608460830797547E-2</v>
      </c>
      <c r="D41" s="45">
        <v>6.7855639885499907E-3</v>
      </c>
      <c r="E41" s="45">
        <v>5.5446078023699951E-3</v>
      </c>
      <c r="F41" s="45">
        <v>1.5156005305799998E-3</v>
      </c>
      <c r="G41" s="45">
        <v>5.0711153369999998E-5</v>
      </c>
      <c r="H41" s="45">
        <v>3.1887172800000005E-5</v>
      </c>
      <c r="I41" s="45">
        <v>1.0589251894000004E-4</v>
      </c>
      <c r="J41" s="45">
        <v>1.3816431718599994E-3</v>
      </c>
      <c r="K41" s="45">
        <v>1.8540020574799962E-3</v>
      </c>
      <c r="L41" s="45">
        <v>1.815323423580004E-3</v>
      </c>
      <c r="M41" s="45">
        <v>1.9490367715199962E-3</v>
      </c>
      <c r="N41" s="45">
        <v>1.3110500228900009E-3</v>
      </c>
      <c r="O41" s="45">
        <v>1.2874998200600009E-3</v>
      </c>
      <c r="P41" s="45">
        <v>9.946551233800025E-4</v>
      </c>
      <c r="Q41" s="45">
        <v>1.3696371547000012E-3</v>
      </c>
      <c r="R41" s="45">
        <v>1.3415919648399992E-3</v>
      </c>
      <c r="S41" s="45">
        <v>1.2076714501799992E-3</v>
      </c>
      <c r="T41" s="45">
        <v>1.4973206487200017E-3</v>
      </c>
      <c r="U41" s="45">
        <v>5.2757315100000003E-5</v>
      </c>
      <c r="V41" s="45">
        <v>0</v>
      </c>
      <c r="W41" s="45">
        <v>0</v>
      </c>
      <c r="X41" s="45">
        <v>0</v>
      </c>
      <c r="Y41" s="23"/>
      <c r="Z41" s="23">
        <v>3.0096452090919983E-2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6.0706696003974298E-2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3.0661117250030002E-2</v>
      </c>
      <c r="S45" s="45">
        <v>0</v>
      </c>
      <c r="T45" s="45">
        <v>0.13902433514064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0.16968545239067001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23364.817512981819</v>
      </c>
      <c r="D47" s="8">
        <v>231.73608230236096</v>
      </c>
      <c r="E47" s="8">
        <v>344.63805318743039</v>
      </c>
      <c r="F47" s="8">
        <v>436.1060342442637</v>
      </c>
      <c r="G47" s="8">
        <v>814.11924752738901</v>
      </c>
      <c r="H47" s="8">
        <v>1088.3351591368391</v>
      </c>
      <c r="I47" s="8">
        <v>3405.0528111933772</v>
      </c>
      <c r="J47" s="8">
        <v>1862.2584627605117</v>
      </c>
      <c r="K47" s="8">
        <v>1931.4296040440465</v>
      </c>
      <c r="L47" s="8">
        <v>2649.238640652276</v>
      </c>
      <c r="M47" s="8">
        <v>2720.3670151108768</v>
      </c>
      <c r="N47" s="8">
        <v>2780.5359496876131</v>
      </c>
      <c r="O47" s="8">
        <v>2794.6519611072754</v>
      </c>
      <c r="P47" s="8">
        <v>2833.7537190660569</v>
      </c>
      <c r="Q47" s="8">
        <v>2955.9920876044862</v>
      </c>
      <c r="R47" s="8">
        <v>3066.9506841296652</v>
      </c>
      <c r="S47" s="8">
        <v>3457.3987788784866</v>
      </c>
      <c r="T47" s="8">
        <v>3596.7390747639784</v>
      </c>
      <c r="U47" s="8">
        <v>3761.8073949685104</v>
      </c>
      <c r="V47" s="8">
        <v>3354.0881597674352</v>
      </c>
      <c r="W47" s="8">
        <v>3520.9124477573678</v>
      </c>
      <c r="X47" s="8">
        <v>3767.0944748710749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9325.8104952240537</v>
      </c>
      <c r="D48" s="6">
        <v>0</v>
      </c>
      <c r="E48" s="6">
        <v>12.720920779111374</v>
      </c>
      <c r="F48" s="6">
        <v>22.612833486075012</v>
      </c>
      <c r="G48" s="6">
        <v>58.262940439647444</v>
      </c>
      <c r="H48" s="6">
        <v>218.20417897691317</v>
      </c>
      <c r="I48" s="6">
        <v>2162.2730515642756</v>
      </c>
      <c r="J48" s="6">
        <v>595.76540308645383</v>
      </c>
      <c r="K48" s="6">
        <v>618.9079153457069</v>
      </c>
      <c r="L48" s="6">
        <v>1231.9533273805787</v>
      </c>
      <c r="M48" s="6">
        <v>1254.8998046662152</v>
      </c>
      <c r="N48" s="6">
        <v>1278.3072057773793</v>
      </c>
      <c r="O48" s="6">
        <v>1301.906398655984</v>
      </c>
      <c r="P48" s="6">
        <v>1311.2999290874282</v>
      </c>
      <c r="Q48" s="6">
        <v>1353.6990630853693</v>
      </c>
      <c r="R48" s="6">
        <v>1402.4262630953106</v>
      </c>
      <c r="S48" s="6">
        <v>1483.0221638865789</v>
      </c>
      <c r="T48" s="6">
        <v>1538.1071193534744</v>
      </c>
      <c r="U48" s="6">
        <v>1538.1079857162081</v>
      </c>
      <c r="V48" s="6">
        <v>944.68874523495356</v>
      </c>
      <c r="W48" s="6">
        <v>1027.5150508493896</v>
      </c>
      <c r="X48" s="6">
        <v>1063.1837489842642</v>
      </c>
      <c r="Y48" s="23"/>
      <c r="Z48" s="23">
        <v>20417.86404945132</v>
      </c>
    </row>
    <row r="49" spans="1:26" ht="15.75" outlineLevel="1" x14ac:dyDescent="0.25">
      <c r="B49" s="5" t="s">
        <v>94</v>
      </c>
      <c r="C49" s="44">
        <v>5652.8562964487965</v>
      </c>
      <c r="D49" s="44">
        <v>0</v>
      </c>
      <c r="E49" s="44">
        <v>0</v>
      </c>
      <c r="F49" s="44">
        <v>0.8991602506036972</v>
      </c>
      <c r="G49" s="44">
        <v>229.46300621331358</v>
      </c>
      <c r="H49" s="44">
        <v>281.87222623792763</v>
      </c>
      <c r="I49" s="44">
        <v>584.53036291484955</v>
      </c>
      <c r="J49" s="44">
        <v>587.80734455879121</v>
      </c>
      <c r="K49" s="44">
        <v>606.75519496056813</v>
      </c>
      <c r="L49" s="44">
        <v>610.52198636383002</v>
      </c>
      <c r="M49" s="44">
        <v>627.69758212556758</v>
      </c>
      <c r="N49" s="44">
        <v>636.54854009779478</v>
      </c>
      <c r="O49" s="44">
        <v>646.34922005800058</v>
      </c>
      <c r="P49" s="44">
        <v>650.49850325497039</v>
      </c>
      <c r="Q49" s="44">
        <v>681.57286702911028</v>
      </c>
      <c r="R49" s="44">
        <v>697.52098933086552</v>
      </c>
      <c r="S49" s="44">
        <v>876.4710833164869</v>
      </c>
      <c r="T49" s="44">
        <v>905.43113143480832</v>
      </c>
      <c r="U49" s="44">
        <v>988.33603090254553</v>
      </c>
      <c r="V49" s="44">
        <v>1081.2798326638799</v>
      </c>
      <c r="W49" s="44">
        <v>1094.0604228832919</v>
      </c>
      <c r="X49" s="44">
        <v>1177.5729580532272</v>
      </c>
      <c r="Y49" s="23"/>
      <c r="Z49" s="23">
        <v>12965.188442650433</v>
      </c>
    </row>
    <row r="50" spans="1:26" ht="15.75" outlineLevel="1" x14ac:dyDescent="0.25">
      <c r="B50" s="5" t="s">
        <v>95</v>
      </c>
      <c r="C50" s="44">
        <v>1640.3384300333514</v>
      </c>
      <c r="D50" s="45">
        <v>0</v>
      </c>
      <c r="E50" s="45">
        <v>50.152219178081587</v>
      </c>
      <c r="F50" s="45">
        <v>88.364681250323102</v>
      </c>
      <c r="G50" s="45">
        <v>96.261140202676827</v>
      </c>
      <c r="H50" s="45">
        <v>102.05742223755531</v>
      </c>
      <c r="I50" s="45">
        <v>145.65369049113684</v>
      </c>
      <c r="J50" s="45">
        <v>170.45606206737355</v>
      </c>
      <c r="K50" s="45">
        <v>179.39199395050497</v>
      </c>
      <c r="L50" s="45">
        <v>184.88511353105017</v>
      </c>
      <c r="M50" s="45">
        <v>192.01004215147523</v>
      </c>
      <c r="N50" s="45">
        <v>199.33235901578126</v>
      </c>
      <c r="O50" s="45">
        <v>158.46085266584933</v>
      </c>
      <c r="P50" s="45">
        <v>165.19150976586019</v>
      </c>
      <c r="Q50" s="45">
        <v>180.65390644131938</v>
      </c>
      <c r="R50" s="45">
        <v>198.31496328578626</v>
      </c>
      <c r="S50" s="45">
        <v>208.90018636252736</v>
      </c>
      <c r="T50" s="45">
        <v>217.65167194050335</v>
      </c>
      <c r="U50" s="45">
        <v>222.89699602390115</v>
      </c>
      <c r="V50" s="45">
        <v>229.26351559558853</v>
      </c>
      <c r="W50" s="45">
        <v>245.39575901089114</v>
      </c>
      <c r="X50" s="45">
        <v>252.8622629558773</v>
      </c>
      <c r="Y50" s="23"/>
      <c r="Z50" s="23">
        <v>3488.1563481240632</v>
      </c>
    </row>
    <row r="51" spans="1:26" ht="15.75" outlineLevel="1" x14ac:dyDescent="0.25">
      <c r="B51" s="5" t="s">
        <v>96</v>
      </c>
      <c r="C51" s="44">
        <v>3956.1498715980861</v>
      </c>
      <c r="D51" s="45">
        <v>231.69074147397353</v>
      </c>
      <c r="E51" s="45">
        <v>235.48741176109155</v>
      </c>
      <c r="F51" s="45">
        <v>242.78477297025188</v>
      </c>
      <c r="G51" s="45">
        <v>250.28968748586325</v>
      </c>
      <c r="H51" s="45">
        <v>279.60166413239165</v>
      </c>
      <c r="I51" s="45">
        <v>278.41031124659338</v>
      </c>
      <c r="J51" s="45">
        <v>268.90495958107908</v>
      </c>
      <c r="K51" s="45">
        <v>274.87798708001293</v>
      </c>
      <c r="L51" s="45">
        <v>364.81388036521042</v>
      </c>
      <c r="M51" s="45">
        <v>376.68781700640756</v>
      </c>
      <c r="N51" s="45">
        <v>389.00199022600998</v>
      </c>
      <c r="O51" s="45">
        <v>401.75789812501245</v>
      </c>
      <c r="P51" s="45">
        <v>414.3851055603015</v>
      </c>
      <c r="Q51" s="45">
        <v>428.16625880775968</v>
      </c>
      <c r="R51" s="45">
        <v>443.76679903445063</v>
      </c>
      <c r="S51" s="45">
        <v>477.49760951857587</v>
      </c>
      <c r="T51" s="45">
        <v>503.23230015922451</v>
      </c>
      <c r="U51" s="45">
        <v>528.8626400245372</v>
      </c>
      <c r="V51" s="45">
        <v>560.00756389958781</v>
      </c>
      <c r="W51" s="45">
        <v>598.51927294499512</v>
      </c>
      <c r="X51" s="45">
        <v>654.93374879224018</v>
      </c>
      <c r="Y51" s="23"/>
      <c r="Z51" s="23">
        <v>8203.6804201955711</v>
      </c>
    </row>
    <row r="52" spans="1:26" ht="15.75" outlineLevel="1" x14ac:dyDescent="0.25">
      <c r="B52" s="5" t="s">
        <v>97</v>
      </c>
      <c r="C52" s="44">
        <v>2792.5631895204779</v>
      </c>
      <c r="D52" s="45">
        <v>2.788738630131999E-2</v>
      </c>
      <c r="E52" s="45">
        <v>46.261811034435468</v>
      </c>
      <c r="F52" s="45">
        <v>81.387712622358436</v>
      </c>
      <c r="G52" s="45">
        <v>179.8353150402136</v>
      </c>
      <c r="H52" s="45">
        <v>206.58108947150191</v>
      </c>
      <c r="I52" s="45">
        <v>234.44268002817103</v>
      </c>
      <c r="J52" s="45">
        <v>239.65862669874238</v>
      </c>
      <c r="K52" s="45">
        <v>251.81764623591619</v>
      </c>
      <c r="L52" s="45">
        <v>257.39063077273431</v>
      </c>
      <c r="M52" s="45">
        <v>269.349215476013</v>
      </c>
      <c r="N52" s="45">
        <v>277.56546716476004</v>
      </c>
      <c r="O52" s="45">
        <v>286.39222108083788</v>
      </c>
      <c r="P52" s="45">
        <v>292.83089707352963</v>
      </c>
      <c r="Q52" s="45">
        <v>312.41593648066294</v>
      </c>
      <c r="R52" s="45">
        <v>325.38659998117367</v>
      </c>
      <c r="S52" s="45">
        <v>411.94225210881291</v>
      </c>
      <c r="T52" s="45">
        <v>432.79833869165941</v>
      </c>
      <c r="U52" s="45">
        <v>484.24723021680745</v>
      </c>
      <c r="V52" s="45">
        <v>539.61205807818476</v>
      </c>
      <c r="W52" s="45">
        <v>556.34963267332489</v>
      </c>
      <c r="X52" s="45">
        <v>619.30474770518663</v>
      </c>
      <c r="Y52" s="23"/>
      <c r="Z52" s="23">
        <v>6305.5979960213272</v>
      </c>
    </row>
    <row r="53" spans="1:26" ht="15.75" outlineLevel="1" x14ac:dyDescent="0.25">
      <c r="B53" s="5" t="s">
        <v>98</v>
      </c>
      <c r="C53" s="44">
        <v>1.4423024619694789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0.26297847317560069</v>
      </c>
      <c r="U53" s="45">
        <v>0.26871138608131839</v>
      </c>
      <c r="V53" s="45">
        <v>0.2745692973477995</v>
      </c>
      <c r="W53" s="45">
        <v>0.28055492294648121</v>
      </c>
      <c r="X53" s="45">
        <v>0.40891609978492105</v>
      </c>
      <c r="Y53" s="23"/>
      <c r="Z53" s="23">
        <v>3.4380033896317199</v>
      </c>
    </row>
    <row r="54" spans="1:26" ht="15.75" outlineLevel="1" x14ac:dyDescent="0.25">
      <c r="B54" s="5" t="s">
        <v>13</v>
      </c>
      <c r="C54" s="44">
        <v>-4.3430723049237976</v>
      </c>
      <c r="D54" s="45">
        <v>0</v>
      </c>
      <c r="E54" s="45">
        <v>-2.1434918728000006E-3</v>
      </c>
      <c r="F54" s="45">
        <v>-2.6289602392100004E-3</v>
      </c>
      <c r="G54" s="45">
        <v>-5.364163587731003E-2</v>
      </c>
      <c r="H54" s="45">
        <v>-4.3547135345079993E-2</v>
      </c>
      <c r="I54" s="45">
        <v>-0.32764282550985002</v>
      </c>
      <c r="J54" s="45">
        <v>-0.40816752649903948</v>
      </c>
      <c r="K54" s="45">
        <v>-0.39937992876716988</v>
      </c>
      <c r="L54" s="45">
        <v>-0.40624993326710007</v>
      </c>
      <c r="M54" s="45">
        <v>-0.35914144250848029</v>
      </c>
      <c r="N54" s="45">
        <v>-0.38930320260371992</v>
      </c>
      <c r="O54" s="45">
        <v>-0.38801934410861</v>
      </c>
      <c r="P54" s="45">
        <v>-0.69346972707714039</v>
      </c>
      <c r="Q54" s="45">
        <v>-0.7624473917792397</v>
      </c>
      <c r="R54" s="45">
        <v>-0.7168075288196506</v>
      </c>
      <c r="S54" s="45">
        <v>-0.69188415722337038</v>
      </c>
      <c r="T54" s="45">
        <v>-0.74446528886737962</v>
      </c>
      <c r="U54" s="45">
        <v>-0.91219930157018936</v>
      </c>
      <c r="V54" s="45">
        <v>-1.0381250021067494</v>
      </c>
      <c r="W54" s="45">
        <v>-1.208245527471169</v>
      </c>
      <c r="X54" s="45">
        <v>-1.1719077195055914</v>
      </c>
      <c r="Y54" s="23"/>
      <c r="Z54" s="23">
        <v>-10.719417071018849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2367.8486610626046</v>
      </c>
      <c r="D56" s="8">
        <v>10.085855954045932</v>
      </c>
      <c r="E56" s="8">
        <v>20.101892753559572</v>
      </c>
      <c r="F56" s="8">
        <v>37.725441225137118</v>
      </c>
      <c r="G56" s="8">
        <v>59.435029065242759</v>
      </c>
      <c r="H56" s="8">
        <v>82.113004792259431</v>
      </c>
      <c r="I56" s="8">
        <v>112.82125070363003</v>
      </c>
      <c r="J56" s="8">
        <v>131.0945618730963</v>
      </c>
      <c r="K56" s="8">
        <v>162.76091030758974</v>
      </c>
      <c r="L56" s="8">
        <v>197.60612028522951</v>
      </c>
      <c r="M56" s="8">
        <v>230.70821282705543</v>
      </c>
      <c r="N56" s="8">
        <v>263.76642737888557</v>
      </c>
      <c r="O56" s="8">
        <v>296.62118074364258</v>
      </c>
      <c r="P56" s="8">
        <v>323.54818576111171</v>
      </c>
      <c r="Q56" s="8">
        <v>364.40164307452818</v>
      </c>
      <c r="R56" s="8">
        <v>402.31404444043454</v>
      </c>
      <c r="S56" s="8">
        <v>438.00415398290028</v>
      </c>
      <c r="T56" s="8">
        <v>480.30211316741918</v>
      </c>
      <c r="U56" s="8">
        <v>488.40623286984521</v>
      </c>
      <c r="V56" s="8">
        <v>518.86227623347327</v>
      </c>
      <c r="W56" s="8">
        <v>551.53680738074581</v>
      </c>
      <c r="X56" s="8">
        <v>584.60864777453412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134.36446690282949</v>
      </c>
      <c r="D58" s="45">
        <v>0</v>
      </c>
      <c r="E58" s="45">
        <v>0.27701895891852002</v>
      </c>
      <c r="F58" s="45">
        <v>0.27778684932907999</v>
      </c>
      <c r="G58" s="45">
        <v>3.3727043287865119</v>
      </c>
      <c r="H58" s="45">
        <v>4.3589648219390114</v>
      </c>
      <c r="I58" s="45">
        <v>11.863940285298876</v>
      </c>
      <c r="J58" s="45">
        <v>12.478488438361383</v>
      </c>
      <c r="K58" s="45">
        <v>12.869195068489761</v>
      </c>
      <c r="L58" s="45">
        <v>12.869195068489761</v>
      </c>
      <c r="M58" s="45">
        <v>13.388767671228067</v>
      </c>
      <c r="N58" s="45">
        <v>13.609700712324067</v>
      </c>
      <c r="O58" s="45">
        <v>13.820641205480177</v>
      </c>
      <c r="P58" s="45">
        <v>17.145187835619414</v>
      </c>
      <c r="Q58" s="45">
        <v>19.333555835626733</v>
      </c>
      <c r="R58" s="45">
        <v>19.57040515070366</v>
      </c>
      <c r="S58" s="45">
        <v>20.334446136997677</v>
      </c>
      <c r="T58" s="45">
        <v>20.627580821924408</v>
      </c>
      <c r="U58" s="45">
        <v>29.44032997261727</v>
      </c>
      <c r="V58" s="45">
        <v>30.712345424680901</v>
      </c>
      <c r="W58" s="45">
        <v>31.711241205491074</v>
      </c>
      <c r="X58" s="45">
        <v>33.70245084932553</v>
      </c>
      <c r="Y58" s="23"/>
      <c r="Z58" s="23">
        <v>321.76394664163189</v>
      </c>
    </row>
    <row r="59" spans="1:26" ht="15.75" outlineLevel="1" x14ac:dyDescent="0.25">
      <c r="B59" s="5" t="s">
        <v>101</v>
      </c>
      <c r="C59" s="44">
        <v>2233.4841941597751</v>
      </c>
      <c r="D59" s="45">
        <v>10.085855954045932</v>
      </c>
      <c r="E59" s="45">
        <v>19.82487379464105</v>
      </c>
      <c r="F59" s="45">
        <v>37.447654375808035</v>
      </c>
      <c r="G59" s="45">
        <v>56.062324736456247</v>
      </c>
      <c r="H59" s="45">
        <v>77.75403997032042</v>
      </c>
      <c r="I59" s="45">
        <v>100.95731041833115</v>
      </c>
      <c r="J59" s="45">
        <v>118.61607343473491</v>
      </c>
      <c r="K59" s="45">
        <v>149.89171523909997</v>
      </c>
      <c r="L59" s="45">
        <v>184.73692521673973</v>
      </c>
      <c r="M59" s="45">
        <v>217.31944515582737</v>
      </c>
      <c r="N59" s="45">
        <v>250.15672666656153</v>
      </c>
      <c r="O59" s="45">
        <v>282.80053953816241</v>
      </c>
      <c r="P59" s="45">
        <v>306.40299792549229</v>
      </c>
      <c r="Q59" s="45">
        <v>345.06808723890146</v>
      </c>
      <c r="R59" s="45">
        <v>382.74363928973088</v>
      </c>
      <c r="S59" s="45">
        <v>417.66970784590262</v>
      </c>
      <c r="T59" s="45">
        <v>459.67453234549475</v>
      </c>
      <c r="U59" s="45">
        <v>458.96590289722792</v>
      </c>
      <c r="V59" s="45">
        <v>488.14993080879242</v>
      </c>
      <c r="W59" s="45">
        <v>519.82556617525472</v>
      </c>
      <c r="X59" s="45">
        <v>550.90619692520863</v>
      </c>
      <c r="Y59" s="23"/>
      <c r="Z59" s="23">
        <v>5435.0600459527341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558.29640178525347</v>
      </c>
      <c r="D62" s="8">
        <v>-27.010103210500091</v>
      </c>
      <c r="E62" s="8">
        <v>-56.5256269270077</v>
      </c>
      <c r="F62" s="8">
        <v>-75.920187010130391</v>
      </c>
      <c r="G62" s="8">
        <v>-36.504140141540333</v>
      </c>
      <c r="H62" s="8">
        <v>33.387628071545578</v>
      </c>
      <c r="I62" s="8">
        <v>123.45956571587136</v>
      </c>
      <c r="J62" s="8">
        <v>100.22629878262087</v>
      </c>
      <c r="K62" s="8">
        <v>85.82462170478135</v>
      </c>
      <c r="L62" s="8">
        <v>55.942817358340491</v>
      </c>
      <c r="M62" s="8">
        <v>48.123875594824966</v>
      </c>
      <c r="N62" s="8">
        <v>65.683119084615583</v>
      </c>
      <c r="O62" s="8">
        <v>90.303709229424697</v>
      </c>
      <c r="P62" s="8">
        <v>111.91083864406971</v>
      </c>
      <c r="Q62" s="8">
        <v>96.177544580351068</v>
      </c>
      <c r="R62" s="8">
        <v>64.957327907226684</v>
      </c>
      <c r="S62" s="8">
        <v>47.581271158955857</v>
      </c>
      <c r="T62" s="8">
        <v>78.431348834896752</v>
      </c>
      <c r="U62" s="8">
        <v>135.820622929992</v>
      </c>
      <c r="V62" s="8">
        <v>170.9394451548898</v>
      </c>
      <c r="W62" s="8">
        <v>181.41426582444382</v>
      </c>
      <c r="X62" s="8">
        <v>192.55996288093186</v>
      </c>
      <c r="Y62" s="23"/>
      <c r="Z62" s="23">
        <v>1486.784206168604</v>
      </c>
    </row>
    <row r="63" spans="1:26" ht="15.75" outlineLevel="1" x14ac:dyDescent="0.25">
      <c r="B63" s="4" t="s">
        <v>15</v>
      </c>
      <c r="C63" s="6">
        <v>-980.69163900197827</v>
      </c>
      <c r="D63" s="43">
        <v>-104.87146265973945</v>
      </c>
      <c r="E63" s="43">
        <v>-112.6985683204431</v>
      </c>
      <c r="F63" s="43">
        <v>-124.56557120681828</v>
      </c>
      <c r="G63" s="43">
        <v>-102.33309021338123</v>
      </c>
      <c r="H63" s="43">
        <v>-71.059940534445829</v>
      </c>
      <c r="I63" s="43">
        <v>-62.198706139044688</v>
      </c>
      <c r="J63" s="43">
        <v>-64.399330541489363</v>
      </c>
      <c r="K63" s="43">
        <v>-63.083262605677987</v>
      </c>
      <c r="L63" s="43">
        <v>-65.82309106868135</v>
      </c>
      <c r="M63" s="43">
        <v>-69.710329724847568</v>
      </c>
      <c r="N63" s="43">
        <v>-68.710206747368176</v>
      </c>
      <c r="O63" s="43">
        <v>-66.654968695611245</v>
      </c>
      <c r="P63" s="43">
        <v>-68.482386087300881</v>
      </c>
      <c r="Q63" s="43">
        <v>-75.897213779225368</v>
      </c>
      <c r="R63" s="43">
        <v>-88.860343445663162</v>
      </c>
      <c r="S63" s="43">
        <v>-95.446833174251637</v>
      </c>
      <c r="T63" s="43">
        <v>-94.569695273428223</v>
      </c>
      <c r="U63" s="43">
        <v>-90.424935453702759</v>
      </c>
      <c r="V63" s="43">
        <v>-92.728681069253554</v>
      </c>
      <c r="W63" s="43">
        <v>-95.946939682091525</v>
      </c>
      <c r="X63" s="43">
        <v>-108.4527907346172</v>
      </c>
      <c r="Y63" s="23"/>
      <c r="Z63" s="23">
        <v>-1786.9183471570827</v>
      </c>
    </row>
    <row r="64" spans="1:26" ht="15.75" outlineLevel="1" x14ac:dyDescent="0.25">
      <c r="B64" s="5" t="s">
        <v>16</v>
      </c>
      <c r="C64" s="44">
        <v>1538.9880407872313</v>
      </c>
      <c r="D64" s="45">
        <v>77.861359449239359</v>
      </c>
      <c r="E64" s="45">
        <v>56.172941393435401</v>
      </c>
      <c r="F64" s="45">
        <v>48.645384196687885</v>
      </c>
      <c r="G64" s="45">
        <v>65.828950071840893</v>
      </c>
      <c r="H64" s="45">
        <v>104.44756860599141</v>
      </c>
      <c r="I64" s="45">
        <v>185.65827185491605</v>
      </c>
      <c r="J64" s="45">
        <v>164.62562932411024</v>
      </c>
      <c r="K64" s="45">
        <v>148.90788431045934</v>
      </c>
      <c r="L64" s="45">
        <v>121.76590842702184</v>
      </c>
      <c r="M64" s="45">
        <v>117.83420531967253</v>
      </c>
      <c r="N64" s="45">
        <v>134.39332583198376</v>
      </c>
      <c r="O64" s="45">
        <v>156.95867792503594</v>
      </c>
      <c r="P64" s="45">
        <v>180.39322473137059</v>
      </c>
      <c r="Q64" s="45">
        <v>172.07475835957644</v>
      </c>
      <c r="R64" s="45">
        <v>153.81767135288985</v>
      </c>
      <c r="S64" s="45">
        <v>143.02810433320749</v>
      </c>
      <c r="T64" s="45">
        <v>173.00104410832498</v>
      </c>
      <c r="U64" s="45">
        <v>226.24555838369474</v>
      </c>
      <c r="V64" s="45">
        <v>263.66812622414335</v>
      </c>
      <c r="W64" s="45">
        <v>277.36120550653533</v>
      </c>
      <c r="X64" s="45">
        <v>301.01275361554906</v>
      </c>
      <c r="Y64" s="23"/>
      <c r="Z64" s="23">
        <v>3273.7025533256869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2787.404972152809</v>
      </c>
      <c r="D66" s="8">
        <v>0</v>
      </c>
      <c r="E66" s="8">
        <v>1.2227443456264404</v>
      </c>
      <c r="F66" s="8">
        <v>4.0152274544309394</v>
      </c>
      <c r="G66" s="8">
        <v>23.323123497040765</v>
      </c>
      <c r="H66" s="8">
        <v>24.044576188469193</v>
      </c>
      <c r="I66" s="8">
        <v>83.855340498150852</v>
      </c>
      <c r="J66" s="8">
        <v>87.468090756067511</v>
      </c>
      <c r="K66" s="8">
        <v>159.72261842233439</v>
      </c>
      <c r="L66" s="8">
        <v>400.75413992266891</v>
      </c>
      <c r="M66" s="8">
        <v>409.52698983996447</v>
      </c>
      <c r="N66" s="8">
        <v>418.70055554250075</v>
      </c>
      <c r="O66" s="8">
        <v>427.8590952776463</v>
      </c>
      <c r="P66" s="8">
        <v>440.80599102284134</v>
      </c>
      <c r="Q66" s="8">
        <v>450.4155263726804</v>
      </c>
      <c r="R66" s="8">
        <v>521.04168212064712</v>
      </c>
      <c r="S66" s="8">
        <v>532.40037994981606</v>
      </c>
      <c r="T66" s="8">
        <v>544.00673197337767</v>
      </c>
      <c r="U66" s="8">
        <v>555.86604185644387</v>
      </c>
      <c r="V66" s="8">
        <v>567.98392788836543</v>
      </c>
      <c r="W66" s="8">
        <v>580.36600835848787</v>
      </c>
      <c r="X66" s="8">
        <v>593.01799144878976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2787.404972152809</v>
      </c>
      <c r="D67" s="6">
        <v>0</v>
      </c>
      <c r="E67" s="6">
        <v>1.2227443456264404</v>
      </c>
      <c r="F67" s="6">
        <v>4.0152274544309394</v>
      </c>
      <c r="G67" s="6">
        <v>23.323123497040765</v>
      </c>
      <c r="H67" s="6">
        <v>24.044576188469193</v>
      </c>
      <c r="I67" s="6">
        <v>83.855340498150852</v>
      </c>
      <c r="J67" s="6">
        <v>87.468090756067511</v>
      </c>
      <c r="K67" s="6">
        <v>159.72261842233439</v>
      </c>
      <c r="L67" s="6">
        <v>400.75413992266891</v>
      </c>
      <c r="M67" s="6">
        <v>409.52698983996447</v>
      </c>
      <c r="N67" s="6">
        <v>418.70055554250075</v>
      </c>
      <c r="O67" s="6">
        <v>427.8590952776463</v>
      </c>
      <c r="P67" s="6">
        <v>440.80599102284134</v>
      </c>
      <c r="Q67" s="6">
        <v>450.4155263726804</v>
      </c>
      <c r="R67" s="6">
        <v>521.04168212064712</v>
      </c>
      <c r="S67" s="6">
        <v>532.40037994981606</v>
      </c>
      <c r="T67" s="6">
        <v>544.00673197337767</v>
      </c>
      <c r="U67" s="6">
        <v>555.86604185644387</v>
      </c>
      <c r="V67" s="6">
        <v>567.98392788836543</v>
      </c>
      <c r="W67" s="6">
        <v>580.36600835848787</v>
      </c>
      <c r="X67" s="6">
        <v>593.01799144878976</v>
      </c>
      <c r="Y67" s="23"/>
      <c r="Z67" s="23">
        <v>6826.3967827363504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34645.269160052725</v>
      </c>
      <c r="D70" s="50">
        <v>1377.7829817059373</v>
      </c>
      <c r="E70" s="50">
        <v>1414.930000657723</v>
      </c>
      <c r="F70" s="50">
        <v>1483.8454581675092</v>
      </c>
      <c r="G70" s="50">
        <v>1905.5311704431381</v>
      </c>
      <c r="H70" s="50">
        <v>2039.8348653603846</v>
      </c>
      <c r="I70" s="50">
        <v>3679.2664366142967</v>
      </c>
      <c r="J70" s="50">
        <v>2146.0988128635468</v>
      </c>
      <c r="K70" s="50">
        <v>2003.1499533702356</v>
      </c>
      <c r="L70" s="50">
        <v>2958.7202098534972</v>
      </c>
      <c r="M70" s="50">
        <v>3010.1650483491358</v>
      </c>
      <c r="N70" s="50">
        <v>3331.4714073688151</v>
      </c>
      <c r="O70" s="50">
        <v>3447.6864590898163</v>
      </c>
      <c r="P70" s="50">
        <v>3640.9018449155046</v>
      </c>
      <c r="Q70" s="50">
        <v>3769.5851822347881</v>
      </c>
      <c r="R70" s="50">
        <v>4105.5718634281775</v>
      </c>
      <c r="S70" s="50">
        <v>4660.9339660018113</v>
      </c>
      <c r="T70" s="50">
        <v>5380.5394743303095</v>
      </c>
      <c r="U70" s="50">
        <v>6436.3361156275532</v>
      </c>
      <c r="V70" s="50">
        <v>5970.4642682262638</v>
      </c>
      <c r="W70" s="50">
        <v>6323.4120114373354</v>
      </c>
      <c r="X70" s="51">
        <v>6739.6079777382047</v>
      </c>
      <c r="Y70" s="23"/>
      <c r="Z70" s="23">
        <v>75825.835507783995</v>
      </c>
    </row>
    <row r="71" spans="1:26" ht="15.75" outlineLevel="1" x14ac:dyDescent="0.25">
      <c r="B71" s="52" t="s">
        <v>20</v>
      </c>
      <c r="C71" s="53">
        <v>14909.611662284662</v>
      </c>
      <c r="D71" s="53">
        <v>579.87215146321716</v>
      </c>
      <c r="E71" s="53">
        <v>779.04662105698696</v>
      </c>
      <c r="F71" s="53">
        <v>889.54189671911195</v>
      </c>
      <c r="G71" s="53">
        <v>1029.5921048300982</v>
      </c>
      <c r="H71" s="53">
        <v>1055.7345819323771</v>
      </c>
      <c r="I71" s="53">
        <v>1335.6926943987332</v>
      </c>
      <c r="J71" s="53">
        <v>1321.7602768909821</v>
      </c>
      <c r="K71" s="53">
        <v>1330.9094541202801</v>
      </c>
      <c r="L71" s="53">
        <v>1449.2205926205411</v>
      </c>
      <c r="M71" s="53">
        <v>1510.9753366349287</v>
      </c>
      <c r="N71" s="53">
        <v>1510.9426005016833</v>
      </c>
      <c r="O71" s="53">
        <v>1493.5750857733833</v>
      </c>
      <c r="P71" s="53">
        <v>1531.2838162312789</v>
      </c>
      <c r="Q71" s="53">
        <v>1610.6801591218641</v>
      </c>
      <c r="R71" s="53">
        <v>1673.6365638033399</v>
      </c>
      <c r="S71" s="53">
        <v>1746.8143918939861</v>
      </c>
      <c r="T71" s="53">
        <v>1859.0827480029759</v>
      </c>
      <c r="U71" s="53">
        <v>1992.4875378891959</v>
      </c>
      <c r="V71" s="53">
        <v>1839.0547772004259</v>
      </c>
      <c r="W71" s="53">
        <v>1893.5139425644277</v>
      </c>
      <c r="X71" s="53">
        <v>2020.3109032442983</v>
      </c>
      <c r="Y71" s="23"/>
      <c r="Z71" s="23">
        <v>30453.728236894112</v>
      </c>
    </row>
    <row r="72" spans="1:26" ht="15.75" outlineLevel="1" x14ac:dyDescent="0.25">
      <c r="B72" s="5" t="s">
        <v>21</v>
      </c>
      <c r="C72" s="44">
        <v>1969.5857339424056</v>
      </c>
      <c r="D72" s="44">
        <v>797.91083024272029</v>
      </c>
      <c r="E72" s="44">
        <v>621.9397144759979</v>
      </c>
      <c r="F72" s="44">
        <v>566.77634025728707</v>
      </c>
      <c r="G72" s="44">
        <v>564.88999546303853</v>
      </c>
      <c r="H72" s="44">
        <v>459.97930202469769</v>
      </c>
      <c r="I72" s="44">
        <v>-487.08501276171171</v>
      </c>
      <c r="J72" s="44">
        <v>-446.7023024287476</v>
      </c>
      <c r="K72" s="44">
        <v>-713.14522947865362</v>
      </c>
      <c r="L72" s="44">
        <v>-733.72983643412124</v>
      </c>
      <c r="M72" s="44">
        <v>-792.93466491753941</v>
      </c>
      <c r="N72" s="44">
        <v>-513.02749455054357</v>
      </c>
      <c r="O72" s="44">
        <v>-422.00334067519748</v>
      </c>
      <c r="P72" s="44">
        <v>-292.98639468101442</v>
      </c>
      <c r="Q72" s="44">
        <v>-326.78243337423606</v>
      </c>
      <c r="R72" s="44">
        <v>-189.05363492198467</v>
      </c>
      <c r="S72" s="44">
        <v>22.225946954944035</v>
      </c>
      <c r="T72" s="44">
        <v>533.91174356567137</v>
      </c>
      <c r="U72" s="44">
        <v>1361.53851926316</v>
      </c>
      <c r="V72" s="44">
        <v>1537.4569852386394</v>
      </c>
      <c r="W72" s="44">
        <v>1727.956586781738</v>
      </c>
      <c r="X72" s="44">
        <v>1885.5223760076251</v>
      </c>
      <c r="Y72" s="23"/>
      <c r="Z72" s="23">
        <v>5162.6579960517693</v>
      </c>
    </row>
    <row r="73" spans="1:26" ht="15.75" outlineLevel="1" x14ac:dyDescent="0.25">
      <c r="B73" s="5" t="s">
        <v>103</v>
      </c>
      <c r="C73" s="44">
        <v>17766.071763825657</v>
      </c>
      <c r="D73" s="44">
        <v>0</v>
      </c>
      <c r="E73" s="44">
        <v>13.943665124737814</v>
      </c>
      <c r="F73" s="44">
        <v>27.527221191109646</v>
      </c>
      <c r="G73" s="44">
        <v>311.04907015000174</v>
      </c>
      <c r="H73" s="44">
        <v>524.12098140331</v>
      </c>
      <c r="I73" s="44">
        <v>2830.6587549772762</v>
      </c>
      <c r="J73" s="44">
        <v>1271.0408384013126</v>
      </c>
      <c r="K73" s="44">
        <v>1385.3857287286094</v>
      </c>
      <c r="L73" s="44">
        <v>2243.2294536670775</v>
      </c>
      <c r="M73" s="44">
        <v>2292.1243766317475</v>
      </c>
      <c r="N73" s="44">
        <v>2333.5563014176751</v>
      </c>
      <c r="O73" s="44">
        <v>2376.1147139916311</v>
      </c>
      <c r="P73" s="44">
        <v>2402.6044233652397</v>
      </c>
      <c r="Q73" s="44">
        <v>2485.68745648716</v>
      </c>
      <c r="R73" s="44">
        <v>2620.9889345468232</v>
      </c>
      <c r="S73" s="44">
        <v>2891.8936271528819</v>
      </c>
      <c r="T73" s="44">
        <v>2987.5449827616603</v>
      </c>
      <c r="U73" s="44">
        <v>3082.3100584751974</v>
      </c>
      <c r="V73" s="44">
        <v>2593.9525057871988</v>
      </c>
      <c r="W73" s="44">
        <v>2701.9414820911693</v>
      </c>
      <c r="X73" s="44">
        <v>2833.7746984862815</v>
      </c>
      <c r="Y73" s="23"/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32806.297950802254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5162.6579960517647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>
        <v>0</v>
      </c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35126.962310248375</v>
      </c>
      <c r="D78" s="44">
        <v>36.008786853058496</v>
      </c>
      <c r="E78" s="44">
        <v>36.10882536132371</v>
      </c>
      <c r="F78" s="44">
        <v>50.572126647231627</v>
      </c>
      <c r="G78" s="44">
        <v>28.714581822022762</v>
      </c>
      <c r="H78" s="44">
        <v>24.148088494681939</v>
      </c>
      <c r="I78" s="44">
        <v>16.387016743450832</v>
      </c>
      <c r="J78" s="44">
        <v>22.465503879268233</v>
      </c>
      <c r="K78" s="44">
        <v>11.160362613427671</v>
      </c>
      <c r="L78" s="44">
        <v>20.638874872210465</v>
      </c>
      <c r="M78" s="44">
        <v>-1.7401049939261992</v>
      </c>
      <c r="N78" s="44">
        <v>9.982689426179256</v>
      </c>
      <c r="O78" s="44">
        <v>42.729852118259274</v>
      </c>
      <c r="P78" s="44">
        <v>74.387836503438152</v>
      </c>
      <c r="Q78" s="44">
        <v>94.678727589546654</v>
      </c>
      <c r="R78" s="44">
        <v>73.707191896512242</v>
      </c>
      <c r="S78" s="44">
        <v>53.481921292731577</v>
      </c>
      <c r="T78" s="44">
        <v>55.583181522294552</v>
      </c>
      <c r="U78" s="44">
        <v>96.73812836535167</v>
      </c>
      <c r="V78" s="44">
        <v>125.40698709870071</v>
      </c>
      <c r="W78" s="44">
        <v>79.679937429365808</v>
      </c>
      <c r="X78" s="44">
        <v>108.50166170500647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211048.71288814337</v>
      </c>
      <c r="D82" s="64">
        <v>21925.977718391834</v>
      </c>
      <c r="E82" s="64">
        <v>19524.470785885849</v>
      </c>
      <c r="F82" s="64">
        <v>19846.472189818833</v>
      </c>
      <c r="G82" s="64">
        <v>19877.904448331337</v>
      </c>
      <c r="H82" s="64">
        <v>18502.30745427997</v>
      </c>
      <c r="I82" s="64">
        <v>7348.3574197985736</v>
      </c>
      <c r="J82" s="64">
        <v>6874.5227364432803</v>
      </c>
      <c r="K82" s="64">
        <v>5742.23746275757</v>
      </c>
      <c r="L82" s="64">
        <v>5251.8687431343315</v>
      </c>
      <c r="M82" s="64">
        <v>5273.7475002298806</v>
      </c>
      <c r="N82" s="64">
        <v>5425.4384191919607</v>
      </c>
      <c r="O82" s="64">
        <v>5250.6014526118088</v>
      </c>
      <c r="P82" s="64">
        <v>5680.2316953039317</v>
      </c>
      <c r="Q82" s="64">
        <v>6031.5094399776308</v>
      </c>
      <c r="R82" s="64">
        <v>6882.3791174650178</v>
      </c>
      <c r="S82" s="64">
        <v>6576.7472901848596</v>
      </c>
      <c r="T82" s="64">
        <v>7654.100948185649</v>
      </c>
      <c r="U82" s="64">
        <v>8068.67837950999</v>
      </c>
      <c r="V82" s="64">
        <v>9106.1391865760615</v>
      </c>
      <c r="W82" s="64">
        <v>9613.9967329415122</v>
      </c>
      <c r="X82" s="64">
        <v>10591.023767123521</v>
      </c>
    </row>
    <row r="83" spans="1:25" ht="15.75" outlineLevel="1" x14ac:dyDescent="0.25">
      <c r="B83" s="5" t="s">
        <v>105</v>
      </c>
      <c r="C83" s="65">
        <v>43844.531762546751</v>
      </c>
      <c r="D83" s="45">
        <v>0.2268502934900001</v>
      </c>
      <c r="E83" s="45">
        <v>0.21965996912999994</v>
      </c>
      <c r="F83" s="45">
        <v>0.19711734951999996</v>
      </c>
      <c r="G83" s="45">
        <v>0.20028973513999992</v>
      </c>
      <c r="H83" s="45">
        <v>0.19131829524999988</v>
      </c>
      <c r="I83" s="45">
        <v>3660.590556581958</v>
      </c>
      <c r="J83" s="45">
        <v>3657.1504706543874</v>
      </c>
      <c r="K83" s="45">
        <v>3657.6511130287581</v>
      </c>
      <c r="L83" s="45">
        <v>3126.2334077808764</v>
      </c>
      <c r="M83" s="45">
        <v>3665.1890891858575</v>
      </c>
      <c r="N83" s="45">
        <v>3665.8907001678967</v>
      </c>
      <c r="O83" s="45">
        <v>3658.2214694567483</v>
      </c>
      <c r="P83" s="45">
        <v>3095.365612748446</v>
      </c>
      <c r="Q83" s="45">
        <v>3657.1305657905577</v>
      </c>
      <c r="R83" s="45">
        <v>3664.6672674702077</v>
      </c>
      <c r="S83" s="45">
        <v>3665.7929594777574</v>
      </c>
      <c r="T83" s="45">
        <v>3183.4613248827472</v>
      </c>
      <c r="U83" s="45">
        <v>1479.2438814917098</v>
      </c>
      <c r="V83" s="45">
        <v>4.5492200741699973</v>
      </c>
      <c r="W83" s="45">
        <v>1.1645251462200006</v>
      </c>
      <c r="X83" s="45">
        <v>1.1943629659200004</v>
      </c>
    </row>
    <row r="84" spans="1:25" ht="15.75" outlineLevel="1" x14ac:dyDescent="0.25">
      <c r="B84" s="5" t="s">
        <v>106</v>
      </c>
      <c r="C84" s="65">
        <v>12730.042750146182</v>
      </c>
      <c r="D84" s="45">
        <v>1585.15518033233</v>
      </c>
      <c r="E84" s="45">
        <v>1534.7802952429404</v>
      </c>
      <c r="F84" s="45">
        <v>1499.9287041216999</v>
      </c>
      <c r="G84" s="45">
        <v>830.20563563930011</v>
      </c>
      <c r="H84" s="45">
        <v>435.29373037153994</v>
      </c>
      <c r="I84" s="45">
        <v>1033.91792301545</v>
      </c>
      <c r="J84" s="45">
        <v>1012.03593039047</v>
      </c>
      <c r="K84" s="45">
        <v>569.52563651525008</v>
      </c>
      <c r="L84" s="45">
        <v>440.90621128537009</v>
      </c>
      <c r="M84" s="45">
        <v>421.53417438609006</v>
      </c>
      <c r="N84" s="45">
        <v>404.00995240075008</v>
      </c>
      <c r="O84" s="45">
        <v>370.49732519350994</v>
      </c>
      <c r="P84" s="45">
        <v>359.80514247717991</v>
      </c>
      <c r="Q84" s="45">
        <v>385.92061849085985</v>
      </c>
      <c r="R84" s="45">
        <v>407.00871051756985</v>
      </c>
      <c r="S84" s="45">
        <v>318.60435441551999</v>
      </c>
      <c r="T84" s="45">
        <v>324.01252115225014</v>
      </c>
      <c r="U84" s="45">
        <v>109.32486045291002</v>
      </c>
      <c r="V84" s="45">
        <v>164.01444532531997</v>
      </c>
      <c r="W84" s="45">
        <v>277.42449511496005</v>
      </c>
      <c r="X84" s="45">
        <v>246.13690330490996</v>
      </c>
    </row>
    <row r="85" spans="1:25" ht="15.75" outlineLevel="1" x14ac:dyDescent="0.25">
      <c r="B85" s="5" t="s">
        <v>107</v>
      </c>
      <c r="C85" s="65">
        <v>16332.694194299336</v>
      </c>
      <c r="D85" s="45">
        <v>748.51955418890975</v>
      </c>
      <c r="E85" s="45">
        <v>722.18143194810955</v>
      </c>
      <c r="F85" s="45">
        <v>764.78770241245888</v>
      </c>
      <c r="G85" s="45">
        <v>762.7230728106889</v>
      </c>
      <c r="H85" s="45">
        <v>760.12690638901859</v>
      </c>
      <c r="I85" s="45">
        <v>771.48127773162878</v>
      </c>
      <c r="J85" s="45">
        <v>715.79593019727929</v>
      </c>
      <c r="K85" s="45">
        <v>719.66338356856954</v>
      </c>
      <c r="L85" s="45">
        <v>707.28320621268949</v>
      </c>
      <c r="M85" s="45">
        <v>704.22762552313952</v>
      </c>
      <c r="N85" s="45">
        <v>752.67781682198893</v>
      </c>
      <c r="O85" s="45">
        <v>769.88997789944881</v>
      </c>
      <c r="P85" s="45">
        <v>805.05844989723869</v>
      </c>
      <c r="Q85" s="45">
        <v>802.46624611367895</v>
      </c>
      <c r="R85" s="45">
        <v>802.58711101938877</v>
      </c>
      <c r="S85" s="45">
        <v>799.98532433088872</v>
      </c>
      <c r="T85" s="45">
        <v>792.99106998346849</v>
      </c>
      <c r="U85" s="45">
        <v>848.61996872619807</v>
      </c>
      <c r="V85" s="45">
        <v>855.92257441631807</v>
      </c>
      <c r="W85" s="45">
        <v>862.098485971728</v>
      </c>
      <c r="X85" s="45">
        <v>863.60707813649799</v>
      </c>
    </row>
    <row r="86" spans="1:25" ht="15.75" outlineLevel="1" x14ac:dyDescent="0.25">
      <c r="B86" s="5" t="s">
        <v>108</v>
      </c>
      <c r="C86" s="65">
        <v>162110.5268880534</v>
      </c>
      <c r="D86" s="45">
        <v>1121.2020553855691</v>
      </c>
      <c r="E86" s="45">
        <v>1694.1024538044389</v>
      </c>
      <c r="F86" s="45">
        <v>2288.5266440521796</v>
      </c>
      <c r="G86" s="45">
        <v>2948.3620722645901</v>
      </c>
      <c r="H86" s="45">
        <v>3615.1126398391671</v>
      </c>
      <c r="I86" s="45">
        <v>4284.3283516359597</v>
      </c>
      <c r="J86" s="45">
        <v>4857.5086103818085</v>
      </c>
      <c r="K86" s="45">
        <v>5671.0548927653108</v>
      </c>
      <c r="L86" s="45">
        <v>6539.1349777981859</v>
      </c>
      <c r="M86" s="45">
        <v>7408.6477368718743</v>
      </c>
      <c r="N86" s="45">
        <v>8141.6753778704633</v>
      </c>
      <c r="O86" s="45">
        <v>8792.7385545392026</v>
      </c>
      <c r="P86" s="45">
        <v>9225.3596913609181</v>
      </c>
      <c r="Q86" s="45">
        <v>10016.296144366819</v>
      </c>
      <c r="R86" s="45">
        <v>10785.816987557095</v>
      </c>
      <c r="S86" s="45">
        <v>11460.476841906515</v>
      </c>
      <c r="T86" s="45">
        <v>11991.548364668946</v>
      </c>
      <c r="U86" s="45">
        <v>11968.990882513583</v>
      </c>
      <c r="V86" s="45">
        <v>12566.009430274737</v>
      </c>
      <c r="W86" s="45">
        <v>13113.305166587721</v>
      </c>
      <c r="X86" s="45">
        <v>13620.329011608314</v>
      </c>
    </row>
    <row r="87" spans="1:25" ht="15.75" outlineLevel="1" x14ac:dyDescent="0.25">
      <c r="B87" s="5" t="s">
        <v>25</v>
      </c>
      <c r="C87" s="65">
        <v>9010.4751495135861</v>
      </c>
      <c r="D87" s="45">
        <v>429.82680701707017</v>
      </c>
      <c r="E87" s="45">
        <v>427.59365370213982</v>
      </c>
      <c r="F87" s="45">
        <v>428.55262011070988</v>
      </c>
      <c r="G87" s="45">
        <v>429.26786293964767</v>
      </c>
      <c r="H87" s="45">
        <v>429.89575725662093</v>
      </c>
      <c r="I87" s="45">
        <v>428.14461494638823</v>
      </c>
      <c r="J87" s="45">
        <v>429.71716133657992</v>
      </c>
      <c r="K87" s="45">
        <v>427.63283656374983</v>
      </c>
      <c r="L87" s="45">
        <v>430.43103101705896</v>
      </c>
      <c r="M87" s="45">
        <v>427.57158865143947</v>
      </c>
      <c r="N87" s="45">
        <v>429.25633301708115</v>
      </c>
      <c r="O87" s="45">
        <v>429.26109966198112</v>
      </c>
      <c r="P87" s="45">
        <v>429.25724737959115</v>
      </c>
      <c r="Q87" s="45">
        <v>429.26013555164116</v>
      </c>
      <c r="R87" s="45">
        <v>429.25678839340117</v>
      </c>
      <c r="S87" s="45">
        <v>429.2640431918411</v>
      </c>
      <c r="T87" s="45">
        <v>429.25708985273116</v>
      </c>
      <c r="U87" s="45">
        <v>429.25482510617115</v>
      </c>
      <c r="V87" s="45">
        <v>429.25675521367117</v>
      </c>
      <c r="W87" s="45">
        <v>429.26369999566111</v>
      </c>
      <c r="X87" s="45">
        <v>429.25319860841114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119995.52308679055</v>
      </c>
      <c r="D89" s="45">
        <v>10391.85421332256</v>
      </c>
      <c r="E89" s="45">
        <v>10329.694500592492</v>
      </c>
      <c r="F89" s="45">
        <v>9879.3836442900629</v>
      </c>
      <c r="G89" s="45">
        <v>8301.3623907799811</v>
      </c>
      <c r="H89" s="45">
        <v>6204.2187465095212</v>
      </c>
      <c r="I89" s="45">
        <v>6416.0424008278305</v>
      </c>
      <c r="J89" s="45">
        <v>6127.7552604799084</v>
      </c>
      <c r="K89" s="45">
        <v>5269.416791998111</v>
      </c>
      <c r="L89" s="45">
        <v>4492.7270717281208</v>
      </c>
      <c r="M89" s="45">
        <v>4367.1908690706796</v>
      </c>
      <c r="N89" s="45">
        <v>3824.3130562259716</v>
      </c>
      <c r="O89" s="45">
        <v>3611.16614163943</v>
      </c>
      <c r="P89" s="45">
        <v>3812.7429726550818</v>
      </c>
      <c r="Q89" s="45">
        <v>3964.0705260815312</v>
      </c>
      <c r="R89" s="45">
        <v>4014.4248163449597</v>
      </c>
      <c r="S89" s="45">
        <v>4534.7426318994094</v>
      </c>
      <c r="T89" s="45">
        <v>4665.0814087834378</v>
      </c>
      <c r="U89" s="45">
        <v>4620.9298215357303</v>
      </c>
      <c r="V89" s="45">
        <v>5101.0749902941225</v>
      </c>
      <c r="W89" s="45">
        <v>5239.8004869831311</v>
      </c>
      <c r="X89" s="45">
        <v>4827.5303447484712</v>
      </c>
    </row>
    <row r="90" spans="1:25" ht="15.75" outlineLevel="1" x14ac:dyDescent="0.25">
      <c r="B90" s="5" t="s">
        <v>28</v>
      </c>
      <c r="C90" s="65">
        <v>287058.59378457896</v>
      </c>
      <c r="D90" s="45">
        <v>3475.8312225111003</v>
      </c>
      <c r="E90" s="45">
        <v>5486.2553992744124</v>
      </c>
      <c r="F90" s="45">
        <v>6068.8567787284892</v>
      </c>
      <c r="G90" s="45">
        <v>6881.117147851819</v>
      </c>
      <c r="H90" s="45">
        <v>7335.06793384094</v>
      </c>
      <c r="I90" s="45">
        <v>11572.241425849003</v>
      </c>
      <c r="J90" s="45">
        <v>13745.152834580302</v>
      </c>
      <c r="K90" s="45">
        <v>14398.030198101504</v>
      </c>
      <c r="L90" s="45">
        <v>14670.601328571269</v>
      </c>
      <c r="M90" s="45">
        <v>14900.231224557632</v>
      </c>
      <c r="N90" s="45">
        <v>14834.478011423884</v>
      </c>
      <c r="O90" s="45">
        <v>15009.741517557221</v>
      </c>
      <c r="P90" s="45">
        <v>15213.837602680631</v>
      </c>
      <c r="Q90" s="45">
        <v>16087.310186937219</v>
      </c>
      <c r="R90" s="45">
        <v>17376.194472936979</v>
      </c>
      <c r="S90" s="45">
        <v>17814.169775937524</v>
      </c>
      <c r="T90" s="45">
        <v>17749.236417542386</v>
      </c>
      <c r="U90" s="45">
        <v>18343.07350253185</v>
      </c>
      <c r="V90" s="45">
        <v>18347.684333534191</v>
      </c>
      <c r="W90" s="45">
        <v>18827.290092267718</v>
      </c>
      <c r="X90" s="45">
        <v>18922.192377362946</v>
      </c>
    </row>
    <row r="91" spans="1:25" ht="15.75" outlineLevel="1" x14ac:dyDescent="0.25">
      <c r="B91" s="5" t="s">
        <v>29</v>
      </c>
      <c r="C91" s="65">
        <v>422414.16019074304</v>
      </c>
      <c r="D91" s="45">
        <v>13026.180695982817</v>
      </c>
      <c r="E91" s="45">
        <v>13699.527139136022</v>
      </c>
      <c r="F91" s="45">
        <v>14023.114644024225</v>
      </c>
      <c r="G91" s="45">
        <v>14268.681395917991</v>
      </c>
      <c r="H91" s="45">
        <v>16680.190379314481</v>
      </c>
      <c r="I91" s="45">
        <v>17866.9003977947</v>
      </c>
      <c r="J91" s="45">
        <v>18281.622056665019</v>
      </c>
      <c r="K91" s="45">
        <v>18308.133749579141</v>
      </c>
      <c r="L91" s="45">
        <v>21958.297647192427</v>
      </c>
      <c r="M91" s="45">
        <v>22051.486367692498</v>
      </c>
      <c r="N91" s="45">
        <v>22033.644542479578</v>
      </c>
      <c r="O91" s="45">
        <v>22222.008992350922</v>
      </c>
      <c r="P91" s="45">
        <v>22690.246474809006</v>
      </c>
      <c r="Q91" s="45">
        <v>22361.941218704902</v>
      </c>
      <c r="R91" s="45">
        <v>22149.777720413244</v>
      </c>
      <c r="S91" s="45">
        <v>22784.838587661987</v>
      </c>
      <c r="T91" s="45">
        <v>22580.460337045068</v>
      </c>
      <c r="U91" s="45">
        <v>23743.977247945644</v>
      </c>
      <c r="V91" s="45">
        <v>23792.292477248033</v>
      </c>
      <c r="W91" s="45">
        <v>23646.479262871355</v>
      </c>
      <c r="X91" s="45">
        <v>24244.358855914037</v>
      </c>
    </row>
    <row r="92" spans="1:25" ht="15.75" outlineLevel="1" x14ac:dyDescent="0.25">
      <c r="B92" s="66" t="s">
        <v>30</v>
      </c>
      <c r="C92" s="67">
        <v>137429.13014748407</v>
      </c>
      <c r="D92" s="68">
        <v>4481.2144865296505</v>
      </c>
      <c r="E92" s="68">
        <v>4723.4918651089465</v>
      </c>
      <c r="F92" s="68">
        <v>4832.3588866418077</v>
      </c>
      <c r="G92" s="68">
        <v>4833.740168502839</v>
      </c>
      <c r="H92" s="68">
        <v>4718.8784887707407</v>
      </c>
      <c r="I92" s="68">
        <v>4710.2291304044938</v>
      </c>
      <c r="J92" s="68">
        <v>4569.9784748097973</v>
      </c>
      <c r="K92" s="68">
        <v>7598.9775628818643</v>
      </c>
      <c r="L92" s="68">
        <v>7707.8586542826251</v>
      </c>
      <c r="M92" s="68">
        <v>7627.9211721120955</v>
      </c>
      <c r="N92" s="68">
        <v>7571.6208052251941</v>
      </c>
      <c r="O92" s="68">
        <v>7459.3832093589062</v>
      </c>
      <c r="P92" s="68">
        <v>7633.5545416038858</v>
      </c>
      <c r="Q92" s="68">
        <v>7470.7201487200236</v>
      </c>
      <c r="R92" s="68">
        <v>7478.5528513747431</v>
      </c>
      <c r="S92" s="68">
        <v>7423.6609995805447</v>
      </c>
      <c r="T92" s="68">
        <v>7242.8895258123266</v>
      </c>
      <c r="U92" s="68">
        <v>7178.1287328013668</v>
      </c>
      <c r="V92" s="68">
        <v>7417.1227531229451</v>
      </c>
      <c r="W92" s="68">
        <v>7461.6713698117956</v>
      </c>
      <c r="X92" s="68">
        <v>7287.1763200274745</v>
      </c>
    </row>
    <row r="93" spans="1:25" ht="15.75" outlineLevel="1" x14ac:dyDescent="0.25">
      <c r="B93" s="38" t="s">
        <v>1</v>
      </c>
      <c r="C93" s="23">
        <v>1516817.7063562633</v>
      </c>
      <c r="D93" s="69">
        <v>62507.215125401744</v>
      </c>
      <c r="E93" s="69">
        <v>63439.745776415206</v>
      </c>
      <c r="F93" s="69">
        <v>64848.289773288474</v>
      </c>
      <c r="G93" s="69">
        <v>64319.763258951803</v>
      </c>
      <c r="H93" s="69">
        <v>63796.327339841955</v>
      </c>
      <c r="I93" s="69">
        <v>63173.862084994878</v>
      </c>
      <c r="J93" s="69">
        <v>65334.803996224182</v>
      </c>
      <c r="K93" s="69">
        <v>67357.482614064953</v>
      </c>
      <c r="L93" s="69">
        <v>70183.513788681652</v>
      </c>
      <c r="M93" s="69">
        <v>71623.216187754893</v>
      </c>
      <c r="N93" s="69">
        <v>71831.703597437518</v>
      </c>
      <c r="O93" s="69">
        <v>72131.99105741056</v>
      </c>
      <c r="P93" s="69">
        <v>72987.920461027563</v>
      </c>
      <c r="Q93" s="69">
        <v>75219.558377221343</v>
      </c>
      <c r="R93" s="69">
        <v>77924.741805347512</v>
      </c>
      <c r="S93" s="69">
        <v>79688.922149855614</v>
      </c>
      <c r="T93" s="69">
        <v>80471.044262923824</v>
      </c>
      <c r="U93" s="69">
        <v>80633.318604916174</v>
      </c>
      <c r="V93" s="69">
        <v>81498.034361510916</v>
      </c>
      <c r="W93" s="69">
        <v>83150.093589116455</v>
      </c>
      <c r="X93" s="69">
        <v>84696.15814387612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</row>
    <row r="96" spans="1:25" x14ac:dyDescent="0.25">
      <c r="Y96" s="23"/>
    </row>
    <row r="97" spans="1:24" x14ac:dyDescent="0.25">
      <c r="A97" s="41">
        <v>13</v>
      </c>
      <c r="B97" s="70" t="s">
        <v>35</v>
      </c>
      <c r="C97" s="71">
        <v>28.498548541491107</v>
      </c>
      <c r="D97" s="71">
        <v>11.270131051571282</v>
      </c>
      <c r="E97" s="71">
        <v>10.149940723542919</v>
      </c>
      <c r="F97" s="71">
        <v>10.756995424530725</v>
      </c>
      <c r="G97" s="71">
        <v>0</v>
      </c>
      <c r="H97" s="71">
        <v>0</v>
      </c>
      <c r="I97" s="71">
        <v>0</v>
      </c>
      <c r="J97" s="71">
        <v>0</v>
      </c>
      <c r="K97" s="71">
        <v>0</v>
      </c>
      <c r="L97" s="71">
        <v>0</v>
      </c>
      <c r="M97" s="71">
        <v>0</v>
      </c>
      <c r="N97" s="71">
        <v>0</v>
      </c>
      <c r="O97" s="71">
        <v>0</v>
      </c>
      <c r="P97" s="71">
        <v>0</v>
      </c>
      <c r="Q97" s="71">
        <v>0</v>
      </c>
      <c r="R97" s="71">
        <v>0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28.498548541491107</v>
      </c>
      <c r="D101" s="76">
        <v>11.270131051571282</v>
      </c>
      <c r="E101" s="76">
        <v>10.149940723542919</v>
      </c>
      <c r="F101" s="76">
        <v>10.756995424530725</v>
      </c>
      <c r="G101" s="76">
        <v>0</v>
      </c>
      <c r="H101" s="76">
        <v>0</v>
      </c>
      <c r="I101" s="76">
        <v>0</v>
      </c>
      <c r="J101" s="76">
        <v>0</v>
      </c>
      <c r="K101" s="76">
        <v>0</v>
      </c>
      <c r="L101" s="76">
        <v>0</v>
      </c>
      <c r="M101" s="76">
        <v>0</v>
      </c>
      <c r="N101" s="76">
        <v>0</v>
      </c>
      <c r="O101" s="76">
        <v>0</v>
      </c>
      <c r="P101" s="76">
        <v>0</v>
      </c>
      <c r="Q101" s="76">
        <v>0</v>
      </c>
      <c r="R101" s="76">
        <v>0</v>
      </c>
      <c r="S101" s="76">
        <v>0</v>
      </c>
      <c r="T101" s="76">
        <v>0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5B897-6EBB-4AAC-A7C7-3D473B5B5891}">
  <sheetPr codeName="Sheet4"/>
  <dimension ref="A1:Z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119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6467.6940125486826</v>
      </c>
      <c r="D7" s="8">
        <v>903.12634820813571</v>
      </c>
      <c r="E7" s="8">
        <v>872.48840955055675</v>
      </c>
      <c r="F7" s="8">
        <v>932.86406626709277</v>
      </c>
      <c r="G7" s="8">
        <v>957.6468040123741</v>
      </c>
      <c r="H7" s="8">
        <v>943.55860281660534</v>
      </c>
      <c r="I7" s="8">
        <v>281.939019988832</v>
      </c>
      <c r="J7" s="8">
        <v>255.64695287633367</v>
      </c>
      <c r="K7" s="8">
        <v>224.85667998461062</v>
      </c>
      <c r="L7" s="8">
        <v>281.34580384950578</v>
      </c>
      <c r="M7" s="8">
        <v>232.51798217730868</v>
      </c>
      <c r="N7" s="8">
        <v>223.25794859162497</v>
      </c>
      <c r="O7" s="8">
        <v>205.6214755167596</v>
      </c>
      <c r="P7" s="8">
        <v>306.7253557433682</v>
      </c>
      <c r="Q7" s="8">
        <v>286.90053072087187</v>
      </c>
      <c r="R7" s="8">
        <v>342.0996369636199</v>
      </c>
      <c r="S7" s="8">
        <v>258.57442554007224</v>
      </c>
      <c r="T7" s="8">
        <v>381.51043422507053</v>
      </c>
      <c r="U7" s="8">
        <v>996.96424311254623</v>
      </c>
      <c r="V7" s="8">
        <v>740.48383856743249</v>
      </c>
      <c r="W7" s="8">
        <v>788.76166247337324</v>
      </c>
      <c r="X7" s="8">
        <v>842.22865107569157</v>
      </c>
      <c r="Y7" s="23"/>
      <c r="Z7" s="23">
        <v>11259.118872261784</v>
      </c>
    </row>
    <row r="8" spans="1:26" ht="15.75" outlineLevel="1" x14ac:dyDescent="0.25">
      <c r="B8" s="4" t="s">
        <v>77</v>
      </c>
      <c r="C8" s="6">
        <v>315.95238929139401</v>
      </c>
      <c r="D8" s="43">
        <v>39.852404305818396</v>
      </c>
      <c r="E8" s="43">
        <v>38.121937674220995</v>
      </c>
      <c r="F8" s="43">
        <v>40.403434400771154</v>
      </c>
      <c r="G8" s="43">
        <v>41.995157451177178</v>
      </c>
      <c r="H8" s="43">
        <v>41.773266515440476</v>
      </c>
      <c r="I8" s="43">
        <v>17.114318500370842</v>
      </c>
      <c r="J8" s="43">
        <v>16.633139068203526</v>
      </c>
      <c r="K8" s="43">
        <v>14.322908323332241</v>
      </c>
      <c r="L8" s="43">
        <v>14.943295206267777</v>
      </c>
      <c r="M8" s="43">
        <v>15.372300008443307</v>
      </c>
      <c r="N8" s="43">
        <v>15.845329606518312</v>
      </c>
      <c r="O8" s="43">
        <v>15.698592617285145</v>
      </c>
      <c r="P8" s="43">
        <v>17.786366804206132</v>
      </c>
      <c r="Q8" s="43">
        <v>19.400060543045736</v>
      </c>
      <c r="R8" s="43">
        <v>22.897845253525119</v>
      </c>
      <c r="S8" s="43">
        <v>22.344814481672735</v>
      </c>
      <c r="T8" s="43">
        <v>26.500248995664109</v>
      </c>
      <c r="U8" s="43">
        <v>28.433355993655752</v>
      </c>
      <c r="V8" s="43">
        <v>33.503846043070652</v>
      </c>
      <c r="W8" s="43">
        <v>36.11623944096474</v>
      </c>
      <c r="X8" s="43">
        <v>41.053053494699135</v>
      </c>
      <c r="Y8" s="23"/>
      <c r="Z8" s="23">
        <v>560.11191472835355</v>
      </c>
    </row>
    <row r="9" spans="1:26" ht="15.75" outlineLevel="1" x14ac:dyDescent="0.25">
      <c r="B9" s="5" t="s">
        <v>78</v>
      </c>
      <c r="C9" s="44">
        <v>2601.304953688295</v>
      </c>
      <c r="D9" s="45">
        <v>208.44721194175747</v>
      </c>
      <c r="E9" s="45">
        <v>225.81557964563751</v>
      </c>
      <c r="F9" s="45">
        <v>253.3646646388969</v>
      </c>
      <c r="G9" s="45">
        <v>233.79937856506845</v>
      </c>
      <c r="H9" s="45">
        <v>225.25123411423777</v>
      </c>
      <c r="I9" s="45">
        <v>218.07715160921131</v>
      </c>
      <c r="J9" s="45">
        <v>194.97364633462689</v>
      </c>
      <c r="K9" s="45">
        <v>210.36177433032952</v>
      </c>
      <c r="L9" s="45">
        <v>194.22619676954344</v>
      </c>
      <c r="M9" s="45">
        <v>250.95170026002913</v>
      </c>
      <c r="N9" s="45">
        <v>226.69654699385467</v>
      </c>
      <c r="O9" s="45">
        <v>222.1968417531923</v>
      </c>
      <c r="P9" s="45">
        <v>216.87165556671945</v>
      </c>
      <c r="Q9" s="45">
        <v>250.48624201341883</v>
      </c>
      <c r="R9" s="45">
        <v>241.07516578781645</v>
      </c>
      <c r="S9" s="45">
        <v>232.10513553740242</v>
      </c>
      <c r="T9" s="45">
        <v>218.65458045801196</v>
      </c>
      <c r="U9" s="45">
        <v>283.13756852341982</v>
      </c>
      <c r="V9" s="45">
        <v>257.15089821640902</v>
      </c>
      <c r="W9" s="45">
        <v>259.34211920668298</v>
      </c>
      <c r="X9" s="45">
        <v>245.56998856677532</v>
      </c>
      <c r="Y9" s="23"/>
      <c r="Z9" s="23">
        <v>4868.5552808330403</v>
      </c>
    </row>
    <row r="10" spans="1:26" ht="15.75" outlineLevel="1" x14ac:dyDescent="0.25">
      <c r="B10" s="5" t="s">
        <v>79</v>
      </c>
      <c r="C10" s="44">
        <v>1396.6756205024067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222.0590738669535</v>
      </c>
      <c r="J10" s="45">
        <v>234.57818412562727</v>
      </c>
      <c r="K10" s="45">
        <v>227.73097444925898</v>
      </c>
      <c r="L10" s="45">
        <v>238.48890708382004</v>
      </c>
      <c r="M10" s="45">
        <v>193.46474537678048</v>
      </c>
      <c r="N10" s="45">
        <v>207.54871156064206</v>
      </c>
      <c r="O10" s="45">
        <v>201.1184255511007</v>
      </c>
      <c r="P10" s="45">
        <v>216.35268895429004</v>
      </c>
      <c r="Q10" s="45">
        <v>209.43074744206103</v>
      </c>
      <c r="R10" s="45">
        <v>225.10344858686278</v>
      </c>
      <c r="S10" s="45">
        <v>217.14386766495042</v>
      </c>
      <c r="T10" s="45">
        <v>233.71192084817397</v>
      </c>
      <c r="U10" s="45">
        <v>225.18527049919678</v>
      </c>
      <c r="V10" s="45">
        <v>0.42064992260928047</v>
      </c>
      <c r="W10" s="45">
        <v>0.42063292360543963</v>
      </c>
      <c r="X10" s="45">
        <v>0.42934316838504089</v>
      </c>
      <c r="Y10" s="23"/>
      <c r="Z10" s="23">
        <v>2853.1875920243174</v>
      </c>
    </row>
    <row r="11" spans="1:26" ht="15.75" outlineLevel="1" x14ac:dyDescent="0.25">
      <c r="B11" s="5" t="s">
        <v>80</v>
      </c>
      <c r="C11" s="44">
        <v>274.92655255812747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48.441820930638116</v>
      </c>
      <c r="J11" s="45">
        <v>49.3795835431821</v>
      </c>
      <c r="K11" s="45">
        <v>50.379311914239928</v>
      </c>
      <c r="L11" s="45">
        <v>43.908065676013479</v>
      </c>
      <c r="M11" s="45">
        <v>52.476800164133259</v>
      </c>
      <c r="N11" s="45">
        <v>53.489784695072323</v>
      </c>
      <c r="O11" s="45">
        <v>54.344232401648732</v>
      </c>
      <c r="P11" s="45">
        <v>46.812492329342831</v>
      </c>
      <c r="Q11" s="45">
        <v>56.335952024141562</v>
      </c>
      <c r="R11" s="45">
        <v>57.435208578706273</v>
      </c>
      <c r="S11" s="45">
        <v>6.0266987441368549</v>
      </c>
      <c r="T11" s="45">
        <v>5.3893290695597393</v>
      </c>
      <c r="U11" s="45">
        <v>2.6294912187491097</v>
      </c>
      <c r="V11" s="45">
        <v>1.6002326965979956E-2</v>
      </c>
      <c r="W11" s="45">
        <v>3.8019376447900014E-3</v>
      </c>
      <c r="X11" s="45">
        <v>4.0586497102299982E-3</v>
      </c>
      <c r="Y11" s="23"/>
      <c r="Z11" s="23">
        <v>527.07263420388529</v>
      </c>
    </row>
    <row r="12" spans="1:26" ht="15.75" outlineLevel="1" x14ac:dyDescent="0.25">
      <c r="B12" s="5" t="s">
        <v>109</v>
      </c>
      <c r="C12" s="44">
        <v>-3843.039601926027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-611.35585809395525</v>
      </c>
      <c r="J12" s="45">
        <v>-620.45028156857575</v>
      </c>
      <c r="K12" s="45">
        <v>-630.11106147941314</v>
      </c>
      <c r="L12" s="45">
        <v>-548.47719541883737</v>
      </c>
      <c r="M12" s="45">
        <v>-651.40779951227034</v>
      </c>
      <c r="N12" s="45">
        <v>-661.63118340078029</v>
      </c>
      <c r="O12" s="45">
        <v>-670.6690176509627</v>
      </c>
      <c r="P12" s="45">
        <v>-577.33600384051067</v>
      </c>
      <c r="Q12" s="45">
        <v>-691.7624496824842</v>
      </c>
      <c r="R12" s="45">
        <v>-704.00088954845103</v>
      </c>
      <c r="S12" s="45">
        <v>-715.29191410590499</v>
      </c>
      <c r="T12" s="45">
        <v>-631.75815303705167</v>
      </c>
      <c r="U12" s="45">
        <v>-0.70568825646691136</v>
      </c>
      <c r="V12" s="45">
        <v>-0.71903680551161131</v>
      </c>
      <c r="W12" s="45">
        <v>0</v>
      </c>
      <c r="X12" s="45">
        <v>0</v>
      </c>
      <c r="Z12" s="23">
        <v>-7715.676532401174</v>
      </c>
    </row>
    <row r="13" spans="1:26" ht="15.75" outlineLevel="1" x14ac:dyDescent="0.25">
      <c r="B13" s="5" t="s">
        <v>31</v>
      </c>
      <c r="C13" s="44">
        <v>5541.6246220485509</v>
      </c>
      <c r="D13" s="45">
        <v>639.87128270368987</v>
      </c>
      <c r="E13" s="45">
        <v>592.59611814427831</v>
      </c>
      <c r="F13" s="45">
        <v>622.66227842388469</v>
      </c>
      <c r="G13" s="45">
        <v>665.75836319922848</v>
      </c>
      <c r="H13" s="45">
        <v>659.62652239648719</v>
      </c>
      <c r="I13" s="45">
        <v>373.56314742870347</v>
      </c>
      <c r="J13" s="45">
        <v>366.3861393232296</v>
      </c>
      <c r="K13" s="45">
        <v>337.53088464810315</v>
      </c>
      <c r="L13" s="45">
        <v>323.20999860382835</v>
      </c>
      <c r="M13" s="45">
        <v>356.6219143677929</v>
      </c>
      <c r="N13" s="45">
        <v>365.24298262966789</v>
      </c>
      <c r="O13" s="45">
        <v>366.90642185351538</v>
      </c>
      <c r="P13" s="45">
        <v>369.51638607173038</v>
      </c>
      <c r="Q13" s="45">
        <v>425.22167412077897</v>
      </c>
      <c r="R13" s="45">
        <v>480.20012014411031</v>
      </c>
      <c r="S13" s="45">
        <v>478.28542060597482</v>
      </c>
      <c r="T13" s="45">
        <v>510.3242824559224</v>
      </c>
      <c r="U13" s="45">
        <v>441.7831738094817</v>
      </c>
      <c r="V13" s="45">
        <v>436.04396318099913</v>
      </c>
      <c r="W13" s="45">
        <v>479.82392830908515</v>
      </c>
      <c r="X13" s="45">
        <v>541.28997829693185</v>
      </c>
      <c r="Y13" s="23"/>
      <c r="Z13" s="23">
        <v>9832.464980717421</v>
      </c>
    </row>
    <row r="14" spans="1:26" ht="15.75" outlineLevel="1" x14ac:dyDescent="0.25">
      <c r="B14" s="5" t="s">
        <v>60</v>
      </c>
      <c r="C14" s="44">
        <v>180.24947638593704</v>
      </c>
      <c r="D14" s="45">
        <v>14.955449256870002</v>
      </c>
      <c r="E14" s="45">
        <v>15.954774086420001</v>
      </c>
      <c r="F14" s="45">
        <v>16.433688803540004</v>
      </c>
      <c r="G14" s="45">
        <v>16.093904796900002</v>
      </c>
      <c r="H14" s="45">
        <v>16.907579790440007</v>
      </c>
      <c r="I14" s="45">
        <v>14.039365746910004</v>
      </c>
      <c r="J14" s="45">
        <v>14.146542050039999</v>
      </c>
      <c r="K14" s="45">
        <v>14.641887798759999</v>
      </c>
      <c r="L14" s="45">
        <v>15.04653592887</v>
      </c>
      <c r="M14" s="45">
        <v>15.038321512399996</v>
      </c>
      <c r="N14" s="45">
        <v>16.065776506650003</v>
      </c>
      <c r="O14" s="45">
        <v>16.025978990979997</v>
      </c>
      <c r="P14" s="45">
        <v>16.721769857590008</v>
      </c>
      <c r="Q14" s="45">
        <v>17.788304259909999</v>
      </c>
      <c r="R14" s="45">
        <v>19.38873816105</v>
      </c>
      <c r="S14" s="45">
        <v>17.960402611840006</v>
      </c>
      <c r="T14" s="45">
        <v>18.688225434789999</v>
      </c>
      <c r="U14" s="45">
        <v>16.501071324509997</v>
      </c>
      <c r="V14" s="45">
        <v>14.067515682889997</v>
      </c>
      <c r="W14" s="45">
        <v>13.054940655390002</v>
      </c>
      <c r="X14" s="45">
        <v>13.88222889919</v>
      </c>
      <c r="Y14" s="23"/>
      <c r="Z14" s="23">
        <v>333.40300215594004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5620.2270684107025</v>
      </c>
      <c r="D16" s="8">
        <v>451.48925013347139</v>
      </c>
      <c r="E16" s="8">
        <v>553.11330329693169</v>
      </c>
      <c r="F16" s="8">
        <v>544.56578395634551</v>
      </c>
      <c r="G16" s="8">
        <v>566.22912328018663</v>
      </c>
      <c r="H16" s="8">
        <v>492.97956328541511</v>
      </c>
      <c r="I16" s="8">
        <v>462.66445939710144</v>
      </c>
      <c r="J16" s="8">
        <v>470.99290717076701</v>
      </c>
      <c r="K16" s="8">
        <v>408.08345539652538</v>
      </c>
      <c r="L16" s="8">
        <v>434.59872356372682</v>
      </c>
      <c r="M16" s="8">
        <v>452.88971416987096</v>
      </c>
      <c r="N16" s="8">
        <v>415.10850000075419</v>
      </c>
      <c r="O16" s="8">
        <v>422.338350219365</v>
      </c>
      <c r="P16" s="8">
        <v>430.68326102604863</v>
      </c>
      <c r="Q16" s="8">
        <v>457.70166573808706</v>
      </c>
      <c r="R16" s="8">
        <v>496.85001596784588</v>
      </c>
      <c r="S16" s="8">
        <v>482.02375062192516</v>
      </c>
      <c r="T16" s="8">
        <v>561.14388211699998</v>
      </c>
      <c r="U16" s="8">
        <v>532.35954307336328</v>
      </c>
      <c r="V16" s="8">
        <v>597.25733557026047</v>
      </c>
      <c r="W16" s="8">
        <v>631.66264948651678</v>
      </c>
      <c r="X16" s="8">
        <v>634.41080907436572</v>
      </c>
      <c r="Y16" s="23"/>
      <c r="Z16" s="23">
        <v>10499.146046545877</v>
      </c>
    </row>
    <row r="17" spans="1:26" ht="15.75" outlineLevel="1" x14ac:dyDescent="0.25">
      <c r="B17" s="4" t="s">
        <v>81</v>
      </c>
      <c r="C17" s="6">
        <v>51.728960316837146</v>
      </c>
      <c r="D17" s="43">
        <v>5.8919268101497915</v>
      </c>
      <c r="E17" s="43">
        <v>6.0420450044034304</v>
      </c>
      <c r="F17" s="43">
        <v>5.7761476423908</v>
      </c>
      <c r="G17" s="43">
        <v>5.1973691617324214</v>
      </c>
      <c r="H17" s="43">
        <v>4.1458426256148595</v>
      </c>
      <c r="I17" s="43">
        <v>3.8374906700199607</v>
      </c>
      <c r="J17" s="43">
        <v>3.7762135872513589</v>
      </c>
      <c r="K17" s="43">
        <v>3.4494311776357676</v>
      </c>
      <c r="L17" s="43">
        <v>3.5178355325332786</v>
      </c>
      <c r="M17" s="43">
        <v>3.3990174799826405</v>
      </c>
      <c r="N17" s="43">
        <v>3.2294174489721397</v>
      </c>
      <c r="O17" s="43">
        <v>3.1102994820660408</v>
      </c>
      <c r="P17" s="43">
        <v>3.3563605579951101</v>
      </c>
      <c r="Q17" s="43">
        <v>3.5787994403067569</v>
      </c>
      <c r="R17" s="43">
        <v>3.8578542398786424</v>
      </c>
      <c r="S17" s="43">
        <v>4.6100074913788776</v>
      </c>
      <c r="T17" s="43">
        <v>4.905833409175222</v>
      </c>
      <c r="U17" s="43">
        <v>5.1034009555537629</v>
      </c>
      <c r="V17" s="43">
        <v>5.6289524776645106</v>
      </c>
      <c r="W17" s="43">
        <v>6.0799775360958712</v>
      </c>
      <c r="X17" s="43">
        <v>6.0371600508884988</v>
      </c>
      <c r="Y17" s="23"/>
      <c r="Z17" s="23">
        <v>94.531382781689743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6.4780180366649045</v>
      </c>
      <c r="D19" s="45">
        <v>1.04340277452948</v>
      </c>
      <c r="E19" s="45">
        <v>0.88255306605288975</v>
      </c>
      <c r="F19" s="45">
        <v>0.89349104725113981</v>
      </c>
      <c r="G19" s="45">
        <v>0.62346520898235991</v>
      </c>
      <c r="H19" s="45">
        <v>0.34808855068163008</v>
      </c>
      <c r="I19" s="45">
        <v>0.70388302462750996</v>
      </c>
      <c r="J19" s="45">
        <v>0.68528136260771977</v>
      </c>
      <c r="K19" s="45">
        <v>0.4648596650492699</v>
      </c>
      <c r="L19" s="45">
        <v>0.44414902894651986</v>
      </c>
      <c r="M19" s="45">
        <v>0.43488828207463009</v>
      </c>
      <c r="N19" s="45">
        <v>0.42340099326329006</v>
      </c>
      <c r="O19" s="45">
        <v>0.39476961440277003</v>
      </c>
      <c r="P19" s="45">
        <v>0.34299849732923005</v>
      </c>
      <c r="Q19" s="45">
        <v>0.40515730141646</v>
      </c>
      <c r="R19" s="45">
        <v>0.51587025879429982</v>
      </c>
      <c r="S19" s="45">
        <v>0.34223409915820996</v>
      </c>
      <c r="T19" s="45">
        <v>0.35549250304396002</v>
      </c>
      <c r="U19" s="45">
        <v>0.13121177311493998</v>
      </c>
      <c r="V19" s="45">
        <v>0.27360875723016992</v>
      </c>
      <c r="W19" s="45">
        <v>0.39938727770794014</v>
      </c>
      <c r="X19" s="45">
        <v>0.38514505086267004</v>
      </c>
      <c r="Y19" s="23"/>
      <c r="Z19" s="23">
        <v>10.493338137127088</v>
      </c>
    </row>
    <row r="20" spans="1:26" ht="15.75" outlineLevel="1" x14ac:dyDescent="0.25">
      <c r="B20" s="5" t="s">
        <v>84</v>
      </c>
      <c r="C20" s="44">
        <v>1006.1542457837423</v>
      </c>
      <c r="D20" s="45">
        <v>37.423381707151528</v>
      </c>
      <c r="E20" s="45">
        <v>76.884705148658753</v>
      </c>
      <c r="F20" s="45">
        <v>62.852913964717338</v>
      </c>
      <c r="G20" s="45">
        <v>74.992022122402986</v>
      </c>
      <c r="H20" s="45">
        <v>100.06671305687037</v>
      </c>
      <c r="I20" s="45">
        <v>82.623314258248513</v>
      </c>
      <c r="J20" s="45">
        <v>87.893957032492679</v>
      </c>
      <c r="K20" s="45">
        <v>83.023125262229627</v>
      </c>
      <c r="L20" s="45">
        <v>110.51858105815435</v>
      </c>
      <c r="M20" s="45">
        <v>115.60671155177496</v>
      </c>
      <c r="N20" s="45">
        <v>101.34104891771209</v>
      </c>
      <c r="O20" s="45">
        <v>93.787045650356333</v>
      </c>
      <c r="P20" s="45">
        <v>97.261088490238478</v>
      </c>
      <c r="Q20" s="45">
        <v>113.59918923154969</v>
      </c>
      <c r="R20" s="45">
        <v>116.97511191276128</v>
      </c>
      <c r="S20" s="45">
        <v>92.882414922194826</v>
      </c>
      <c r="T20" s="45">
        <v>108.38499190549203</v>
      </c>
      <c r="U20" s="45">
        <v>109.7640021414084</v>
      </c>
      <c r="V20" s="45">
        <v>103.15160030652584</v>
      </c>
      <c r="W20" s="45">
        <v>107.2271604483423</v>
      </c>
      <c r="X20" s="45">
        <v>86.382544046951878</v>
      </c>
      <c r="Y20" s="23"/>
      <c r="Z20" s="23">
        <v>1962.6416231362341</v>
      </c>
    </row>
    <row r="21" spans="1:26" ht="15.75" outlineLevel="1" x14ac:dyDescent="0.25">
      <c r="B21" s="5" t="s">
        <v>85</v>
      </c>
      <c r="C21" s="44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23"/>
      <c r="Z21" s="23">
        <v>0</v>
      </c>
    </row>
    <row r="22" spans="1:26" ht="15.75" outlineLevel="1" x14ac:dyDescent="0.25">
      <c r="B22" s="5" t="s">
        <v>86</v>
      </c>
      <c r="C22" s="44">
        <v>1.6816334795486965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0.29584062294696017</v>
      </c>
      <c r="Y22" s="23"/>
      <c r="Z22" s="23">
        <v>3.8529080046438779</v>
      </c>
    </row>
    <row r="23" spans="1:26" ht="15.75" outlineLevel="1" x14ac:dyDescent="0.25">
      <c r="B23" s="5" t="s">
        <v>8</v>
      </c>
      <c r="C23" s="44">
        <v>3208.3482414308446</v>
      </c>
      <c r="D23" s="45">
        <v>317.75753328194338</v>
      </c>
      <c r="E23" s="45">
        <v>340.17998576690349</v>
      </c>
      <c r="F23" s="45">
        <v>326.47967062065266</v>
      </c>
      <c r="G23" s="45">
        <v>318.33110821331121</v>
      </c>
      <c r="H23" s="45">
        <v>260.77108343833669</v>
      </c>
      <c r="I23" s="45">
        <v>267.19178196130662</v>
      </c>
      <c r="J23" s="45">
        <v>259.26235775726803</v>
      </c>
      <c r="K23" s="45">
        <v>223.48240969370002</v>
      </c>
      <c r="L23" s="45">
        <v>226.40015979616658</v>
      </c>
      <c r="M23" s="45">
        <v>226.38938738582723</v>
      </c>
      <c r="N23" s="45">
        <v>206.53337983983477</v>
      </c>
      <c r="O23" s="45">
        <v>201.16986600377675</v>
      </c>
      <c r="P23" s="45">
        <v>210.38631510907265</v>
      </c>
      <c r="Q23" s="45">
        <v>234.44159710928326</v>
      </c>
      <c r="R23" s="45">
        <v>262.41348469636529</v>
      </c>
      <c r="S23" s="45">
        <v>287.13051921159382</v>
      </c>
      <c r="T23" s="45">
        <v>312.60637234426059</v>
      </c>
      <c r="U23" s="45">
        <v>298.70724232171938</v>
      </c>
      <c r="V23" s="45">
        <v>375.98952789660171</v>
      </c>
      <c r="W23" s="45">
        <v>412.11274985663107</v>
      </c>
      <c r="X23" s="45">
        <v>405.43953791944546</v>
      </c>
      <c r="Y23" s="23"/>
      <c r="Z23" s="23">
        <v>5973.1760702240008</v>
      </c>
    </row>
    <row r="24" spans="1:26" ht="15.75" outlineLevel="1" x14ac:dyDescent="0.25">
      <c r="B24" s="5" t="s">
        <v>9</v>
      </c>
      <c r="C24" s="44">
        <v>88.370816691706096</v>
      </c>
      <c r="D24" s="45">
        <v>7.3073997577499998</v>
      </c>
      <c r="E24" s="45">
        <v>8.2109207710600014</v>
      </c>
      <c r="F24" s="45">
        <v>8.3109396327500029</v>
      </c>
      <c r="G24" s="45">
        <v>7.1803646491400013</v>
      </c>
      <c r="H24" s="45">
        <v>6.2188385965799968</v>
      </c>
      <c r="I24" s="45">
        <v>5.9341818181300026</v>
      </c>
      <c r="J24" s="45">
        <v>6.2248115865400004</v>
      </c>
      <c r="K24" s="45">
        <v>6.5057383257100012</v>
      </c>
      <c r="L24" s="45">
        <v>7.3636124152599995</v>
      </c>
      <c r="M24" s="45">
        <v>7.2659260141900033</v>
      </c>
      <c r="N24" s="45">
        <v>7.5148642962600007</v>
      </c>
      <c r="O24" s="45">
        <v>7.6205802487999987</v>
      </c>
      <c r="P24" s="45">
        <v>7.6385897106600007</v>
      </c>
      <c r="Q24" s="45">
        <v>8.5666555463300007</v>
      </c>
      <c r="R24" s="45">
        <v>9.1786941983399988</v>
      </c>
      <c r="S24" s="45">
        <v>10.615578940579999</v>
      </c>
      <c r="T24" s="45">
        <v>10.388341961349999</v>
      </c>
      <c r="U24" s="45">
        <v>9.0566974787700012</v>
      </c>
      <c r="V24" s="45">
        <v>9.8194946706399975</v>
      </c>
      <c r="W24" s="45">
        <v>10.367559612119997</v>
      </c>
      <c r="X24" s="45">
        <v>8.2776132269399998</v>
      </c>
      <c r="Y24" s="23"/>
      <c r="Z24" s="23">
        <v>169.56740345789999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125.81486794751554</v>
      </c>
      <c r="D26" s="8">
        <v>20.199869709999948</v>
      </c>
      <c r="E26" s="8">
        <v>23.239091355599946</v>
      </c>
      <c r="F26" s="8">
        <v>20.199869709999948</v>
      </c>
      <c r="G26" s="8">
        <v>31.129905014794467</v>
      </c>
      <c r="H26" s="8">
        <v>16.369918999999999</v>
      </c>
      <c r="I26" s="8">
        <v>40.446009999999994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17.105550000000001</v>
      </c>
      <c r="W26" s="8">
        <v>0</v>
      </c>
      <c r="X26" s="8">
        <v>0</v>
      </c>
      <c r="Y26" s="23"/>
      <c r="Z26" s="23">
        <v>168.69021479039429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56.381749436592926</v>
      </c>
      <c r="D28" s="45">
        <v>0</v>
      </c>
      <c r="E28" s="45">
        <v>3.0392216455999996</v>
      </c>
      <c r="F28" s="45">
        <v>0</v>
      </c>
      <c r="G28" s="45">
        <v>10.874693196000001</v>
      </c>
      <c r="H28" s="45">
        <v>16.369918999999999</v>
      </c>
      <c r="I28" s="45">
        <v>40.446009999999994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17.105550000000001</v>
      </c>
      <c r="W28" s="45">
        <v>0</v>
      </c>
      <c r="X28" s="45">
        <v>0</v>
      </c>
      <c r="Y28" s="23"/>
      <c r="Z28" s="23">
        <v>87.835393841599995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31.721278657202795</v>
      </c>
      <c r="D30" s="8">
        <v>11.270109272149911</v>
      </c>
      <c r="E30" s="8">
        <v>10.149913272561511</v>
      </c>
      <c r="F30" s="8">
        <v>13.350000370436788</v>
      </c>
      <c r="G30" s="8">
        <v>0.6616439414109001</v>
      </c>
      <c r="H30" s="8">
        <v>5.3709643888969996E-2</v>
      </c>
      <c r="I30" s="8">
        <v>0</v>
      </c>
      <c r="J30" s="8">
        <v>0</v>
      </c>
      <c r="K30" s="8">
        <v>0</v>
      </c>
      <c r="L30" s="8">
        <v>0.18111728725126</v>
      </c>
      <c r="M30" s="8">
        <v>1.335527485607E-2</v>
      </c>
      <c r="N30" s="8">
        <v>0.14728815509980001</v>
      </c>
      <c r="O30" s="8">
        <v>0</v>
      </c>
      <c r="P30" s="8">
        <v>0.43599849773917004</v>
      </c>
      <c r="Q30" s="8">
        <v>0</v>
      </c>
      <c r="R30" s="8">
        <v>0.33406738165706001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36.597203097051441</v>
      </c>
    </row>
    <row r="31" spans="1:26" ht="15.75" outlineLevel="1" x14ac:dyDescent="0.25">
      <c r="B31" s="4" t="s">
        <v>120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23"/>
      <c r="Z31" s="23">
        <v>0</v>
      </c>
    </row>
    <row r="32" spans="1:26" ht="15.75" outlineLevel="1" x14ac:dyDescent="0.25">
      <c r="B32" s="5" t="s">
        <v>68</v>
      </c>
      <c r="C32" s="44">
        <v>31.721278657202795</v>
      </c>
      <c r="D32" s="44">
        <v>11.270109272149911</v>
      </c>
      <c r="E32" s="44">
        <v>10.149913272561511</v>
      </c>
      <c r="F32" s="44">
        <v>13.350000370436788</v>
      </c>
      <c r="G32" s="44">
        <v>0.6616439414109001</v>
      </c>
      <c r="H32" s="44">
        <v>5.3709643888969996E-2</v>
      </c>
      <c r="I32" s="44">
        <v>0</v>
      </c>
      <c r="J32" s="44">
        <v>0</v>
      </c>
      <c r="K32" s="44">
        <v>0</v>
      </c>
      <c r="L32" s="44">
        <v>0.18111728725126</v>
      </c>
      <c r="M32" s="44">
        <v>1.335527485607E-2</v>
      </c>
      <c r="N32" s="44">
        <v>0.14728815509980001</v>
      </c>
      <c r="O32" s="44">
        <v>0</v>
      </c>
      <c r="P32" s="44">
        <v>0.43599849773917004</v>
      </c>
      <c r="Q32" s="44">
        <v>0</v>
      </c>
      <c r="R32" s="44">
        <v>0.33406738165706001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-7117.8435377613841</v>
      </c>
      <c r="D34" s="8">
        <v>-223.07553440413082</v>
      </c>
      <c r="E34" s="8">
        <v>-353.47233139357741</v>
      </c>
      <c r="F34" s="8">
        <v>-398.21824312585642</v>
      </c>
      <c r="G34" s="8">
        <v>-455.84502540158667</v>
      </c>
      <c r="H34" s="8">
        <v>-599.27916178484372</v>
      </c>
      <c r="I34" s="8">
        <v>-946.24299235073943</v>
      </c>
      <c r="J34" s="8">
        <v>-863.14713279765851</v>
      </c>
      <c r="K34" s="8">
        <v>-1044.290594519586</v>
      </c>
      <c r="L34" s="8">
        <v>-1119.704012978231</v>
      </c>
      <c r="M34" s="8">
        <v>-1157.859357794373</v>
      </c>
      <c r="N34" s="8">
        <v>-954.97687526650759</v>
      </c>
      <c r="O34" s="8">
        <v>-909.64904335965718</v>
      </c>
      <c r="P34" s="8">
        <v>-968.555408636587</v>
      </c>
      <c r="Q34" s="8">
        <v>-1012.3196410052378</v>
      </c>
      <c r="R34" s="8">
        <v>-946.68233952883304</v>
      </c>
      <c r="S34" s="8">
        <v>-572.44250533850027</v>
      </c>
      <c r="T34" s="8">
        <v>-271.78232044652299</v>
      </c>
      <c r="U34" s="8">
        <v>-29.344135778263016</v>
      </c>
      <c r="V34" s="8">
        <v>70.733823660897883</v>
      </c>
      <c r="W34" s="8">
        <v>130.56319743721087</v>
      </c>
      <c r="X34" s="8">
        <v>197.50906270804475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-3585.2394648925952</v>
      </c>
      <c r="D35" s="43">
        <v>-0.43817394285945011</v>
      </c>
      <c r="E35" s="43">
        <v>-94.935233397372542</v>
      </c>
      <c r="F35" s="43">
        <v>-113.70558202074542</v>
      </c>
      <c r="G35" s="43">
        <v>-152.40594302020702</v>
      </c>
      <c r="H35" s="43">
        <v>-175.2964107284088</v>
      </c>
      <c r="I35" s="43">
        <v>-386.93319952977174</v>
      </c>
      <c r="J35" s="43">
        <v>-499.74910969755132</v>
      </c>
      <c r="K35" s="43">
        <v>-533.21707317116784</v>
      </c>
      <c r="L35" s="43">
        <v>-594.82151253736504</v>
      </c>
      <c r="M35" s="43">
        <v>-641.993566651891</v>
      </c>
      <c r="N35" s="43">
        <v>-560.92735665837824</v>
      </c>
      <c r="O35" s="43">
        <v>-535.78389673616175</v>
      </c>
      <c r="P35" s="43">
        <v>-531.63457994978569</v>
      </c>
      <c r="Q35" s="43">
        <v>-559.44790001373974</v>
      </c>
      <c r="R35" s="43">
        <v>-617.28697828359475</v>
      </c>
      <c r="S35" s="43">
        <v>-394.42315151240871</v>
      </c>
      <c r="T35" s="43">
        <v>-221.94648400551452</v>
      </c>
      <c r="U35" s="43">
        <v>-141.36836461615911</v>
      </c>
      <c r="V35" s="43">
        <v>-65.841694204583746</v>
      </c>
      <c r="W35" s="43">
        <v>-36.058364514278871</v>
      </c>
      <c r="X35" s="43">
        <v>7.9549351879478545</v>
      </c>
      <c r="Y35" s="23"/>
      <c r="Z35" s="23">
        <v>-6850.2596400039984</v>
      </c>
    </row>
    <row r="36" spans="1:26" ht="15.75" outlineLevel="1" x14ac:dyDescent="0.25">
      <c r="B36" s="5" t="s">
        <v>88</v>
      </c>
      <c r="C36" s="44">
        <v>-5512.2592975427015</v>
      </c>
      <c r="D36" s="45">
        <v>-487.27978786688544</v>
      </c>
      <c r="E36" s="45">
        <v>-521.98661665514157</v>
      </c>
      <c r="F36" s="45">
        <v>-541.61276073782847</v>
      </c>
      <c r="G36" s="45">
        <v>-559.51291351287205</v>
      </c>
      <c r="H36" s="45">
        <v>-675.97127383872521</v>
      </c>
      <c r="I36" s="45">
        <v>-808.89381738599411</v>
      </c>
      <c r="J36" s="45">
        <v>-612.18104564432383</v>
      </c>
      <c r="K36" s="45">
        <v>-614.13817955424929</v>
      </c>
      <c r="L36" s="45">
        <v>-621.1346799202131</v>
      </c>
      <c r="M36" s="45">
        <v>-607.66521203902573</v>
      </c>
      <c r="N36" s="45">
        <v>-480.70415284122652</v>
      </c>
      <c r="O36" s="45">
        <v>-447.82853091654459</v>
      </c>
      <c r="P36" s="45">
        <v>-485.74155111356419</v>
      </c>
      <c r="Q36" s="45">
        <v>-499.4159244618981</v>
      </c>
      <c r="R36" s="45">
        <v>-369.29205277550562</v>
      </c>
      <c r="S36" s="45">
        <v>-212.42972742132469</v>
      </c>
      <c r="T36" s="45">
        <v>-115.86461353836071</v>
      </c>
      <c r="U36" s="45">
        <v>-84.062470328569958</v>
      </c>
      <c r="V36" s="45">
        <v>-53.940800207090994</v>
      </c>
      <c r="W36" s="45">
        <v>-20.680733336781085</v>
      </c>
      <c r="X36" s="45">
        <v>10.715024340687091</v>
      </c>
      <c r="Y36" s="23"/>
      <c r="Z36" s="23">
        <v>-8809.6218197554372</v>
      </c>
    </row>
    <row r="37" spans="1:26" ht="15.75" outlineLevel="1" x14ac:dyDescent="0.25">
      <c r="B37" s="5" t="s">
        <v>89</v>
      </c>
      <c r="C37" s="44">
        <v>8.0591790825270005E-3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6.354426465400002E-4</v>
      </c>
      <c r="J37" s="45">
        <v>1.4669827410499982E-3</v>
      </c>
      <c r="K37" s="45">
        <v>2.0284908330799991E-3</v>
      </c>
      <c r="L37" s="45">
        <v>1.8975849057799991E-3</v>
      </c>
      <c r="M37" s="45">
        <v>1.6851905189799983E-3</v>
      </c>
      <c r="N37" s="45">
        <v>7.9720599688000015E-4</v>
      </c>
      <c r="O37" s="45">
        <v>5.3704637723999977E-4</v>
      </c>
      <c r="P37" s="45">
        <v>1.2341560156599993E-3</v>
      </c>
      <c r="Q37" s="45">
        <v>1.4202338221799991E-3</v>
      </c>
      <c r="R37" s="45">
        <v>1.3942586376099991E-3</v>
      </c>
      <c r="S37" s="45">
        <v>1.01483644849E-3</v>
      </c>
      <c r="T37" s="45">
        <v>5.0437721272999982E-4</v>
      </c>
      <c r="U37" s="45">
        <v>2.3313702664000001E-4</v>
      </c>
      <c r="V37" s="45">
        <v>6.0337858711999998E-4</v>
      </c>
      <c r="W37" s="45">
        <v>5.0420753873999988E-4</v>
      </c>
      <c r="X37" s="45">
        <v>4.163344551400001E-4</v>
      </c>
      <c r="Y37" s="23"/>
      <c r="Z37" s="23">
        <v>1.6372863763859991E-2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-588.67003037912036</v>
      </c>
      <c r="D40" s="45">
        <v>10.235146786672344</v>
      </c>
      <c r="E40" s="45">
        <v>10.226358999273037</v>
      </c>
      <c r="F40" s="45">
        <v>10.137769354832399</v>
      </c>
      <c r="G40" s="45">
        <v>10.176997767297134</v>
      </c>
      <c r="H40" s="45">
        <v>10.179875517085684</v>
      </c>
      <c r="I40" s="45">
        <v>10.184288812906406</v>
      </c>
      <c r="J40" s="45">
        <v>10.180617541196522</v>
      </c>
      <c r="K40" s="45">
        <v>-131.14251211510253</v>
      </c>
      <c r="L40" s="45">
        <v>-131.12121656954449</v>
      </c>
      <c r="M40" s="45">
        <v>-134.81182908852207</v>
      </c>
      <c r="N40" s="45">
        <v>-138.7966235915184</v>
      </c>
      <c r="O40" s="45">
        <v>-142.544516886845</v>
      </c>
      <c r="P40" s="45">
        <v>-146.45201231987591</v>
      </c>
      <c r="Q40" s="45">
        <v>-147.16313869647882</v>
      </c>
      <c r="R40" s="45">
        <v>-150.88517834664506</v>
      </c>
      <c r="S40" s="45">
        <v>-154.61342257234944</v>
      </c>
      <c r="T40" s="45">
        <v>-121.75769212333367</v>
      </c>
      <c r="U40" s="45">
        <v>9.1925564556333423</v>
      </c>
      <c r="V40" s="45">
        <v>9.2971422508373323</v>
      </c>
      <c r="W40" s="45">
        <v>7.9503526073863489</v>
      </c>
      <c r="X40" s="45">
        <v>0.16715861557423972</v>
      </c>
      <c r="Y40" s="23"/>
      <c r="Z40" s="23">
        <v>-1301.3598776015208</v>
      </c>
    </row>
    <row r="41" spans="1:26" ht="15.75" outlineLevel="1" x14ac:dyDescent="0.25">
      <c r="B41" s="5" t="s">
        <v>8</v>
      </c>
      <c r="C41" s="44">
        <v>2.1119023771661648E-2</v>
      </c>
      <c r="D41" s="45">
        <v>6.7855639885499907E-3</v>
      </c>
      <c r="E41" s="45">
        <v>5.5445350401699947E-3</v>
      </c>
      <c r="F41" s="45">
        <v>1.8400993846799994E-3</v>
      </c>
      <c r="G41" s="45">
        <v>2.7306005672000005E-4</v>
      </c>
      <c r="H41" s="45">
        <v>4.7830759200000001E-5</v>
      </c>
      <c r="I41" s="45">
        <v>8.1455783800000027E-5</v>
      </c>
      <c r="J41" s="45">
        <v>1.2193417149299996E-3</v>
      </c>
      <c r="K41" s="45">
        <v>2.0240939894899963E-3</v>
      </c>
      <c r="L41" s="45">
        <v>1.8683493239200039E-3</v>
      </c>
      <c r="M41" s="45">
        <v>2.018931134869997E-3</v>
      </c>
      <c r="N41" s="45">
        <v>1.3473420650099998E-3</v>
      </c>
      <c r="O41" s="45">
        <v>1.1912980908799998E-3</v>
      </c>
      <c r="P41" s="45">
        <v>1.1604309771900021E-3</v>
      </c>
      <c r="Q41" s="45">
        <v>1.4515874386400007E-3</v>
      </c>
      <c r="R41" s="45">
        <v>1.49345435012E-3</v>
      </c>
      <c r="S41" s="45">
        <v>1.0661869288200003E-3</v>
      </c>
      <c r="T41" s="45">
        <v>1.2907936626800009E-3</v>
      </c>
      <c r="U41" s="45">
        <v>2.1102926040000001E-5</v>
      </c>
      <c r="V41" s="45">
        <v>0</v>
      </c>
      <c r="W41" s="45">
        <v>0</v>
      </c>
      <c r="X41" s="45">
        <v>0</v>
      </c>
      <c r="Y41" s="23"/>
      <c r="Z41" s="23">
        <v>3.0725457615709981E-2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0.1618431707044202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0.33119212863204994</v>
      </c>
      <c r="S45" s="45">
        <v>0</v>
      </c>
      <c r="T45" s="45">
        <v>8.8341629481779996E-2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0.41953375811382992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17987.532821959048</v>
      </c>
      <c r="D47" s="8">
        <v>231.73608230236096</v>
      </c>
      <c r="E47" s="8">
        <v>340.86126494049631</v>
      </c>
      <c r="F47" s="8">
        <v>406.58972114124214</v>
      </c>
      <c r="G47" s="8">
        <v>609.28635566365836</v>
      </c>
      <c r="H47" s="8">
        <v>831.53001528175537</v>
      </c>
      <c r="I47" s="8">
        <v>3093.4969645609667</v>
      </c>
      <c r="J47" s="8">
        <v>1549.6267862719037</v>
      </c>
      <c r="K47" s="8">
        <v>1613.1540321095133</v>
      </c>
      <c r="L47" s="8">
        <v>1686.7348892249206</v>
      </c>
      <c r="M47" s="8">
        <v>1772.4363247916585</v>
      </c>
      <c r="N47" s="8">
        <v>1868.8860270162913</v>
      </c>
      <c r="O47" s="8">
        <v>1892.5982230106574</v>
      </c>
      <c r="P47" s="8">
        <v>1947.5569299657502</v>
      </c>
      <c r="Q47" s="8">
        <v>2112.7698884062829</v>
      </c>
      <c r="R47" s="8">
        <v>2220.3904232423306</v>
      </c>
      <c r="S47" s="8">
        <v>2505.2614376438091</v>
      </c>
      <c r="T47" s="8">
        <v>2616.8204503247439</v>
      </c>
      <c r="U47" s="8">
        <v>2810.838406855325</v>
      </c>
      <c r="V47" s="8">
        <v>2924.7315832239879</v>
      </c>
      <c r="W47" s="8">
        <v>3135.9613827270082</v>
      </c>
      <c r="X47" s="8">
        <v>3413.4903288225355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7604.648593692581</v>
      </c>
      <c r="D48" s="6">
        <v>0</v>
      </c>
      <c r="E48" s="6">
        <v>8.9441317771687388</v>
      </c>
      <c r="F48" s="6">
        <v>0</v>
      </c>
      <c r="G48" s="6">
        <v>24.136795100813035</v>
      </c>
      <c r="H48" s="6">
        <v>173.38715799456057</v>
      </c>
      <c r="I48" s="6">
        <v>2231.7620886130762</v>
      </c>
      <c r="J48" s="6">
        <v>656.94639957222762</v>
      </c>
      <c r="K48" s="6">
        <v>682.89890550296775</v>
      </c>
      <c r="L48" s="6">
        <v>726.06779914279161</v>
      </c>
      <c r="M48" s="6">
        <v>756.47527475741765</v>
      </c>
      <c r="N48" s="6">
        <v>818.05209496545899</v>
      </c>
      <c r="O48" s="6">
        <v>860.58203062824657</v>
      </c>
      <c r="P48" s="6">
        <v>886.51063536959441</v>
      </c>
      <c r="Q48" s="6">
        <v>978.82244624356565</v>
      </c>
      <c r="R48" s="6">
        <v>1029.5773072125046</v>
      </c>
      <c r="S48" s="6">
        <v>1092.0581980947916</v>
      </c>
      <c r="T48" s="6">
        <v>1137.2789505857015</v>
      </c>
      <c r="U48" s="6">
        <v>1136.2901040961724</v>
      </c>
      <c r="V48" s="6">
        <v>1137.6726959324867</v>
      </c>
      <c r="W48" s="6">
        <v>1185.3927095340116</v>
      </c>
      <c r="X48" s="6">
        <v>1219.9499664029959</v>
      </c>
      <c r="Y48" s="23"/>
      <c r="Z48" s="23">
        <v>16742.805691526555</v>
      </c>
    </row>
    <row r="49" spans="1:26" ht="15.75" outlineLevel="1" x14ac:dyDescent="0.25">
      <c r="B49" s="5" t="s">
        <v>94</v>
      </c>
      <c r="C49" s="44">
        <v>3107.5979184601356</v>
      </c>
      <c r="D49" s="44">
        <v>0</v>
      </c>
      <c r="E49" s="44">
        <v>0</v>
      </c>
      <c r="F49" s="44">
        <v>0</v>
      </c>
      <c r="G49" s="44">
        <v>116.23184905929311</v>
      </c>
      <c r="H49" s="44">
        <v>140.30253146822113</v>
      </c>
      <c r="I49" s="44">
        <v>250.87212958328331</v>
      </c>
      <c r="J49" s="44">
        <v>265.29157892256984</v>
      </c>
      <c r="K49" s="44">
        <v>278.12355704429672</v>
      </c>
      <c r="L49" s="44">
        <v>282.72700632396999</v>
      </c>
      <c r="M49" s="44">
        <v>305.06246742236073</v>
      </c>
      <c r="N49" s="44">
        <v>307.74602635512531</v>
      </c>
      <c r="O49" s="44">
        <v>313.29126155117007</v>
      </c>
      <c r="P49" s="44">
        <v>315.05206248191098</v>
      </c>
      <c r="Q49" s="44">
        <v>348.11802446193963</v>
      </c>
      <c r="R49" s="44">
        <v>361.72299895217697</v>
      </c>
      <c r="S49" s="44">
        <v>531.24233925382885</v>
      </c>
      <c r="T49" s="44">
        <v>556.53117084461792</v>
      </c>
      <c r="U49" s="44">
        <v>672.31903441025111</v>
      </c>
      <c r="V49" s="44">
        <v>741.38461784938363</v>
      </c>
      <c r="W49" s="44">
        <v>817.78240078403167</v>
      </c>
      <c r="X49" s="44">
        <v>945.89509027467</v>
      </c>
      <c r="Y49" s="23"/>
      <c r="Z49" s="23">
        <v>7549.6961470431024</v>
      </c>
    </row>
    <row r="50" spans="1:26" ht="15.75" outlineLevel="1" x14ac:dyDescent="0.25">
      <c r="B50" s="5" t="s">
        <v>95</v>
      </c>
      <c r="C50" s="44">
        <v>1683.7137106558464</v>
      </c>
      <c r="D50" s="45">
        <v>0</v>
      </c>
      <c r="E50" s="45">
        <v>50.152219178081587</v>
      </c>
      <c r="F50" s="45">
        <v>86.110879848911537</v>
      </c>
      <c r="G50" s="45">
        <v>93.624439757832917</v>
      </c>
      <c r="H50" s="45">
        <v>98.795779926697477</v>
      </c>
      <c r="I50" s="45">
        <v>147.50490891327721</v>
      </c>
      <c r="J50" s="45">
        <v>171.54000629197679</v>
      </c>
      <c r="K50" s="45">
        <v>180.67846510248154</v>
      </c>
      <c r="L50" s="45">
        <v>194.21104224592736</v>
      </c>
      <c r="M50" s="45">
        <v>205.19167255747053</v>
      </c>
      <c r="N50" s="45">
        <v>211.2440801022538</v>
      </c>
      <c r="O50" s="45">
        <v>171.07190507161928</v>
      </c>
      <c r="P50" s="45">
        <v>175.31743458367617</v>
      </c>
      <c r="Q50" s="45">
        <v>187.13784901894897</v>
      </c>
      <c r="R50" s="45">
        <v>207.34275301692136</v>
      </c>
      <c r="S50" s="45">
        <v>215.34372026722266</v>
      </c>
      <c r="T50" s="45">
        <v>223.73956053879692</v>
      </c>
      <c r="U50" s="45">
        <v>229.11760018097405</v>
      </c>
      <c r="V50" s="45">
        <v>234.63045693754009</v>
      </c>
      <c r="W50" s="45">
        <v>250.46986154972058</v>
      </c>
      <c r="X50" s="45">
        <v>259.9223545099938</v>
      </c>
      <c r="Y50" s="23"/>
      <c r="Z50" s="23">
        <v>3593.146989600325</v>
      </c>
    </row>
    <row r="51" spans="1:26" ht="15.75" outlineLevel="1" x14ac:dyDescent="0.25">
      <c r="B51" s="5" t="s">
        <v>96</v>
      </c>
      <c r="C51" s="44">
        <v>3684.373790804188</v>
      </c>
      <c r="D51" s="45">
        <v>231.69074147397353</v>
      </c>
      <c r="E51" s="45">
        <v>235.48741176109155</v>
      </c>
      <c r="F51" s="45">
        <v>239.41412015346972</v>
      </c>
      <c r="G51" s="45">
        <v>244.12433843696425</v>
      </c>
      <c r="H51" s="45">
        <v>274.43977852691864</v>
      </c>
      <c r="I51" s="45">
        <v>302.65250407483927</v>
      </c>
      <c r="J51" s="45">
        <v>291.62703153679672</v>
      </c>
      <c r="K51" s="45">
        <v>298.095400887739</v>
      </c>
      <c r="L51" s="45">
        <v>304.67178751924416</v>
      </c>
      <c r="M51" s="45">
        <v>312.54087540017582</v>
      </c>
      <c r="N51" s="45">
        <v>333.33265320959686</v>
      </c>
      <c r="O51" s="45">
        <v>342.40826021491523</v>
      </c>
      <c r="P51" s="45">
        <v>361.0507593998471</v>
      </c>
      <c r="Q51" s="45">
        <v>375.25312002736689</v>
      </c>
      <c r="R51" s="45">
        <v>389.70015165714062</v>
      </c>
      <c r="S51" s="45">
        <v>423.28431756730367</v>
      </c>
      <c r="T51" s="45">
        <v>445.76190761715685</v>
      </c>
      <c r="U51" s="45">
        <v>470.13939682050761</v>
      </c>
      <c r="V51" s="45">
        <v>500.94570323848524</v>
      </c>
      <c r="W51" s="45">
        <v>538.16986051435811</v>
      </c>
      <c r="X51" s="45">
        <v>589.97912512191431</v>
      </c>
      <c r="Y51" s="23"/>
      <c r="Z51" s="23">
        <v>7504.7692451598041</v>
      </c>
    </row>
    <row r="52" spans="1:26" ht="15.75" outlineLevel="1" x14ac:dyDescent="0.25">
      <c r="B52" s="5" t="s">
        <v>97</v>
      </c>
      <c r="C52" s="44">
        <v>1907.6801548432802</v>
      </c>
      <c r="D52" s="45">
        <v>2.788738630131999E-2</v>
      </c>
      <c r="E52" s="45">
        <v>46.261811034435468</v>
      </c>
      <c r="F52" s="45">
        <v>81.007817991475392</v>
      </c>
      <c r="G52" s="45">
        <v>131.16302982716329</v>
      </c>
      <c r="H52" s="45">
        <v>144.58787194410846</v>
      </c>
      <c r="I52" s="45">
        <v>160.91365573442772</v>
      </c>
      <c r="J52" s="45">
        <v>164.52667373379688</v>
      </c>
      <c r="K52" s="45">
        <v>173.67899178849137</v>
      </c>
      <c r="L52" s="45">
        <v>179.38660618153594</v>
      </c>
      <c r="M52" s="45">
        <v>193.44527686896723</v>
      </c>
      <c r="N52" s="45">
        <v>198.71671263667466</v>
      </c>
      <c r="O52" s="45">
        <v>205.48598169824101</v>
      </c>
      <c r="P52" s="45">
        <v>210.08575502249246</v>
      </c>
      <c r="Q52" s="45">
        <v>223.9103115810174</v>
      </c>
      <c r="R52" s="45">
        <v>232.4486430603975</v>
      </c>
      <c r="S52" s="45">
        <v>243.80415345599033</v>
      </c>
      <c r="T52" s="45">
        <v>252.95051065116635</v>
      </c>
      <c r="U52" s="45">
        <v>302.43440464115042</v>
      </c>
      <c r="V52" s="45">
        <v>309.44736829015477</v>
      </c>
      <c r="W52" s="45">
        <v>343.62189733045369</v>
      </c>
      <c r="X52" s="45">
        <v>395.79112789428564</v>
      </c>
      <c r="Y52" s="23"/>
      <c r="Z52" s="23">
        <v>4193.6964887527274</v>
      </c>
    </row>
    <row r="53" spans="1:26" ht="15.75" outlineLevel="1" x14ac:dyDescent="0.25">
      <c r="B53" s="5" t="s">
        <v>98</v>
      </c>
      <c r="C53" s="44">
        <v>3.8519002284516617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1.4285408931029564</v>
      </c>
      <c r="U53" s="45">
        <v>1.4596829877593624</v>
      </c>
      <c r="V53" s="45">
        <v>1.7221804013923689</v>
      </c>
      <c r="W53" s="45">
        <v>1.7597240276652453</v>
      </c>
      <c r="X53" s="45">
        <v>3.1015565682010071</v>
      </c>
      <c r="Y53" s="23"/>
      <c r="Z53" s="23">
        <v>11.413958088416537</v>
      </c>
    </row>
    <row r="54" spans="1:26" ht="15.75" outlineLevel="1" x14ac:dyDescent="0.25">
      <c r="B54" s="5" t="s">
        <v>13</v>
      </c>
      <c r="C54" s="44">
        <v>-4.3332467254346216</v>
      </c>
      <c r="D54" s="45">
        <v>0</v>
      </c>
      <c r="E54" s="45">
        <v>-2.1427368642499998E-3</v>
      </c>
      <c r="F54" s="45">
        <v>-2.5994775053099989E-3</v>
      </c>
      <c r="G54" s="45">
        <v>-5.4896299959880053E-2</v>
      </c>
      <c r="H54" s="45">
        <v>-4.5229794645519961E-2</v>
      </c>
      <c r="I54" s="45">
        <v>-0.27868013179809004</v>
      </c>
      <c r="J54" s="45">
        <v>-0.37913808003515959</v>
      </c>
      <c r="K54" s="45">
        <v>-0.39953461656778994</v>
      </c>
      <c r="L54" s="45">
        <v>-0.40930436068809983</v>
      </c>
      <c r="M54" s="45">
        <v>-0.36093734244054987</v>
      </c>
      <c r="N54" s="45">
        <v>-0.37523086130933958</v>
      </c>
      <c r="O54" s="45">
        <v>-0.41460601923458007</v>
      </c>
      <c r="P54" s="45">
        <v>-0.70096094281524968</v>
      </c>
      <c r="Q54" s="45">
        <v>-0.71836607859992974</v>
      </c>
      <c r="R54" s="45">
        <v>-0.65330758770871034</v>
      </c>
      <c r="S54" s="45">
        <v>-0.72865883805638076</v>
      </c>
      <c r="T54" s="45">
        <v>-0.87019080579868047</v>
      </c>
      <c r="U54" s="45">
        <v>-0.92181628148936934</v>
      </c>
      <c r="V54" s="45">
        <v>-1.0714394254552608</v>
      </c>
      <c r="W54" s="45">
        <v>-1.2350710132321279</v>
      </c>
      <c r="X54" s="45">
        <v>-1.1488919495256296</v>
      </c>
      <c r="Y54" s="23"/>
      <c r="Z54" s="23">
        <v>-10.771002643729908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2343.1853616152439</v>
      </c>
      <c r="D56" s="8">
        <v>10.086099766033712</v>
      </c>
      <c r="E56" s="8">
        <v>20.102136565626875</v>
      </c>
      <c r="F56" s="8">
        <v>37.879414499516855</v>
      </c>
      <c r="G56" s="8">
        <v>59.65317053115141</v>
      </c>
      <c r="H56" s="8">
        <v>81.994229218593063</v>
      </c>
      <c r="I56" s="8">
        <v>108.94317136582079</v>
      </c>
      <c r="J56" s="8">
        <v>130.35194908233416</v>
      </c>
      <c r="K56" s="8">
        <v>161.61504800218398</v>
      </c>
      <c r="L56" s="8">
        <v>195.54896513900761</v>
      </c>
      <c r="M56" s="8">
        <v>228.43605250205704</v>
      </c>
      <c r="N56" s="8">
        <v>261.02796875182855</v>
      </c>
      <c r="O56" s="8">
        <v>293.53231911614711</v>
      </c>
      <c r="P56" s="8">
        <v>321.62574793247165</v>
      </c>
      <c r="Q56" s="8">
        <v>361.29474569385241</v>
      </c>
      <c r="R56" s="8">
        <v>394.49797864762218</v>
      </c>
      <c r="S56" s="8">
        <v>431.19491003799436</v>
      </c>
      <c r="T56" s="8">
        <v>476.01743258592438</v>
      </c>
      <c r="U56" s="8">
        <v>482.29123290795917</v>
      </c>
      <c r="V56" s="8">
        <v>516.63146286026995</v>
      </c>
      <c r="W56" s="8">
        <v>545.05752572526751</v>
      </c>
      <c r="X56" s="8">
        <v>577.67142257746468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128.84893601641483</v>
      </c>
      <c r="D58" s="45">
        <v>0</v>
      </c>
      <c r="E58" s="45">
        <v>0.27701895891852002</v>
      </c>
      <c r="F58" s="45">
        <v>0.27778684932907999</v>
      </c>
      <c r="G58" s="45">
        <v>3.3727043287865119</v>
      </c>
      <c r="H58" s="45">
        <v>4.3746816438561682</v>
      </c>
      <c r="I58" s="45">
        <v>7.9111721904815271</v>
      </c>
      <c r="J58" s="45">
        <v>12.185852383570296</v>
      </c>
      <c r="K58" s="45">
        <v>12.414185095894407</v>
      </c>
      <c r="L58" s="45">
        <v>12.447633205483852</v>
      </c>
      <c r="M58" s="45">
        <v>12.625833643834337</v>
      </c>
      <c r="N58" s="45">
        <v>12.766148164384145</v>
      </c>
      <c r="O58" s="45">
        <v>13.770738301370937</v>
      </c>
      <c r="P58" s="45">
        <v>17.166911622890062</v>
      </c>
      <c r="Q58" s="45">
        <v>18.183399074950156</v>
      </c>
      <c r="R58" s="45">
        <v>18.412469759887806</v>
      </c>
      <c r="S58" s="45">
        <v>20.349897157145882</v>
      </c>
      <c r="T58" s="45">
        <v>22.346700832747192</v>
      </c>
      <c r="U58" s="45">
        <v>28.98287671233507</v>
      </c>
      <c r="V58" s="45">
        <v>30.060984876730064</v>
      </c>
      <c r="W58" s="45">
        <v>30.838748164398694</v>
      </c>
      <c r="X58" s="45">
        <v>32.608017534263169</v>
      </c>
      <c r="Y58" s="23"/>
      <c r="Z58" s="23">
        <v>311.37376050125789</v>
      </c>
    </row>
    <row r="59" spans="1:26" ht="15.75" outlineLevel="1" x14ac:dyDescent="0.25">
      <c r="B59" s="5" t="s">
        <v>101</v>
      </c>
      <c r="C59" s="44">
        <v>2214.336425598829</v>
      </c>
      <c r="D59" s="45">
        <v>10.086099766033712</v>
      </c>
      <c r="E59" s="45">
        <v>19.825117606708353</v>
      </c>
      <c r="F59" s="45">
        <v>37.601627650187773</v>
      </c>
      <c r="G59" s="45">
        <v>56.280466202364899</v>
      </c>
      <c r="H59" s="45">
        <v>77.619547574736899</v>
      </c>
      <c r="I59" s="45">
        <v>101.03199917533927</v>
      </c>
      <c r="J59" s="45">
        <v>118.16609669876387</v>
      </c>
      <c r="K59" s="45">
        <v>149.20086290628959</v>
      </c>
      <c r="L59" s="45">
        <v>183.10133193352377</v>
      </c>
      <c r="M59" s="45">
        <v>215.8102188582227</v>
      </c>
      <c r="N59" s="45">
        <v>248.26182058744442</v>
      </c>
      <c r="O59" s="45">
        <v>279.76158081477615</v>
      </c>
      <c r="P59" s="45">
        <v>304.45883630958161</v>
      </c>
      <c r="Q59" s="45">
        <v>343.11134661890225</v>
      </c>
      <c r="R59" s="45">
        <v>376.08550888773436</v>
      </c>
      <c r="S59" s="45">
        <v>410.84501288084846</v>
      </c>
      <c r="T59" s="45">
        <v>453.67073175317717</v>
      </c>
      <c r="U59" s="45">
        <v>453.30835619562413</v>
      </c>
      <c r="V59" s="45">
        <v>486.57047798353989</v>
      </c>
      <c r="W59" s="45">
        <v>514.21877756086883</v>
      </c>
      <c r="X59" s="45">
        <v>545.06340504320156</v>
      </c>
      <c r="Y59" s="23"/>
      <c r="Z59" s="23">
        <v>5384.0792230078705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695.2087240254117</v>
      </c>
      <c r="D62" s="8">
        <v>-27.032824849905424</v>
      </c>
      <c r="E62" s="8">
        <v>-56.533483384355776</v>
      </c>
      <c r="F62" s="8">
        <v>-69.696152095103827</v>
      </c>
      <c r="G62" s="8">
        <v>-31.649906857910551</v>
      </c>
      <c r="H62" s="8">
        <v>40.895901528491294</v>
      </c>
      <c r="I62" s="8">
        <v>107.03909766699988</v>
      </c>
      <c r="J62" s="8">
        <v>85.933890588754963</v>
      </c>
      <c r="K62" s="8">
        <v>70.405454589169437</v>
      </c>
      <c r="L62" s="8">
        <v>85.595498040146595</v>
      </c>
      <c r="M62" s="8">
        <v>76.086605359155641</v>
      </c>
      <c r="N62" s="8">
        <v>90.035642929829621</v>
      </c>
      <c r="O62" s="8">
        <v>118.96794791594503</v>
      </c>
      <c r="P62" s="8">
        <v>137.90946188661115</v>
      </c>
      <c r="Q62" s="8">
        <v>126.363574832826</v>
      </c>
      <c r="R62" s="8">
        <v>89.897092008558218</v>
      </c>
      <c r="S62" s="8">
        <v>67.169905659866998</v>
      </c>
      <c r="T62" s="8">
        <v>99.834971781596579</v>
      </c>
      <c r="U62" s="8">
        <v>166.40793454158342</v>
      </c>
      <c r="V62" s="8">
        <v>209.13076295522006</v>
      </c>
      <c r="W62" s="8">
        <v>227.70979830480655</v>
      </c>
      <c r="X62" s="8">
        <v>229.91678934483483</v>
      </c>
      <c r="Y62" s="23"/>
      <c r="Z62" s="23">
        <v>1844.3879627471206</v>
      </c>
    </row>
    <row r="63" spans="1:26" ht="15.75" outlineLevel="1" x14ac:dyDescent="0.25">
      <c r="B63" s="4" t="s">
        <v>15</v>
      </c>
      <c r="C63" s="6">
        <v>-969.73580954601778</v>
      </c>
      <c r="D63" s="43">
        <v>-104.8723588586064</v>
      </c>
      <c r="E63" s="43">
        <v>-112.69884926705595</v>
      </c>
      <c r="F63" s="43">
        <v>-124.3744383285365</v>
      </c>
      <c r="G63" s="43">
        <v>-102.15188676341756</v>
      </c>
      <c r="H63" s="43">
        <v>-70.831240523379435</v>
      </c>
      <c r="I63" s="43">
        <v>-62.91330651843186</v>
      </c>
      <c r="J63" s="43">
        <v>-65.236577875835053</v>
      </c>
      <c r="K63" s="43">
        <v>-63.193622601995578</v>
      </c>
      <c r="L63" s="43">
        <v>-63.282063158042313</v>
      </c>
      <c r="M63" s="43">
        <v>-67.248157321802069</v>
      </c>
      <c r="N63" s="43">
        <v>-66.565698908780675</v>
      </c>
      <c r="O63" s="43">
        <v>-64.510007837096808</v>
      </c>
      <c r="P63" s="43">
        <v>-66.373361678359444</v>
      </c>
      <c r="Q63" s="43">
        <v>-73.492661844940244</v>
      </c>
      <c r="R63" s="43">
        <v>-86.876323563679932</v>
      </c>
      <c r="S63" s="43">
        <v>-94.213542540839683</v>
      </c>
      <c r="T63" s="43">
        <v>-93.155236373999003</v>
      </c>
      <c r="U63" s="43">
        <v>-88.429977014304811</v>
      </c>
      <c r="V63" s="43">
        <v>-89.964193256202421</v>
      </c>
      <c r="W63" s="43">
        <v>-92.805327998678379</v>
      </c>
      <c r="X63" s="43">
        <v>-106.29637395121856</v>
      </c>
      <c r="Y63" s="23"/>
      <c r="Z63" s="23">
        <v>-1759.4852061852025</v>
      </c>
    </row>
    <row r="64" spans="1:26" ht="15.75" outlineLevel="1" x14ac:dyDescent="0.25">
      <c r="B64" s="5" t="s">
        <v>16</v>
      </c>
      <c r="C64" s="44">
        <v>1664.944533571429</v>
      </c>
      <c r="D64" s="45">
        <v>77.83953400870098</v>
      </c>
      <c r="E64" s="45">
        <v>56.165365882700172</v>
      </c>
      <c r="F64" s="45">
        <v>54.678286233432665</v>
      </c>
      <c r="G64" s="45">
        <v>70.501979905507014</v>
      </c>
      <c r="H64" s="45">
        <v>111.72714205187073</v>
      </c>
      <c r="I64" s="45">
        <v>169.95240418543173</v>
      </c>
      <c r="J64" s="45">
        <v>151.17046846459002</v>
      </c>
      <c r="K64" s="45">
        <v>133.59907719116501</v>
      </c>
      <c r="L64" s="45">
        <v>148.87756119818891</v>
      </c>
      <c r="M64" s="45">
        <v>143.33476268095771</v>
      </c>
      <c r="N64" s="45">
        <v>156.6013418386103</v>
      </c>
      <c r="O64" s="45">
        <v>183.47795575304184</v>
      </c>
      <c r="P64" s="45">
        <v>204.28282356497058</v>
      </c>
      <c r="Q64" s="45">
        <v>199.85623667776625</v>
      </c>
      <c r="R64" s="45">
        <v>176.77341557223815</v>
      </c>
      <c r="S64" s="45">
        <v>161.38344820070668</v>
      </c>
      <c r="T64" s="45">
        <v>192.99020815559558</v>
      </c>
      <c r="U64" s="45">
        <v>254.83791155588824</v>
      </c>
      <c r="V64" s="45">
        <v>299.09495621142247</v>
      </c>
      <c r="W64" s="45">
        <v>320.51512630348492</v>
      </c>
      <c r="X64" s="45">
        <v>336.21316329605338</v>
      </c>
      <c r="Y64" s="23"/>
      <c r="Z64" s="23">
        <v>3603.873168932324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1079.0844841873211</v>
      </c>
      <c r="D66" s="8">
        <v>0</v>
      </c>
      <c r="E66" s="8">
        <v>1.2227443456264404</v>
      </c>
      <c r="F66" s="8">
        <v>1.2844470830245625</v>
      </c>
      <c r="G66" s="8">
        <v>23.323123497040765</v>
      </c>
      <c r="H66" s="8">
        <v>24.044576188469193</v>
      </c>
      <c r="I66" s="8">
        <v>83.855340498150852</v>
      </c>
      <c r="J66" s="8">
        <v>87.468090756067511</v>
      </c>
      <c r="K66" s="8">
        <v>102.15005214360121</v>
      </c>
      <c r="L66" s="8">
        <v>120.08866849271705</v>
      </c>
      <c r="M66" s="8">
        <v>122.74301738790712</v>
      </c>
      <c r="N66" s="8">
        <v>125.66468659964785</v>
      </c>
      <c r="O66" s="8">
        <v>128.43504106316195</v>
      </c>
      <c r="P66" s="8">
        <v>131.86638390084812</v>
      </c>
      <c r="Q66" s="8">
        <v>134.74106052357075</v>
      </c>
      <c r="R66" s="8">
        <v>198.48549996094835</v>
      </c>
      <c r="S66" s="8">
        <v>202.81247973030017</v>
      </c>
      <c r="T66" s="8">
        <v>207.23380083218171</v>
      </c>
      <c r="U66" s="8">
        <v>211.75148364357551</v>
      </c>
      <c r="V66" s="8">
        <v>216.36766839432801</v>
      </c>
      <c r="W66" s="8">
        <v>221.08449531432191</v>
      </c>
      <c r="X66" s="8">
        <v>226.90413887711469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1079.0844841873211</v>
      </c>
      <c r="D67" s="6">
        <v>0</v>
      </c>
      <c r="E67" s="6">
        <v>1.2227443456264404</v>
      </c>
      <c r="F67" s="6">
        <v>1.2844470830245625</v>
      </c>
      <c r="G67" s="6">
        <v>23.323123497040765</v>
      </c>
      <c r="H67" s="6">
        <v>24.044576188469193</v>
      </c>
      <c r="I67" s="6">
        <v>83.855340498150852</v>
      </c>
      <c r="J67" s="6">
        <v>87.468090756067511</v>
      </c>
      <c r="K67" s="6">
        <v>102.15005214360121</v>
      </c>
      <c r="L67" s="6">
        <v>120.08866849271705</v>
      </c>
      <c r="M67" s="6">
        <v>122.74301738790712</v>
      </c>
      <c r="N67" s="6">
        <v>125.66468659964785</v>
      </c>
      <c r="O67" s="6">
        <v>128.43504106316195</v>
      </c>
      <c r="P67" s="6">
        <v>131.86638390084812</v>
      </c>
      <c r="Q67" s="6">
        <v>134.74106052357075</v>
      </c>
      <c r="R67" s="6">
        <v>198.48549996094835</v>
      </c>
      <c r="S67" s="6">
        <v>202.81247973030017</v>
      </c>
      <c r="T67" s="6">
        <v>207.23380083218171</v>
      </c>
      <c r="U67" s="6">
        <v>211.75148364357551</v>
      </c>
      <c r="V67" s="6">
        <v>216.36766839432801</v>
      </c>
      <c r="W67" s="6">
        <v>221.08449531432191</v>
      </c>
      <c r="X67" s="6">
        <v>226.90413887711469</v>
      </c>
      <c r="Y67" s="23"/>
      <c r="Z67" s="23">
        <v>2571.5267992326035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27232.625081589747</v>
      </c>
      <c r="D70" s="50">
        <v>1377.7994001381153</v>
      </c>
      <c r="E70" s="50">
        <v>1411.1710485494666</v>
      </c>
      <c r="F70" s="50">
        <v>1488.8189078066982</v>
      </c>
      <c r="G70" s="50">
        <v>1760.4351936811197</v>
      </c>
      <c r="H70" s="50">
        <v>1832.1473551783747</v>
      </c>
      <c r="I70" s="50">
        <v>3232.1410711271319</v>
      </c>
      <c r="J70" s="50">
        <v>1716.8734439485022</v>
      </c>
      <c r="K70" s="50">
        <v>1535.9741277060177</v>
      </c>
      <c r="L70" s="50">
        <v>1684.3896526190451</v>
      </c>
      <c r="M70" s="50">
        <v>1727.2636938684404</v>
      </c>
      <c r="N70" s="50">
        <v>2029.1511867785687</v>
      </c>
      <c r="O70" s="50">
        <v>2151.8443134823792</v>
      </c>
      <c r="P70" s="50">
        <v>2308.2477303162495</v>
      </c>
      <c r="Q70" s="50">
        <v>2467.4518249102534</v>
      </c>
      <c r="R70" s="50">
        <v>2795.872374643749</v>
      </c>
      <c r="S70" s="50">
        <v>3374.5944038954681</v>
      </c>
      <c r="T70" s="50">
        <v>4070.7786514199938</v>
      </c>
      <c r="U70" s="50">
        <v>5171.2687083560895</v>
      </c>
      <c r="V70" s="50">
        <v>5292.4420252323953</v>
      </c>
      <c r="W70" s="50">
        <v>5680.800711468507</v>
      </c>
      <c r="X70" s="51">
        <v>6122.1312024800509</v>
      </c>
      <c r="Y70" s="23"/>
      <c r="Z70" s="23">
        <v>59231.597027606622</v>
      </c>
    </row>
    <row r="71" spans="1:26" ht="15.75" outlineLevel="1" x14ac:dyDescent="0.25">
      <c r="B71" s="52" t="s">
        <v>20</v>
      </c>
      <c r="C71" s="53">
        <v>13793.231719895615</v>
      </c>
      <c r="D71" s="53">
        <v>579.87215146321716</v>
      </c>
      <c r="E71" s="53">
        <v>779.04662181199546</v>
      </c>
      <c r="F71" s="53">
        <v>883.53757735276906</v>
      </c>
      <c r="G71" s="53">
        <v>972.11651545922234</v>
      </c>
      <c r="H71" s="53">
        <v>985.33187065126947</v>
      </c>
      <c r="I71" s="53">
        <v>1284.3532759542704</v>
      </c>
      <c r="J71" s="53">
        <v>1270.1707334980306</v>
      </c>
      <c r="K71" s="53">
        <v>1276.8195199721622</v>
      </c>
      <c r="L71" s="53">
        <v>1319.975787607827</v>
      </c>
      <c r="M71" s="53">
        <v>1383.3413569003203</v>
      </c>
      <c r="N71" s="53">
        <v>1387.5067498370117</v>
      </c>
      <c r="O71" s="53">
        <v>1365.8537713072242</v>
      </c>
      <c r="P71" s="53">
        <v>1405.3444854091358</v>
      </c>
      <c r="Q71" s="53">
        <v>1474.6392625719579</v>
      </c>
      <c r="R71" s="53">
        <v>1534.5653137866836</v>
      </c>
      <c r="S71" s="53">
        <v>1530.8852115339018</v>
      </c>
      <c r="T71" s="53">
        <v>1630.6113729325277</v>
      </c>
      <c r="U71" s="53">
        <v>1758.8959746280589</v>
      </c>
      <c r="V71" s="53">
        <v>1555.9581042259897</v>
      </c>
      <c r="W71" s="53">
        <v>1626.0907479076147</v>
      </c>
      <c r="X71" s="53">
        <v>1740.5239742405217</v>
      </c>
      <c r="Y71" s="23"/>
      <c r="Z71" s="23">
        <v>27745.44037905171</v>
      </c>
    </row>
    <row r="72" spans="1:26" ht="15.75" outlineLevel="1" x14ac:dyDescent="0.25">
      <c r="B72" s="5" t="s">
        <v>21</v>
      </c>
      <c r="C72" s="44">
        <v>1648.0623653540922</v>
      </c>
      <c r="D72" s="44">
        <v>797.92724867489835</v>
      </c>
      <c r="E72" s="44">
        <v>621.95755061467582</v>
      </c>
      <c r="F72" s="44">
        <v>603.99688337090492</v>
      </c>
      <c r="G72" s="44">
        <v>624.62691056475023</v>
      </c>
      <c r="H72" s="44">
        <v>509.08121887585412</v>
      </c>
      <c r="I72" s="44">
        <v>-618.70176352164901</v>
      </c>
      <c r="J72" s="44">
        <v>-563.00335880039313</v>
      </c>
      <c r="K72" s="44">
        <v>-804.0179069570097</v>
      </c>
      <c r="L72" s="44">
        <v>-764.46960894826077</v>
      </c>
      <c r="M72" s="44">
        <v>-840.35842259956496</v>
      </c>
      <c r="N72" s="44">
        <v>-609.81837097867549</v>
      </c>
      <c r="O72" s="44">
        <v>-516.31779106742385</v>
      </c>
      <c r="P72" s="44">
        <v>-430.52583684523955</v>
      </c>
      <c r="Q72" s="44">
        <v>-468.86896889078105</v>
      </c>
      <c r="R72" s="44">
        <v>-328.47874526856452</v>
      </c>
      <c r="S72" s="44">
        <v>17.596175282645532</v>
      </c>
      <c r="T72" s="44">
        <v>539.12335622496516</v>
      </c>
      <c r="U72" s="44">
        <v>1392.0121115780325</v>
      </c>
      <c r="V72" s="44">
        <v>1641.0589388302083</v>
      </c>
      <c r="W72" s="44">
        <v>1830.4503579285258</v>
      </c>
      <c r="X72" s="44">
        <v>1988.8580326847489</v>
      </c>
      <c r="Y72" s="23"/>
      <c r="Z72" s="23">
        <v>4622.1280107526472</v>
      </c>
    </row>
    <row r="73" spans="1:26" ht="15.75" outlineLevel="1" x14ac:dyDescent="0.25">
      <c r="B73" s="5" t="s">
        <v>103</v>
      </c>
      <c r="C73" s="44">
        <v>11791.330996340037</v>
      </c>
      <c r="D73" s="44">
        <v>0</v>
      </c>
      <c r="E73" s="44">
        <v>10.166876122795179</v>
      </c>
      <c r="F73" s="44">
        <v>1.2844470830245625</v>
      </c>
      <c r="G73" s="44">
        <v>163.69176765714693</v>
      </c>
      <c r="H73" s="44">
        <v>337.73426565125089</v>
      </c>
      <c r="I73" s="44">
        <v>2566.4895586945104</v>
      </c>
      <c r="J73" s="44">
        <v>1009.7060692508651</v>
      </c>
      <c r="K73" s="44">
        <v>1063.1725146908657</v>
      </c>
      <c r="L73" s="44">
        <v>1128.8834739594786</v>
      </c>
      <c r="M73" s="44">
        <v>1184.2807595676854</v>
      </c>
      <c r="N73" s="44">
        <v>1251.4628079202323</v>
      </c>
      <c r="O73" s="44">
        <v>1302.3083332425786</v>
      </c>
      <c r="P73" s="44">
        <v>1333.4290817523536</v>
      </c>
      <c r="Q73" s="44">
        <v>1461.681531229076</v>
      </c>
      <c r="R73" s="44">
        <v>1589.78580612563</v>
      </c>
      <c r="S73" s="44">
        <v>1826.1130170789204</v>
      </c>
      <c r="T73" s="44">
        <v>1901.0439222625012</v>
      </c>
      <c r="U73" s="44">
        <v>2020.360622149999</v>
      </c>
      <c r="V73" s="44">
        <v>2095.4249821761982</v>
      </c>
      <c r="W73" s="44">
        <v>2224.259605632365</v>
      </c>
      <c r="X73" s="44">
        <v>2392.7491955547807</v>
      </c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25562.138747992482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4622.1280107526482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/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27617.678238157714</v>
      </c>
      <c r="D78" s="44">
        <v>24.238486102719808</v>
      </c>
      <c r="E78" s="44">
        <v>30.650080606569901</v>
      </c>
      <c r="F78" s="44">
        <v>18.25273914331224</v>
      </c>
      <c r="G78" s="44">
        <v>16.793736811560695</v>
      </c>
      <c r="H78" s="44">
        <v>18.673904123917765</v>
      </c>
      <c r="I78" s="44">
        <v>18.739467878102513</v>
      </c>
      <c r="J78" s="44">
        <v>24.498491316134764</v>
      </c>
      <c r="K78" s="44">
        <v>-7.8712721385155087</v>
      </c>
      <c r="L78" s="44">
        <v>13.997175584805959</v>
      </c>
      <c r="M78" s="44">
        <v>-1.646585597321677</v>
      </c>
      <c r="N78" s="44">
        <v>18.968663582424256</v>
      </c>
      <c r="O78" s="44">
        <v>38.669036107238</v>
      </c>
      <c r="P78" s="44">
        <v>64.920593239854242</v>
      </c>
      <c r="Q78" s="44">
        <v>86.013615999948115</v>
      </c>
      <c r="R78" s="44">
        <v>62.57477346298009</v>
      </c>
      <c r="S78" s="44">
        <v>71.41186888907518</v>
      </c>
      <c r="T78" s="44">
        <v>71.228087892834012</v>
      </c>
      <c r="U78" s="44">
        <v>81.700592922463642</v>
      </c>
      <c r="V78" s="44">
        <v>92.422599892752871</v>
      </c>
      <c r="W78" s="44">
        <v>61.733879997499294</v>
      </c>
      <c r="X78" s="44">
        <v>70.779966618141785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214018.12559070301</v>
      </c>
      <c r="D82" s="64">
        <v>21927.888410641521</v>
      </c>
      <c r="E82" s="64">
        <v>19525.182832500381</v>
      </c>
      <c r="F82" s="64">
        <v>19921.800359327906</v>
      </c>
      <c r="G82" s="64">
        <v>20059.094155099378</v>
      </c>
      <c r="H82" s="64">
        <v>18523.500010359116</v>
      </c>
      <c r="I82" s="64">
        <v>6979.8881473944712</v>
      </c>
      <c r="J82" s="64">
        <v>6665.4492457499528</v>
      </c>
      <c r="K82" s="64">
        <v>5628.0540706914808</v>
      </c>
      <c r="L82" s="64">
        <v>5677.5316970411914</v>
      </c>
      <c r="M82" s="64">
        <v>5651.0262914980904</v>
      </c>
      <c r="N82" s="64">
        <v>5678.2489320913201</v>
      </c>
      <c r="O82" s="64">
        <v>5479.4195893194392</v>
      </c>
      <c r="P82" s="64">
        <v>6005.0512492185835</v>
      </c>
      <c r="Q82" s="64">
        <v>6307.3954888838907</v>
      </c>
      <c r="R82" s="64">
        <v>7208.1041375245695</v>
      </c>
      <c r="S82" s="64">
        <v>6820.3413476435608</v>
      </c>
      <c r="T82" s="64">
        <v>7873.2674055685511</v>
      </c>
      <c r="U82" s="64">
        <v>8210.7663241062419</v>
      </c>
      <c r="V82" s="64">
        <v>9350.7152311121426</v>
      </c>
      <c r="W82" s="64">
        <v>9765.6431195660516</v>
      </c>
      <c r="X82" s="64">
        <v>10759.75754536503</v>
      </c>
    </row>
    <row r="83" spans="1:25" ht="15.75" outlineLevel="1" x14ac:dyDescent="0.25">
      <c r="B83" s="5" t="s">
        <v>105</v>
      </c>
      <c r="C83" s="65">
        <v>43864.819876025882</v>
      </c>
      <c r="D83" s="45">
        <v>0.22683154803000011</v>
      </c>
      <c r="E83" s="45">
        <v>0.21965996912999994</v>
      </c>
      <c r="F83" s="45">
        <v>0.19730874011999996</v>
      </c>
      <c r="G83" s="45">
        <v>0.20612415589999988</v>
      </c>
      <c r="H83" s="45">
        <v>0.19014161369999996</v>
      </c>
      <c r="I83" s="45">
        <v>3660.5759648642379</v>
      </c>
      <c r="J83" s="45">
        <v>3657.1368565266175</v>
      </c>
      <c r="K83" s="45">
        <v>3657.6379234688179</v>
      </c>
      <c r="L83" s="45">
        <v>3126.2482464529062</v>
      </c>
      <c r="M83" s="45">
        <v>3665.1999906071574</v>
      </c>
      <c r="N83" s="45">
        <v>3665.8929865636869</v>
      </c>
      <c r="O83" s="45">
        <v>3658.2244839676182</v>
      </c>
      <c r="P83" s="45">
        <v>3095.370111116496</v>
      </c>
      <c r="Q83" s="45">
        <v>3657.1322738156377</v>
      </c>
      <c r="R83" s="45">
        <v>3664.6574046293181</v>
      </c>
      <c r="S83" s="45">
        <v>3665.8044655656272</v>
      </c>
      <c r="T83" s="45">
        <v>3183.4577192319266</v>
      </c>
      <c r="U83" s="45">
        <v>1499.4346612084694</v>
      </c>
      <c r="V83" s="45">
        <v>4.5359686980499969</v>
      </c>
      <c r="W83" s="45">
        <v>1.2072638164600002</v>
      </c>
      <c r="X83" s="45">
        <v>1.26348946598</v>
      </c>
    </row>
    <row r="84" spans="1:25" ht="15.75" outlineLevel="1" x14ac:dyDescent="0.25">
      <c r="B84" s="5" t="s">
        <v>106</v>
      </c>
      <c r="C84" s="65">
        <v>14504.217404639214</v>
      </c>
      <c r="D84" s="45">
        <v>1585.0142870453003</v>
      </c>
      <c r="E84" s="45">
        <v>1534.0139880811296</v>
      </c>
      <c r="F84" s="45">
        <v>1553.1811817087003</v>
      </c>
      <c r="G84" s="45">
        <v>1004.0380579193901</v>
      </c>
      <c r="H84" s="45">
        <v>559.78278295751022</v>
      </c>
      <c r="I84" s="45">
        <v>1055.5441763461502</v>
      </c>
      <c r="J84" s="45">
        <v>1039.2832321308304</v>
      </c>
      <c r="K84" s="45">
        <v>662.82119771139014</v>
      </c>
      <c r="L84" s="45">
        <v>591.79687976521029</v>
      </c>
      <c r="M84" s="45">
        <v>560.11105691961995</v>
      </c>
      <c r="N84" s="45">
        <v>524.83678691319994</v>
      </c>
      <c r="O84" s="45">
        <v>476.9251821365699</v>
      </c>
      <c r="P84" s="45">
        <v>413.7661123240901</v>
      </c>
      <c r="Q84" s="45">
        <v>466.30701456049013</v>
      </c>
      <c r="R84" s="45">
        <v>538.50232077724024</v>
      </c>
      <c r="S84" s="45">
        <v>370.99627503834006</v>
      </c>
      <c r="T84" s="45">
        <v>375.88348687816006</v>
      </c>
      <c r="U84" s="45">
        <v>147.22370329278004</v>
      </c>
      <c r="V84" s="45">
        <v>305.50855282824006</v>
      </c>
      <c r="W84" s="45">
        <v>379.41980030779013</v>
      </c>
      <c r="X84" s="45">
        <v>359.26132899708</v>
      </c>
    </row>
    <row r="85" spans="1:25" ht="15.75" outlineLevel="1" x14ac:dyDescent="0.25">
      <c r="B85" s="5" t="s">
        <v>107</v>
      </c>
      <c r="C85" s="65">
        <v>16240.111529534417</v>
      </c>
      <c r="D85" s="45">
        <v>748.5330698427498</v>
      </c>
      <c r="E85" s="45">
        <v>722.25954496003942</v>
      </c>
      <c r="F85" s="45">
        <v>767.13444266031888</v>
      </c>
      <c r="G85" s="45">
        <v>763.1241190347389</v>
      </c>
      <c r="H85" s="45">
        <v>759.43037959764888</v>
      </c>
      <c r="I85" s="45">
        <v>755.39425442114907</v>
      </c>
      <c r="J85" s="45">
        <v>711.34141803116927</v>
      </c>
      <c r="K85" s="45">
        <v>703.61796180360966</v>
      </c>
      <c r="L85" s="45">
        <v>693.81752992205941</v>
      </c>
      <c r="M85" s="45">
        <v>695.96848749395929</v>
      </c>
      <c r="N85" s="45">
        <v>742.84770792965912</v>
      </c>
      <c r="O85" s="45">
        <v>762.50914881501899</v>
      </c>
      <c r="P85" s="45">
        <v>792.54439184913872</v>
      </c>
      <c r="Q85" s="45">
        <v>789.86393484903897</v>
      </c>
      <c r="R85" s="45">
        <v>783.34622634367872</v>
      </c>
      <c r="S85" s="45">
        <v>806.53084192902861</v>
      </c>
      <c r="T85" s="45">
        <v>804.06468542799848</v>
      </c>
      <c r="U85" s="45">
        <v>850.96012736157809</v>
      </c>
      <c r="V85" s="45">
        <v>858.33708701686817</v>
      </c>
      <c r="W85" s="45">
        <v>864.27027116011823</v>
      </c>
      <c r="X85" s="45">
        <v>864.21589908484816</v>
      </c>
    </row>
    <row r="86" spans="1:25" ht="15.75" outlineLevel="1" x14ac:dyDescent="0.25">
      <c r="B86" s="5" t="s">
        <v>108</v>
      </c>
      <c r="C86" s="65">
        <v>161789.83065163312</v>
      </c>
      <c r="D86" s="45">
        <v>1121.2238794957391</v>
      </c>
      <c r="E86" s="45">
        <v>1694.1242779232489</v>
      </c>
      <c r="F86" s="45">
        <v>2289.6965786260289</v>
      </c>
      <c r="G86" s="45">
        <v>2947.2577067479497</v>
      </c>
      <c r="H86" s="45">
        <v>3608.0801354472328</v>
      </c>
      <c r="I86" s="45">
        <v>4278.8507228976414</v>
      </c>
      <c r="J86" s="45">
        <v>4848.0973943917306</v>
      </c>
      <c r="K86" s="45">
        <v>5660.9770258102981</v>
      </c>
      <c r="L86" s="45">
        <v>6523.7980754688751</v>
      </c>
      <c r="M86" s="45">
        <v>7394.009334297587</v>
      </c>
      <c r="N86" s="45">
        <v>8122.2120631756825</v>
      </c>
      <c r="O86" s="45">
        <v>8767.7942758770696</v>
      </c>
      <c r="P86" s="45">
        <v>9207.0447806512166</v>
      </c>
      <c r="Q86" s="45">
        <v>9998.3786379343892</v>
      </c>
      <c r="R86" s="45">
        <v>10753.014878423814</v>
      </c>
      <c r="S86" s="45">
        <v>11427.540825986614</v>
      </c>
      <c r="T86" s="45">
        <v>11962.926407790612</v>
      </c>
      <c r="U86" s="45">
        <v>11943.243868786911</v>
      </c>
      <c r="V86" s="45">
        <v>12552.726071589981</v>
      </c>
      <c r="W86" s="45">
        <v>13090.789872553954</v>
      </c>
      <c r="X86" s="45">
        <v>13598.043837756548</v>
      </c>
    </row>
    <row r="87" spans="1:25" ht="15.75" outlineLevel="1" x14ac:dyDescent="0.25">
      <c r="B87" s="5" t="s">
        <v>25</v>
      </c>
      <c r="C87" s="65">
        <v>9010.4850333323957</v>
      </c>
      <c r="D87" s="45">
        <v>429.82680701707017</v>
      </c>
      <c r="E87" s="45">
        <v>427.5942988634398</v>
      </c>
      <c r="F87" s="45">
        <v>428.55360935801986</v>
      </c>
      <c r="G87" s="45">
        <v>429.26781992887766</v>
      </c>
      <c r="H87" s="45">
        <v>429.89388306307092</v>
      </c>
      <c r="I87" s="45">
        <v>428.14865795717822</v>
      </c>
      <c r="J87" s="45">
        <v>429.71606702012991</v>
      </c>
      <c r="K87" s="45">
        <v>427.63604946698985</v>
      </c>
      <c r="L87" s="45">
        <v>430.43114284501894</v>
      </c>
      <c r="M87" s="45">
        <v>427.56992198477951</v>
      </c>
      <c r="N87" s="45">
        <v>429.25398631965112</v>
      </c>
      <c r="O87" s="45">
        <v>429.26176161970108</v>
      </c>
      <c r="P87" s="45">
        <v>429.26108424597112</v>
      </c>
      <c r="Q87" s="45">
        <v>429.26064983736114</v>
      </c>
      <c r="R87" s="45">
        <v>429.25609914608117</v>
      </c>
      <c r="S87" s="45">
        <v>429.26570018110112</v>
      </c>
      <c r="T87" s="45">
        <v>429.25798486040117</v>
      </c>
      <c r="U87" s="45">
        <v>429.25398639648114</v>
      </c>
      <c r="V87" s="45">
        <v>429.25949558474116</v>
      </c>
      <c r="W87" s="45">
        <v>429.26402257631111</v>
      </c>
      <c r="X87" s="45">
        <v>429.25200506002113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125511.99798322686</v>
      </c>
      <c r="D89" s="45">
        <v>10391.228743821914</v>
      </c>
      <c r="E89" s="45">
        <v>10329.838127351304</v>
      </c>
      <c r="F89" s="45">
        <v>10057.840182620263</v>
      </c>
      <c r="G89" s="45">
        <v>8530.6893108638415</v>
      </c>
      <c r="H89" s="45">
        <v>6457.3543959347089</v>
      </c>
      <c r="I89" s="45">
        <v>6047.2263615693291</v>
      </c>
      <c r="J89" s="45">
        <v>5759.5954499673689</v>
      </c>
      <c r="K89" s="45">
        <v>5095.292169979868</v>
      </c>
      <c r="L89" s="45">
        <v>5033.5132570741307</v>
      </c>
      <c r="M89" s="45">
        <v>4827.3302468994507</v>
      </c>
      <c r="N89" s="45">
        <v>4199.0579216738415</v>
      </c>
      <c r="O89" s="45">
        <v>3999.9479793336009</v>
      </c>
      <c r="P89" s="45">
        <v>4095.9398147513025</v>
      </c>
      <c r="Q89" s="45">
        <v>4229.2605188326606</v>
      </c>
      <c r="R89" s="45">
        <v>4399.034560264462</v>
      </c>
      <c r="S89" s="45">
        <v>4930.7589935468113</v>
      </c>
      <c r="T89" s="45">
        <v>5135.1331689657218</v>
      </c>
      <c r="U89" s="45">
        <v>5090.7595482145935</v>
      </c>
      <c r="V89" s="45">
        <v>5692.2376625955521</v>
      </c>
      <c r="W89" s="45">
        <v>5797.6726139558432</v>
      </c>
      <c r="X89" s="45">
        <v>5412.2869550102805</v>
      </c>
    </row>
    <row r="90" spans="1:25" ht="15.75" outlineLevel="1" x14ac:dyDescent="0.25">
      <c r="B90" s="5" t="s">
        <v>28</v>
      </c>
      <c r="C90" s="65">
        <v>295538.71669968765</v>
      </c>
      <c r="D90" s="45">
        <v>3475.8283076311504</v>
      </c>
      <c r="E90" s="45">
        <v>5486.2500591191019</v>
      </c>
      <c r="F90" s="45">
        <v>5837.6368157975485</v>
      </c>
      <c r="G90" s="45">
        <v>6588.9181427493277</v>
      </c>
      <c r="H90" s="45">
        <v>6990.0042601884697</v>
      </c>
      <c r="I90" s="45">
        <v>11731.237945014131</v>
      </c>
      <c r="J90" s="45">
        <v>13819.766144497458</v>
      </c>
      <c r="K90" s="45">
        <v>14358.492116977934</v>
      </c>
      <c r="L90" s="45">
        <v>15425.30500534953</v>
      </c>
      <c r="M90" s="45">
        <v>16013.139990633525</v>
      </c>
      <c r="N90" s="45">
        <v>15878.541408063051</v>
      </c>
      <c r="O90" s="45">
        <v>16130.525367849261</v>
      </c>
      <c r="P90" s="45">
        <v>16029.731911722358</v>
      </c>
      <c r="Q90" s="45">
        <v>16567.804118682609</v>
      </c>
      <c r="R90" s="45">
        <v>17938.663088750374</v>
      </c>
      <c r="S90" s="45">
        <v>18444.294346556791</v>
      </c>
      <c r="T90" s="45">
        <v>18364.446659721467</v>
      </c>
      <c r="U90" s="45">
        <v>18952.540536051318</v>
      </c>
      <c r="V90" s="45">
        <v>18759.863443457638</v>
      </c>
      <c r="W90" s="45">
        <v>19140.113781502587</v>
      </c>
      <c r="X90" s="45">
        <v>19605.613249371982</v>
      </c>
    </row>
    <row r="91" spans="1:25" ht="15.75" outlineLevel="1" x14ac:dyDescent="0.25">
      <c r="B91" s="5" t="s">
        <v>29</v>
      </c>
      <c r="C91" s="65">
        <v>400842.47921161063</v>
      </c>
      <c r="D91" s="45">
        <v>13026.234643044028</v>
      </c>
      <c r="E91" s="45">
        <v>13699.538021277736</v>
      </c>
      <c r="F91" s="45">
        <v>13786.787157362063</v>
      </c>
      <c r="G91" s="45">
        <v>13823.619521427194</v>
      </c>
      <c r="H91" s="45">
        <v>16390.864414070991</v>
      </c>
      <c r="I91" s="45">
        <v>19644.086508208922</v>
      </c>
      <c r="J91" s="45">
        <v>19815.398899925611</v>
      </c>
      <c r="K91" s="45">
        <v>19424.395335065154</v>
      </c>
      <c r="L91" s="45">
        <v>19255.929322359665</v>
      </c>
      <c r="M91" s="45">
        <v>19194.319574266483</v>
      </c>
      <c r="N91" s="45">
        <v>19836.398080537823</v>
      </c>
      <c r="O91" s="45">
        <v>19801.41085860533</v>
      </c>
      <c r="P91" s="45">
        <v>20575.203152012153</v>
      </c>
      <c r="Q91" s="45">
        <v>20633.247284726851</v>
      </c>
      <c r="R91" s="45">
        <v>20299.310687812038</v>
      </c>
      <c r="S91" s="45">
        <v>21514.729990818007</v>
      </c>
      <c r="T91" s="45">
        <v>21223.027306315096</v>
      </c>
      <c r="U91" s="45">
        <v>22158.044350983408</v>
      </c>
      <c r="V91" s="45">
        <v>22151.444676280626</v>
      </c>
      <c r="W91" s="45">
        <v>22145.733424827835</v>
      </c>
      <c r="X91" s="45">
        <v>22442.756001683651</v>
      </c>
    </row>
    <row r="92" spans="1:25" ht="15.75" outlineLevel="1" x14ac:dyDescent="0.25">
      <c r="B92" s="66" t="s">
        <v>30</v>
      </c>
      <c r="C92" s="67">
        <v>136996.25613774679</v>
      </c>
      <c r="D92" s="68">
        <v>4481.2299131592999</v>
      </c>
      <c r="E92" s="68">
        <v>4723.4842508930969</v>
      </c>
      <c r="F92" s="68">
        <v>4839.1861122633891</v>
      </c>
      <c r="G92" s="68">
        <v>4839.8823995800185</v>
      </c>
      <c r="H92" s="68">
        <v>4719.0792779049098</v>
      </c>
      <c r="I92" s="68">
        <v>4679.8049619835665</v>
      </c>
      <c r="J92" s="68">
        <v>4550.9684224652074</v>
      </c>
      <c r="K92" s="68">
        <v>7566.9841259881232</v>
      </c>
      <c r="L92" s="68">
        <v>7634.8042292517466</v>
      </c>
      <c r="M92" s="68">
        <v>7601.232359802676</v>
      </c>
      <c r="N92" s="68">
        <v>7513.5338474941636</v>
      </c>
      <c r="O92" s="68">
        <v>7410.8702652388756</v>
      </c>
      <c r="P92" s="68">
        <v>7575.3490969304457</v>
      </c>
      <c r="Q92" s="68">
        <v>7399.8841833204624</v>
      </c>
      <c r="R92" s="68">
        <v>7376.9242025786734</v>
      </c>
      <c r="S92" s="68">
        <v>7418.5425645414944</v>
      </c>
      <c r="T92" s="68">
        <v>7315.4929494040152</v>
      </c>
      <c r="U92" s="68">
        <v>7238.9207296041759</v>
      </c>
      <c r="V92" s="68">
        <v>7405.6538942956568</v>
      </c>
      <c r="W92" s="68">
        <v>7423.2657090430766</v>
      </c>
      <c r="X92" s="68">
        <v>7281.1626420037455</v>
      </c>
    </row>
    <row r="93" spans="1:25" ht="15.75" outlineLevel="1" x14ac:dyDescent="0.25">
      <c r="B93" s="38" t="s">
        <v>1</v>
      </c>
      <c r="C93" s="23">
        <v>1513160.355632104</v>
      </c>
      <c r="D93" s="69">
        <v>62508.461234693219</v>
      </c>
      <c r="E93" s="69">
        <v>63439.933652689324</v>
      </c>
      <c r="F93" s="69">
        <v>64698.124590202846</v>
      </c>
      <c r="G93" s="69">
        <v>64172.296131685092</v>
      </c>
      <c r="H93" s="69">
        <v>63553.223666112055</v>
      </c>
      <c r="I93" s="69">
        <v>64342.386287065667</v>
      </c>
      <c r="J93" s="69">
        <v>66360.317660991423</v>
      </c>
      <c r="K93" s="69">
        <v>68181.066963268793</v>
      </c>
      <c r="L93" s="69">
        <v>69251.346895209033</v>
      </c>
      <c r="M93" s="69">
        <v>70805.376093877028</v>
      </c>
      <c r="N93" s="69">
        <v>71339.522303374833</v>
      </c>
      <c r="O93" s="69">
        <v>71475.37022990387</v>
      </c>
      <c r="P93" s="69">
        <v>72261.722734933413</v>
      </c>
      <c r="Q93" s="69">
        <v>74491.467251929877</v>
      </c>
      <c r="R93" s="69">
        <v>77324.889568105165</v>
      </c>
      <c r="S93" s="69">
        <v>79709.444693076148</v>
      </c>
      <c r="T93" s="69">
        <v>80524.963029178762</v>
      </c>
      <c r="U93" s="69">
        <v>80364.244338306977</v>
      </c>
      <c r="V93" s="69">
        <v>81224.250278890831</v>
      </c>
      <c r="W93" s="69">
        <v>82714.979150734682</v>
      </c>
      <c r="X93" s="69">
        <v>84416.968877874795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/>
    </row>
    <row r="97" spans="1:24" x14ac:dyDescent="0.25">
      <c r="A97" s="41">
        <v>13</v>
      </c>
      <c r="B97" s="70" t="s">
        <v>35</v>
      </c>
      <c r="C97" s="71">
        <v>31.721278657202795</v>
      </c>
      <c r="D97" s="71">
        <v>11.270109272149911</v>
      </c>
      <c r="E97" s="71">
        <v>10.149913272561511</v>
      </c>
      <c r="F97" s="71">
        <v>13.350000370436788</v>
      </c>
      <c r="G97" s="71">
        <v>0.6616439414109001</v>
      </c>
      <c r="H97" s="71">
        <v>5.3709643888969996E-2</v>
      </c>
      <c r="I97" s="71">
        <v>0</v>
      </c>
      <c r="J97" s="71">
        <v>0</v>
      </c>
      <c r="K97" s="71">
        <v>0</v>
      </c>
      <c r="L97" s="71">
        <v>0.18111728725126</v>
      </c>
      <c r="M97" s="71">
        <v>1.335527485607E-2</v>
      </c>
      <c r="N97" s="71">
        <v>0.14728815509980001</v>
      </c>
      <c r="O97" s="71">
        <v>0</v>
      </c>
      <c r="P97" s="71">
        <v>0.43599849773917004</v>
      </c>
      <c r="Q97" s="71">
        <v>0</v>
      </c>
      <c r="R97" s="71">
        <v>0.33406738165706001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31.721278657202795</v>
      </c>
      <c r="D101" s="76">
        <v>11.270109272149911</v>
      </c>
      <c r="E101" s="76">
        <v>10.149913272561511</v>
      </c>
      <c r="F101" s="76">
        <v>13.350000370436788</v>
      </c>
      <c r="G101" s="76">
        <v>0.6616439414109001</v>
      </c>
      <c r="H101" s="76">
        <v>5.3709643888969996E-2</v>
      </c>
      <c r="I101" s="76">
        <v>0</v>
      </c>
      <c r="J101" s="76">
        <v>0</v>
      </c>
      <c r="K101" s="76">
        <v>0</v>
      </c>
      <c r="L101" s="76">
        <v>0.18111728725126</v>
      </c>
      <c r="M101" s="76">
        <v>1.335527485607E-2</v>
      </c>
      <c r="N101" s="76">
        <v>0.14728815509980001</v>
      </c>
      <c r="O101" s="76">
        <v>0</v>
      </c>
      <c r="P101" s="76">
        <v>0.43599849773917004</v>
      </c>
      <c r="Q101" s="76">
        <v>0</v>
      </c>
      <c r="R101" s="76">
        <v>0.33406738165706001</v>
      </c>
      <c r="S101" s="76">
        <v>0</v>
      </c>
      <c r="T101" s="76">
        <v>0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Table of Contents</vt:lpstr>
      <vt:lpstr>Summary</vt:lpstr>
      <vt:lpstr>Delta</vt:lpstr>
      <vt:lpstr>Change</vt:lpstr>
      <vt:lpstr>Base</vt:lpstr>
      <vt:lpstr>BaseStudyName</vt:lpstr>
      <vt:lpstr>ChangeStudyName</vt:lpstr>
      <vt:lpstr>Discount_Rate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2021-08-28T20:45:58Z</dcterms:created>
  <dcterms:modified xsi:type="dcterms:W3CDTF">2025-04-04T17:40:02Z</dcterms:modified>
</cp:coreProperties>
</file>