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16170" windowHeight="6135"/>
  </bookViews>
  <sheets>
    <sheet name="Sheet1" sheetId="2" r:id="rId1"/>
  </sheets>
  <externalReferences>
    <externalReference r:id="rId2"/>
  </externalReferences>
  <definedNames>
    <definedName name="_xlnm.Print_Area" localSheetId="0">Sheet1!$A$1:$D$42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4" i="2"/>
  <c r="A15" i="2"/>
  <c r="A16" i="2"/>
  <c r="A18" i="2"/>
  <c r="A19" i="2"/>
  <c r="A24" i="2"/>
  <c r="A25" i="2"/>
  <c r="A26" i="2"/>
  <c r="A31" i="2"/>
  <c r="A32" i="2"/>
  <c r="A33" i="2"/>
  <c r="A34" i="2"/>
  <c r="A35" i="2"/>
  <c r="A36" i="2"/>
  <c r="C11" i="2"/>
  <c r="C8" i="2"/>
  <c r="C10" i="2"/>
  <c r="C7" i="2"/>
  <c r="C9" i="2"/>
  <c r="C6" i="2"/>
  <c r="C5" i="2"/>
  <c r="C12" i="2"/>
  <c r="C14" i="2"/>
  <c r="C15" i="2"/>
  <c r="C16" i="2"/>
  <c r="C19" i="2"/>
  <c r="C36" i="2"/>
  <c r="C26" i="2"/>
</calcChain>
</file>

<file path=xl/sharedStrings.xml><?xml version="1.0" encoding="utf-8"?>
<sst xmlns="http://schemas.openxmlformats.org/spreadsheetml/2006/main" count="48" uniqueCount="39">
  <si>
    <t>Production</t>
  </si>
  <si>
    <t>Distribution</t>
  </si>
  <si>
    <t>Administrative &amp; General</t>
  </si>
  <si>
    <t>Energy Efficiency</t>
  </si>
  <si>
    <t>Bad Debt</t>
  </si>
  <si>
    <t>Customer Service/Information (Excl. EE)</t>
  </si>
  <si>
    <t>Customer Accounts  (Excl. Bad Debt)</t>
  </si>
  <si>
    <t>LESS Bad Debt</t>
  </si>
  <si>
    <t>LESS Energy Efficiency</t>
  </si>
  <si>
    <t>Year End Customers</t>
  </si>
  <si>
    <t>Questar Gas Company</t>
  </si>
  <si>
    <t>Questar Pipeline Company</t>
  </si>
  <si>
    <t>Wexpro</t>
  </si>
  <si>
    <t>Total O&amp;M and A&amp;G</t>
  </si>
  <si>
    <t>Production Expenses</t>
  </si>
  <si>
    <t>Natural Gas Storage, Terminaling and Processing Expenses</t>
  </si>
  <si>
    <t>Transmission Expenses</t>
  </si>
  <si>
    <t>Adjusted O&amp;M and A&amp;G</t>
  </si>
  <si>
    <t>Operating &amp; Maintenance Expense</t>
  </si>
  <si>
    <t>Administrative &amp; General Expense</t>
  </si>
  <si>
    <t>(A)</t>
  </si>
  <si>
    <t>(B)</t>
  </si>
  <si>
    <t>O&amp;M and A&amp;G/Customer (Line 11 divided by 12)</t>
  </si>
  <si>
    <t>12 Months Ended 2015 O&amp;M and A&amp;G per customer</t>
  </si>
  <si>
    <t>12 Months Ended 2015 O&amp;M and A&amp;G</t>
  </si>
  <si>
    <t>Customer Service and Informational Expenses</t>
  </si>
  <si>
    <t>(Annual Results of Operations)</t>
  </si>
  <si>
    <t>(FERC Form 2 pages 320-325 )</t>
  </si>
  <si>
    <t>1/</t>
  </si>
  <si>
    <t>2/</t>
  </si>
  <si>
    <t>3/</t>
  </si>
  <si>
    <t>4/</t>
  </si>
  <si>
    <t>5/</t>
  </si>
  <si>
    <t>FERC Form No. 2, page 320, line 97</t>
  </si>
  <si>
    <t>FERC Form No. 2, page 321, line 125</t>
  </si>
  <si>
    <t>FERC Form No. 2, page 323, line, 201</t>
  </si>
  <si>
    <t>FERC Form No. 2, page 235, line 244</t>
  </si>
  <si>
    <t>FERC Form No. 2, page 235, line 267</t>
  </si>
  <si>
    <t>(Audited Financial Statements)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</si>
</sst>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37" fontId="0" fillId="0" borderId="0" xfId="0" applyNumberForma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Font="1"/>
    <xf numFmtId="10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Alignment="1">
      <alignment horizontal="left" inden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165" fontId="2" fillId="0" borderId="2" xfId="0" applyNumberFormat="1" applyFont="1" applyBorder="1"/>
    <xf numFmtId="164" fontId="0" fillId="0" borderId="0" xfId="1" applyNumberFormat="1" applyFont="1" applyFill="1"/>
    <xf numFmtId="166" fontId="0" fillId="0" borderId="0" xfId="1" applyNumberFormat="1" applyFont="1"/>
    <xf numFmtId="42" fontId="0" fillId="0" borderId="1" xfId="3" applyNumberFormat="1" applyFont="1" applyBorder="1"/>
    <xf numFmtId="42" fontId="0" fillId="0" borderId="2" xfId="3" applyNumberFormat="1" applyFont="1" applyBorder="1"/>
    <xf numFmtId="42" fontId="2" fillId="0" borderId="2" xfId="3" applyNumberFormat="1" applyFont="1" applyBorder="1"/>
    <xf numFmtId="0" fontId="0" fillId="0" borderId="0" xfId="0" applyFill="1" applyAlignment="1">
      <alignment horizontal="right"/>
    </xf>
    <xf numFmtId="44" fontId="0" fillId="0" borderId="0" xfId="3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STAND%20ALONE%20MODELS\2015_UTAH_RESULTS_ELECTRONIC_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Report"/>
      <sheetName val="ROR-Model"/>
      <sheetName val="Taxes"/>
      <sheetName val="Rate Base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5 Rev"/>
      <sheetName val="Other Rev"/>
      <sheetName val="Lab Adj"/>
      <sheetName val="Bad Debt"/>
      <sheetName val="Capital Str"/>
      <sheetName val="Utah Allocation"/>
      <sheetName val="ALLOCATIONS&amp;PRETAX"/>
    </sheetNames>
    <sheetDataSet>
      <sheetData sheetId="0"/>
      <sheetData sheetId="1"/>
      <sheetData sheetId="2"/>
      <sheetData sheetId="3">
        <row r="27">
          <cell r="F27">
            <v>-497458.97000000003</v>
          </cell>
        </row>
        <row r="28">
          <cell r="F28">
            <v>58606964.109999999</v>
          </cell>
        </row>
        <row r="29">
          <cell r="F29">
            <v>25184307.27</v>
          </cell>
        </row>
        <row r="30">
          <cell r="F30">
            <v>28641930.210000001</v>
          </cell>
        </row>
        <row r="31">
          <cell r="F31">
            <v>50550710.380000003</v>
          </cell>
        </row>
      </sheetData>
      <sheetData sheetId="4">
        <row r="785">
          <cell r="F785">
            <v>795197.47000000009</v>
          </cell>
        </row>
        <row r="790">
          <cell r="F790">
            <v>218886.19</v>
          </cell>
        </row>
        <row r="795">
          <cell r="F795">
            <v>1079680.0200000003</v>
          </cell>
        </row>
      </sheetData>
      <sheetData sheetId="5"/>
      <sheetData sheetId="6"/>
      <sheetData sheetId="7"/>
      <sheetData sheetId="8">
        <row r="14">
          <cell r="E14">
            <v>-23482897.440000001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topLeftCell="A24" zoomScaleNormal="100" zoomScaleSheetLayoutView="100" workbookViewId="0">
      <selection activeCell="B6" sqref="B6"/>
    </sheetView>
  </sheetViews>
  <sheetFormatPr defaultRowHeight="15" x14ac:dyDescent="0.25"/>
  <cols>
    <col min="1" max="1" width="6.140625" style="8" customWidth="1"/>
    <col min="2" max="2" width="56.5703125" bestFit="1" customWidth="1"/>
    <col min="3" max="3" width="14.7109375" bestFit="1" customWidth="1"/>
    <col min="4" max="4" width="3.140625" style="11" bestFit="1" customWidth="1"/>
    <col min="5" max="5" width="53.5703125" bestFit="1" customWidth="1"/>
    <col min="6" max="6" width="12.5703125" bestFit="1" customWidth="1"/>
  </cols>
  <sheetData>
    <row r="1" spans="1:3" ht="21" x14ac:dyDescent="0.35">
      <c r="B1" s="24" t="s">
        <v>10</v>
      </c>
      <c r="C1" s="24"/>
    </row>
    <row r="2" spans="1:3" ht="15.75" x14ac:dyDescent="0.25">
      <c r="B2" s="25" t="s">
        <v>23</v>
      </c>
      <c r="C2" s="25"/>
    </row>
    <row r="3" spans="1:3" ht="15.75" x14ac:dyDescent="0.25">
      <c r="B3" s="25" t="s">
        <v>26</v>
      </c>
      <c r="C3" s="25"/>
    </row>
    <row r="4" spans="1:3" x14ac:dyDescent="0.25">
      <c r="B4" s="9" t="s">
        <v>20</v>
      </c>
      <c r="C4" s="9" t="s">
        <v>21</v>
      </c>
    </row>
    <row r="5" spans="1:3" x14ac:dyDescent="0.25">
      <c r="A5" s="8">
        <v>1</v>
      </c>
      <c r="B5" t="s">
        <v>0</v>
      </c>
      <c r="C5" s="18">
        <f>[1]Report!$F$27</f>
        <v>-497458.97000000003</v>
      </c>
    </row>
    <row r="6" spans="1:3" x14ac:dyDescent="0.25">
      <c r="A6" s="8">
        <f>A5+1</f>
        <v>2</v>
      </c>
      <c r="B6" t="s">
        <v>1</v>
      </c>
      <c r="C6" s="2">
        <f>[1]Report!$F$28</f>
        <v>58606964.109999999</v>
      </c>
    </row>
    <row r="7" spans="1:3" x14ac:dyDescent="0.25">
      <c r="A7" s="8">
        <f t="shared" ref="A7:A12" si="0">A6+1</f>
        <v>3</v>
      </c>
      <c r="B7" t="s">
        <v>6</v>
      </c>
      <c r="C7" s="2">
        <f>[1]Report!$F$29-C10</f>
        <v>23090543.59</v>
      </c>
    </row>
    <row r="8" spans="1:3" x14ac:dyDescent="0.25">
      <c r="A8" s="8">
        <f t="shared" si="0"/>
        <v>4</v>
      </c>
      <c r="B8" t="s">
        <v>5</v>
      </c>
      <c r="C8" s="2">
        <f>[1]Report!$F$30-C11</f>
        <v>5159032.7699999996</v>
      </c>
    </row>
    <row r="9" spans="1:3" x14ac:dyDescent="0.25">
      <c r="A9" s="8">
        <f t="shared" si="0"/>
        <v>5</v>
      </c>
      <c r="B9" t="s">
        <v>2</v>
      </c>
      <c r="C9" s="17">
        <f>[1]Report!$F$31</f>
        <v>50550710.380000003</v>
      </c>
    </row>
    <row r="10" spans="1:3" x14ac:dyDescent="0.25">
      <c r="A10" s="8">
        <f t="shared" si="0"/>
        <v>6</v>
      </c>
      <c r="B10" t="s">
        <v>4</v>
      </c>
      <c r="C10" s="2">
        <f>'[1]ROR-Model'!$F$785+'[1]ROR-Model'!$F$790+'[1]ROR-Model'!$F$795</f>
        <v>2093763.6800000004</v>
      </c>
    </row>
    <row r="11" spans="1:3" x14ac:dyDescent="0.25">
      <c r="A11" s="8">
        <f t="shared" si="0"/>
        <v>7</v>
      </c>
      <c r="B11" t="s">
        <v>3</v>
      </c>
      <c r="C11" s="1">
        <f>-'[1]ENERGY EFFICIENCY SERVICES ADJ'!$E$14</f>
        <v>23482897.440000001</v>
      </c>
    </row>
    <row r="12" spans="1:3" x14ac:dyDescent="0.25">
      <c r="A12" s="8">
        <f t="shared" si="0"/>
        <v>8</v>
      </c>
      <c r="B12" s="3" t="s">
        <v>13</v>
      </c>
      <c r="C12" s="19">
        <f>SUM(C5:C11)</f>
        <v>162486453</v>
      </c>
    </row>
    <row r="13" spans="1:3" x14ac:dyDescent="0.25">
      <c r="B13" s="3"/>
      <c r="C13" s="4"/>
    </row>
    <row r="14" spans="1:3" x14ac:dyDescent="0.25">
      <c r="A14" s="8">
        <f>A12+1</f>
        <v>9</v>
      </c>
      <c r="B14" s="6" t="s">
        <v>7</v>
      </c>
      <c r="C14" s="4">
        <f>-C10</f>
        <v>-2093763.6800000004</v>
      </c>
    </row>
    <row r="15" spans="1:3" x14ac:dyDescent="0.25">
      <c r="A15" s="8">
        <f t="shared" ref="A15:A16" si="1">A14+1</f>
        <v>10</v>
      </c>
      <c r="B15" s="6" t="s">
        <v>8</v>
      </c>
      <c r="C15" s="1">
        <f>-C11</f>
        <v>-23482897.440000001</v>
      </c>
    </row>
    <row r="16" spans="1:3" ht="15.75" thickBot="1" x14ac:dyDescent="0.3">
      <c r="A16" s="8">
        <f t="shared" si="1"/>
        <v>11</v>
      </c>
      <c r="B16" s="6" t="s">
        <v>17</v>
      </c>
      <c r="C16" s="20">
        <f>C12+SUM(C14:C15)</f>
        <v>136909791.88</v>
      </c>
    </row>
    <row r="17" spans="1:4" ht="15.75" thickTop="1" x14ac:dyDescent="0.25">
      <c r="C17" s="7"/>
    </row>
    <row r="18" spans="1:4" x14ac:dyDescent="0.25">
      <c r="A18" s="8">
        <f>A16+1</f>
        <v>12</v>
      </c>
      <c r="B18" t="s">
        <v>9</v>
      </c>
      <c r="C18" s="2">
        <v>990383</v>
      </c>
    </row>
    <row r="19" spans="1:4" x14ac:dyDescent="0.25">
      <c r="A19" s="8">
        <f t="shared" ref="A19" si="2">A18+1</f>
        <v>13</v>
      </c>
      <c r="B19" t="s">
        <v>22</v>
      </c>
      <c r="C19" s="23">
        <f>C16/C18</f>
        <v>138.23923863798146</v>
      </c>
    </row>
    <row r="20" spans="1:4" x14ac:dyDescent="0.25">
      <c r="C20" s="5"/>
    </row>
    <row r="21" spans="1:4" ht="21" x14ac:dyDescent="0.35">
      <c r="B21" s="24" t="s">
        <v>12</v>
      </c>
      <c r="C21" s="24"/>
    </row>
    <row r="22" spans="1:4" ht="15.75" x14ac:dyDescent="0.25">
      <c r="B22" s="25" t="s">
        <v>24</v>
      </c>
      <c r="C22" s="25"/>
    </row>
    <row r="23" spans="1:4" ht="15.75" x14ac:dyDescent="0.25">
      <c r="B23" s="25" t="s">
        <v>38</v>
      </c>
      <c r="C23" s="25"/>
    </row>
    <row r="24" spans="1:4" x14ac:dyDescent="0.25">
      <c r="A24" s="8">
        <f>A19+1</f>
        <v>14</v>
      </c>
      <c r="B24" t="s">
        <v>18</v>
      </c>
      <c r="C24" s="2">
        <v>25700000</v>
      </c>
    </row>
    <row r="25" spans="1:4" x14ac:dyDescent="0.25">
      <c r="A25" s="8">
        <f t="shared" ref="A25:A26" si="3">A24+1</f>
        <v>15</v>
      </c>
      <c r="B25" s="10" t="s">
        <v>19</v>
      </c>
      <c r="C25" s="2">
        <v>29200000</v>
      </c>
    </row>
    <row r="26" spans="1:4" ht="15.75" thickBot="1" x14ac:dyDescent="0.3">
      <c r="A26" s="8">
        <f t="shared" si="3"/>
        <v>16</v>
      </c>
      <c r="B26" s="3" t="s">
        <v>13</v>
      </c>
      <c r="C26" s="16">
        <f>SUM(C24:C25)</f>
        <v>54900000</v>
      </c>
    </row>
    <row r="27" spans="1:4" ht="15.75" thickTop="1" x14ac:dyDescent="0.25">
      <c r="D27" s="12"/>
    </row>
    <row r="28" spans="1:4" ht="21" x14ac:dyDescent="0.35">
      <c r="B28" s="24" t="s">
        <v>11</v>
      </c>
      <c r="C28" s="24"/>
    </row>
    <row r="29" spans="1:4" ht="15.75" x14ac:dyDescent="0.25">
      <c r="B29" s="25" t="s">
        <v>24</v>
      </c>
      <c r="C29" s="25"/>
    </row>
    <row r="30" spans="1:4" ht="15.75" x14ac:dyDescent="0.25">
      <c r="B30" s="25" t="s">
        <v>27</v>
      </c>
      <c r="C30" s="25"/>
    </row>
    <row r="31" spans="1:4" x14ac:dyDescent="0.25">
      <c r="A31" s="8">
        <f>A26+1</f>
        <v>17</v>
      </c>
      <c r="B31" s="6" t="s">
        <v>14</v>
      </c>
      <c r="C31" s="14">
        <v>-13426373</v>
      </c>
      <c r="D31" s="11" t="s">
        <v>28</v>
      </c>
    </row>
    <row r="32" spans="1:4" x14ac:dyDescent="0.25">
      <c r="A32" s="8">
        <f>A31+1</f>
        <v>18</v>
      </c>
      <c r="B32" s="15" t="s">
        <v>15</v>
      </c>
      <c r="C32" s="2">
        <v>11741717</v>
      </c>
      <c r="D32" s="11" t="s">
        <v>29</v>
      </c>
    </row>
    <row r="33" spans="1:4" x14ac:dyDescent="0.25">
      <c r="A33" s="8">
        <f t="shared" ref="A33:A35" si="4">A32+1</f>
        <v>19</v>
      </c>
      <c r="B33" s="15" t="s">
        <v>16</v>
      </c>
      <c r="C33" s="2">
        <v>36147778</v>
      </c>
      <c r="D33" s="11" t="s">
        <v>30</v>
      </c>
    </row>
    <row r="34" spans="1:4" x14ac:dyDescent="0.25">
      <c r="A34" s="8">
        <f t="shared" si="4"/>
        <v>20</v>
      </c>
      <c r="B34" s="6" t="s">
        <v>25</v>
      </c>
      <c r="C34" s="2">
        <v>40711</v>
      </c>
      <c r="D34" s="11" t="s">
        <v>31</v>
      </c>
    </row>
    <row r="35" spans="1:4" x14ac:dyDescent="0.25">
      <c r="A35" s="8">
        <f t="shared" si="4"/>
        <v>21</v>
      </c>
      <c r="B35" s="10" t="s">
        <v>19</v>
      </c>
      <c r="C35" s="5">
        <v>26957963</v>
      </c>
      <c r="D35" s="11" t="s">
        <v>32</v>
      </c>
    </row>
    <row r="36" spans="1:4" ht="15.75" thickBot="1" x14ac:dyDescent="0.3">
      <c r="A36" s="8">
        <f>A35+1</f>
        <v>22</v>
      </c>
      <c r="B36" s="13" t="s">
        <v>13</v>
      </c>
      <c r="C36" s="21">
        <f>SUM(C31:C35)</f>
        <v>61461796</v>
      </c>
    </row>
    <row r="37" spans="1:4" ht="15.75" thickTop="1" x14ac:dyDescent="0.25"/>
    <row r="38" spans="1:4" x14ac:dyDescent="0.25">
      <c r="A38" s="22" t="s">
        <v>28</v>
      </c>
      <c r="B38" t="s">
        <v>33</v>
      </c>
    </row>
    <row r="39" spans="1:4" x14ac:dyDescent="0.25">
      <c r="A39" s="22" t="s">
        <v>29</v>
      </c>
      <c r="B39" t="s">
        <v>34</v>
      </c>
    </row>
    <row r="40" spans="1:4" x14ac:dyDescent="0.25">
      <c r="A40" s="22" t="s">
        <v>30</v>
      </c>
      <c r="B40" t="s">
        <v>35</v>
      </c>
    </row>
    <row r="41" spans="1:4" x14ac:dyDescent="0.25">
      <c r="A41" s="22" t="s">
        <v>31</v>
      </c>
      <c r="B41" t="s">
        <v>36</v>
      </c>
    </row>
    <row r="42" spans="1:4" x14ac:dyDescent="0.25">
      <c r="A42" s="22" t="s">
        <v>32</v>
      </c>
      <c r="B42" t="s">
        <v>37</v>
      </c>
    </row>
  </sheetData>
  <mergeCells count="9">
    <mergeCell ref="B1:C1"/>
    <mergeCell ref="B21:C21"/>
    <mergeCell ref="B2:C2"/>
    <mergeCell ref="B22:C22"/>
    <mergeCell ref="B30:C30"/>
    <mergeCell ref="B23:C23"/>
    <mergeCell ref="B3:C3"/>
    <mergeCell ref="B28:C28"/>
    <mergeCell ref="B29:C29"/>
  </mergeCells>
  <printOptions horizontalCentered="1"/>
  <pageMargins left="0.25" right="0.25" top="1.25" bottom="0.75" header="0.3" footer="0.3"/>
  <pageSetup orientation="portrait" r:id="rId1"/>
  <headerFooter>
    <oddHeader>&amp;RSettlement Stipulation
Docket No. 16-057-01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mpaschal</cp:lastModifiedBy>
  <cp:lastPrinted>2016-08-15T15:09:34Z</cp:lastPrinted>
  <dcterms:created xsi:type="dcterms:W3CDTF">2016-07-11T16:14:26Z</dcterms:created>
  <dcterms:modified xsi:type="dcterms:W3CDTF">2016-08-16T19:40:55Z</dcterms:modified>
</cp:coreProperties>
</file>