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184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<sst xmlns="http://schemas.openxmlformats.org/spreadsheetml/2006/main" count="50" uniqueCount="42">
  <si>
    <t>Merger Costs</t>
  </si>
  <si>
    <t>Questar</t>
  </si>
  <si>
    <t>Pipeline</t>
  </si>
  <si>
    <t>Gas</t>
  </si>
  <si>
    <t>Wexpro</t>
  </si>
  <si>
    <t>Total</t>
  </si>
  <si>
    <t>Severance</t>
  </si>
  <si>
    <t>Retention</t>
  </si>
  <si>
    <t>Restricted stock units settlement</t>
  </si>
  <si>
    <t>Peformance share settlement</t>
  </si>
  <si>
    <t>Peformance share - additional expense</t>
  </si>
  <si>
    <t>Voluntary severance program</t>
  </si>
  <si>
    <t>Wexpro software relicensing charges</t>
  </si>
  <si>
    <t>Unamortized debt costs</t>
  </si>
  <si>
    <t>Fees for special proxy statement</t>
  </si>
  <si>
    <t>Debt issuance revolver fees</t>
  </si>
  <si>
    <t>Financial advisor</t>
  </si>
  <si>
    <t>Financing fees Questar Corporation $250 million notes</t>
  </si>
  <si>
    <t>Legal</t>
  </si>
  <si>
    <t>Curtailment of Supplemental Executive Retirement Plan</t>
  </si>
  <si>
    <t>Other transaction costs</t>
  </si>
  <si>
    <t>Mark-to-market of performance shares and deferred compensation</t>
  </si>
  <si>
    <t>Total Transaction Costs</t>
  </si>
  <si>
    <t xml:space="preserve">Total </t>
  </si>
  <si>
    <t>Transaction Costs - GL Account 930205</t>
  </si>
  <si>
    <t>Transition Costs - GL Account 930205</t>
  </si>
  <si>
    <t>1/</t>
  </si>
  <si>
    <t>1/  Costs include directly assignable costs and allocated corporate costs.</t>
  </si>
  <si>
    <t>A</t>
  </si>
  <si>
    <t>B</t>
  </si>
  <si>
    <t>C</t>
  </si>
  <si>
    <t>D</t>
  </si>
  <si>
    <t>E</t>
  </si>
  <si>
    <t>F</t>
  </si>
  <si>
    <t>YTD June 30, 2017</t>
  </si>
  <si>
    <t>Dominion</t>
  </si>
  <si>
    <t>Energy</t>
  </si>
  <si>
    <t>Energy Questar</t>
  </si>
  <si>
    <t>Other</t>
  </si>
  <si>
    <t>(Non DM)</t>
  </si>
  <si>
    <t xml:space="preserve">Dominion Energy </t>
  </si>
  <si>
    <t>Total Transition Costs for 2016 and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</si>
</sst>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7" fontId="36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37" fontId="36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762000</xdr:colOff>
      <xdr:row>0</xdr:row>
      <xdr:rowOff>190500</xdr:rowOff>
    </xdr:from>
    <xdr:ext cx="781050" cy="647700"/>
    <xdr:sp>
      <xdr:nvSpPr>
        <xdr:cNvPr id="1" name="TextBox 1"/>
        <xdr:cNvSpPr txBox="1">
          <a:spLocks noChangeArrowheads="1"/>
        </xdr:cNvSpPr>
      </xdr:nvSpPr>
      <xdr:spPr>
        <a:xfrm rot="5400000">
          <a:off x="26041350" y="190500"/>
          <a:ext cx="781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Questar Gas Company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 Qtr. 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QGC Exhibit 8</a:t>
          </a:r>
        </a:p>
      </xdr:txBody>
    </xdr:sp>
    <xdr:clientData/>
  </xdr:oneCellAnchor>
  <xdr:oneCellAnchor>
    <xdr:from>
      <xdr:col>12</xdr:col>
      <xdr:colOff>676275</xdr:colOff>
      <xdr:row>0</xdr:row>
      <xdr:rowOff>0</xdr:rowOff>
    </xdr:from>
    <xdr:ext cx="838200" cy="2314575"/>
    <xdr:sp>
      <xdr:nvSpPr>
        <xdr:cNvPr id="2" name="TextBox 2"/>
        <xdr:cNvSpPr txBox="1">
          <a:spLocks noChangeArrowheads="1"/>
        </xdr:cNvSpPr>
      </xdr:nvSpPr>
      <xdr:spPr>
        <a:xfrm rot="5400000">
          <a:off x="12392025" y="0"/>
          <a:ext cx="838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Energy Utah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Qtr.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Exhibit 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 topLeftCell="A1">
      <selection activeCell="C31" sqref="C31"/>
    </sheetView>
  </sheetViews>
  <sheetFormatPr defaultColWidth="12.7109375" defaultRowHeight="15"/>
  <cols>
    <col min="1" max="1" width="14.140625" style="2" customWidth="1"/>
    <col min="2" max="2" width="24.7109375" style="2" customWidth="1"/>
    <col min="3" max="11" width="14.7109375" style="2" customWidth="1"/>
    <col min="12" max="12" width="4.421875" style="2" customWidth="1"/>
    <col min="13" max="16384" width="12.7109375" style="2" customWidth="1"/>
  </cols>
  <sheetData>
    <row r="1" ht="15">
      <c r="B1" s="1" t="s">
        <v>40</v>
      </c>
    </row>
    <row r="2" ht="15">
      <c r="B2" s="1" t="s">
        <v>0</v>
      </c>
    </row>
    <row r="3" ht="15">
      <c r="B3" s="1" t="s">
        <v>34</v>
      </c>
    </row>
    <row r="4" ht="15">
      <c r="B4" s="1"/>
    </row>
    <row r="5" spans="6:11" ht="15">
      <c r="F5" s="13" t="s">
        <v>28</v>
      </c>
      <c r="G5" s="13" t="s">
        <v>29</v>
      </c>
      <c r="H5" s="13" t="s">
        <v>30</v>
      </c>
      <c r="I5" s="13" t="s">
        <v>31</v>
      </c>
      <c r="J5" s="13" t="s">
        <v>32</v>
      </c>
      <c r="K5" s="13" t="s">
        <v>33</v>
      </c>
    </row>
    <row r="6" spans="6:11" ht="15">
      <c r="F6" s="14" t="s">
        <v>35</v>
      </c>
      <c r="G6" s="13"/>
      <c r="H6" s="13"/>
      <c r="I6" s="13"/>
      <c r="J6" s="14" t="s">
        <v>35</v>
      </c>
      <c r="K6" s="13"/>
    </row>
    <row r="7" spans="6:10" ht="15">
      <c r="F7" s="3" t="s">
        <v>37</v>
      </c>
      <c r="G7" s="3" t="s">
        <v>1</v>
      </c>
      <c r="H7" s="3"/>
      <c r="I7" s="3" t="s">
        <v>38</v>
      </c>
      <c r="J7" s="3" t="s">
        <v>36</v>
      </c>
    </row>
    <row r="8" spans="6:11" ht="15">
      <c r="F8" s="4" t="s">
        <v>2</v>
      </c>
      <c r="G8" s="4" t="s">
        <v>3</v>
      </c>
      <c r="H8" s="4" t="s">
        <v>4</v>
      </c>
      <c r="I8" s="4" t="s">
        <v>39</v>
      </c>
      <c r="J8" s="4" t="s">
        <v>1</v>
      </c>
      <c r="K8" s="4" t="s">
        <v>5</v>
      </c>
    </row>
    <row r="9" spans="6:11" ht="15">
      <c r="F9" s="8"/>
      <c r="G9" s="8"/>
      <c r="H9" s="8"/>
      <c r="I9" s="8"/>
      <c r="J9" s="9"/>
      <c r="K9" s="8"/>
    </row>
    <row r="10" spans="2:11" ht="15">
      <c r="B10" s="5" t="s">
        <v>24</v>
      </c>
      <c r="C10" s="5"/>
      <c r="D10" s="5"/>
      <c r="E10" s="5"/>
      <c r="F10" s="8"/>
      <c r="G10" s="8"/>
      <c r="H10" s="8"/>
      <c r="I10" s="8"/>
      <c r="J10" s="9"/>
      <c r="K10" s="8"/>
    </row>
    <row r="11" spans="1:12" ht="15">
      <c r="A11" s="2">
        <v>1</v>
      </c>
      <c r="B11" s="2" t="s">
        <v>6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aca="true" t="shared" si="0" ref="K11:K24">SUM(F11:J11)</f>
        <v>0</v>
      </c>
      <c r="L11" s="2" t="s">
        <v>26</v>
      </c>
    </row>
    <row r="12" spans="1:11" ht="15">
      <c r="A12" s="2">
        <f>A11+1</f>
        <v>2</v>
      </c>
      <c r="B12" s="2" t="s">
        <v>21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</row>
    <row r="13" spans="1:12" ht="15">
      <c r="A13" s="2">
        <f aca="true" t="shared" si="1" ref="A13:A25">A12+1</f>
        <v>3</v>
      </c>
      <c r="B13" s="2" t="s">
        <v>8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  <c r="L13" s="2" t="s">
        <v>26</v>
      </c>
    </row>
    <row r="14" spans="1:12" ht="15">
      <c r="A14" s="2">
        <f t="shared" si="1"/>
        <v>4</v>
      </c>
      <c r="B14" s="2" t="s">
        <v>9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0</v>
      </c>
      <c r="L14" s="2" t="s">
        <v>26</v>
      </c>
    </row>
    <row r="15" spans="1:12" ht="15">
      <c r="A15" s="2">
        <f t="shared" si="1"/>
        <v>5</v>
      </c>
      <c r="B15" s="2" t="s">
        <v>10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  <c r="L15" s="2" t="s">
        <v>26</v>
      </c>
    </row>
    <row r="16" spans="1:11" ht="15">
      <c r="A16" s="2">
        <f t="shared" si="1"/>
        <v>6</v>
      </c>
      <c r="B16" s="2" t="s">
        <v>12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0</v>
      </c>
    </row>
    <row r="17" spans="1:11" ht="15">
      <c r="A17" s="2">
        <f t="shared" si="1"/>
        <v>7</v>
      </c>
      <c r="B17" s="2" t="s">
        <v>18</v>
      </c>
      <c r="F17" s="2">
        <v>0</v>
      </c>
      <c r="G17" s="2">
        <v>0</v>
      </c>
      <c r="H17" s="2">
        <v>0</v>
      </c>
      <c r="I17" s="2">
        <v>0</v>
      </c>
      <c r="J17" s="7">
        <f>837+2964+34+30723-1</f>
        <v>34557</v>
      </c>
      <c r="K17" s="2">
        <f t="shared" si="0"/>
        <v>34557</v>
      </c>
    </row>
    <row r="18" spans="1:11" ht="15">
      <c r="A18" s="2">
        <f t="shared" si="1"/>
        <v>8</v>
      </c>
      <c r="B18" s="2" t="s">
        <v>16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</row>
    <row r="19" spans="1:11" ht="15">
      <c r="A19" s="2">
        <f t="shared" si="1"/>
        <v>9</v>
      </c>
      <c r="B19" s="2" t="s">
        <v>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</row>
    <row r="20" spans="1:11" ht="15">
      <c r="A20" s="2">
        <f t="shared" si="1"/>
        <v>10</v>
      </c>
      <c r="B20" s="2" t="s">
        <v>17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0</v>
      </c>
    </row>
    <row r="21" spans="1:11" ht="15">
      <c r="A21" s="2">
        <f t="shared" si="1"/>
        <v>11</v>
      </c>
      <c r="B21" s="2" t="s">
        <v>13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0</v>
      </c>
    </row>
    <row r="22" spans="1:11" ht="15">
      <c r="A22" s="2">
        <f t="shared" si="1"/>
        <v>12</v>
      </c>
      <c r="B22" s="2" t="s">
        <v>15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f t="shared" si="0"/>
        <v>0</v>
      </c>
    </row>
    <row r="23" spans="1:12" ht="15">
      <c r="A23" s="2">
        <f t="shared" si="1"/>
        <v>13</v>
      </c>
      <c r="B23" s="2" t="s">
        <v>19</v>
      </c>
      <c r="F23" s="2">
        <f>1127346+412360+18003</f>
        <v>1557709</v>
      </c>
      <c r="G23" s="2">
        <v>4984000</v>
      </c>
      <c r="H23" s="2">
        <v>180000</v>
      </c>
      <c r="I23" s="2">
        <f>50000+84000</f>
        <v>134000</v>
      </c>
      <c r="J23" s="2">
        <v>2816000</v>
      </c>
      <c r="K23" s="2">
        <f t="shared" si="0"/>
        <v>9671709</v>
      </c>
      <c r="L23" s="2" t="s">
        <v>26</v>
      </c>
    </row>
    <row r="24" spans="1:11" ht="15">
      <c r="A24" s="2">
        <f t="shared" si="1"/>
        <v>14</v>
      </c>
      <c r="B24" s="2" t="s">
        <v>20</v>
      </c>
      <c r="F24" s="5">
        <v>0</v>
      </c>
      <c r="G24" s="5">
        <v>0</v>
      </c>
      <c r="H24" s="5">
        <v>-15792</v>
      </c>
      <c r="I24" s="5">
        <v>0</v>
      </c>
      <c r="J24" s="5">
        <f>15000-268-3128</f>
        <v>11604</v>
      </c>
      <c r="K24" s="5">
        <f t="shared" si="0"/>
        <v>-4188</v>
      </c>
    </row>
    <row r="25" spans="1:11" ht="15">
      <c r="A25" s="2">
        <f t="shared" si="1"/>
        <v>15</v>
      </c>
      <c r="C25" s="2" t="s">
        <v>22</v>
      </c>
      <c r="F25" s="9">
        <f aca="true" t="shared" si="2" ref="F25:K25">SUM(F11:F24)</f>
        <v>1557709</v>
      </c>
      <c r="G25" s="9">
        <f t="shared" si="2"/>
        <v>4984000</v>
      </c>
      <c r="H25" s="9">
        <f t="shared" si="2"/>
        <v>164208</v>
      </c>
      <c r="I25" s="9">
        <f t="shared" si="2"/>
        <v>134000</v>
      </c>
      <c r="J25" s="9">
        <f t="shared" si="2"/>
        <v>2862161</v>
      </c>
      <c r="K25" s="9">
        <f t="shared" si="2"/>
        <v>9702078</v>
      </c>
    </row>
    <row r="26" spans="6:11" ht="15">
      <c r="F26" s="9"/>
      <c r="G26" s="9"/>
      <c r="H26" s="9"/>
      <c r="I26" s="9"/>
      <c r="J26" s="9"/>
      <c r="K26" s="9"/>
    </row>
    <row r="27" spans="2:5" ht="15">
      <c r="B27" s="5" t="s">
        <v>25</v>
      </c>
      <c r="C27" s="5"/>
      <c r="D27" s="5"/>
      <c r="E27" s="5"/>
    </row>
    <row r="28" spans="1:12" ht="15">
      <c r="A28" s="2">
        <f>A25+1</f>
        <v>16</v>
      </c>
      <c r="B28" s="2" t="s">
        <v>7</v>
      </c>
      <c r="F28" s="2">
        <f>29100+8387+605</f>
        <v>38092</v>
      </c>
      <c r="G28" s="2">
        <v>72650</v>
      </c>
      <c r="H28" s="2">
        <v>74251</v>
      </c>
      <c r="I28" s="2">
        <f>2031+2171+93</f>
        <v>4295</v>
      </c>
      <c r="J28" s="2">
        <f>65303-61105</f>
        <v>4198</v>
      </c>
      <c r="K28" s="2">
        <f>SUM(F28:J28)</f>
        <v>193486</v>
      </c>
      <c r="L28" s="2" t="s">
        <v>26</v>
      </c>
    </row>
    <row r="29" spans="1:12" ht="15">
      <c r="A29" s="2">
        <f>A28+1</f>
        <v>17</v>
      </c>
      <c r="B29" s="2" t="s">
        <v>11</v>
      </c>
      <c r="F29" s="2">
        <f>98465+28380+2014+2433844</f>
        <v>2562703</v>
      </c>
      <c r="G29" s="2">
        <f>245823+4695381</f>
        <v>4941204</v>
      </c>
      <c r="H29" s="2">
        <v>135344</v>
      </c>
      <c r="I29" s="2">
        <f>6872+7344+315</f>
        <v>14531</v>
      </c>
      <c r="J29" s="2">
        <v>0</v>
      </c>
      <c r="K29" s="2">
        <f>SUM(F29:J29)</f>
        <v>7653782</v>
      </c>
      <c r="L29" s="2" t="s">
        <v>26</v>
      </c>
    </row>
    <row r="30" spans="1:11" ht="15">
      <c r="A30" s="2">
        <f>A29+1</f>
        <v>18</v>
      </c>
      <c r="C30" s="2" t="s">
        <v>41</v>
      </c>
      <c r="F30" s="11">
        <f aca="true" t="shared" si="3" ref="F30:K30">SUM(F28:F29)</f>
        <v>2600795</v>
      </c>
      <c r="G30" s="11">
        <f t="shared" si="3"/>
        <v>5013854</v>
      </c>
      <c r="H30" s="11">
        <f t="shared" si="3"/>
        <v>209595</v>
      </c>
      <c r="I30" s="11">
        <f t="shared" si="3"/>
        <v>18826</v>
      </c>
      <c r="J30" s="11">
        <f t="shared" si="3"/>
        <v>4198</v>
      </c>
      <c r="K30" s="11">
        <f t="shared" si="3"/>
        <v>7847268</v>
      </c>
    </row>
    <row r="31" spans="6:11" ht="15">
      <c r="F31" s="9"/>
      <c r="G31" s="9"/>
      <c r="H31" s="9"/>
      <c r="I31" s="9"/>
      <c r="J31" s="9"/>
      <c r="K31" s="9"/>
    </row>
    <row r="32" spans="1:11" ht="15.75" thickBot="1">
      <c r="A32" s="2">
        <f>A30+1</f>
        <v>19</v>
      </c>
      <c r="C32" s="2" t="s">
        <v>23</v>
      </c>
      <c r="F32" s="12">
        <f aca="true" t="shared" si="4" ref="F32:K32">F25+F30</f>
        <v>4158504</v>
      </c>
      <c r="G32" s="12">
        <f t="shared" si="4"/>
        <v>9997854</v>
      </c>
      <c r="H32" s="12">
        <f t="shared" si="4"/>
        <v>373803</v>
      </c>
      <c r="I32" s="12">
        <f t="shared" si="4"/>
        <v>152826</v>
      </c>
      <c r="J32" s="12">
        <f t="shared" si="4"/>
        <v>2866359</v>
      </c>
      <c r="K32" s="12">
        <f t="shared" si="4"/>
        <v>17549346</v>
      </c>
    </row>
    <row r="33" spans="6:11" ht="15.75" thickTop="1">
      <c r="F33" s="9"/>
      <c r="G33" s="9"/>
      <c r="H33" s="9"/>
      <c r="I33" s="9"/>
      <c r="J33" s="9"/>
      <c r="K33" s="9"/>
    </row>
    <row r="34" spans="2:11" ht="15">
      <c r="B34" s="2" t="s">
        <v>27</v>
      </c>
      <c r="F34" s="10"/>
      <c r="G34" s="10"/>
      <c r="H34" s="10"/>
      <c r="I34" s="10"/>
      <c r="J34" s="10"/>
      <c r="K34" s="10"/>
    </row>
  </sheetData>
  <sheetProtection/>
  <printOptions/>
  <pageMargins left="0.25" right="0.25" top="0.75" bottom="0.75" header="0.3" footer="0.3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Curtis</dc:creator>
  <cp:keywords/>
  <dc:description/>
  <cp:lastModifiedBy>laurieharris</cp:lastModifiedBy>
  <cp:lastPrinted>2017-07-17T20:28:05Z</cp:lastPrinted>
  <dcterms:created xsi:type="dcterms:W3CDTF">2017-04-05T19:21:03Z</dcterms:created>
  <dcterms:modified xsi:type="dcterms:W3CDTF">2017-08-16T12:49:26Z</dcterms:modified>
  <cp:category/>
  <cp:version/>
  <cp:contentType/>
  <cp:contentStatus/>
</cp:coreProperties>
</file>