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'Sheet1'!$A$1:$N$47</definedName>
  </definedNames>
  <calcPr fullCalcOnLoad="1"/>
</workbook>
</file>

<file path=xl/sharedStrings.xml><?xml version="1.0" encoding="utf-8"?>
<sst xmlns="http://schemas.openxmlformats.org/spreadsheetml/2006/main" count="48" uniqueCount="40">
  <si>
    <t>Dominion Questar</t>
  </si>
  <si>
    <t>Merger Costs</t>
  </si>
  <si>
    <t>Through December 2016</t>
  </si>
  <si>
    <t>Questar</t>
  </si>
  <si>
    <t>Pipeline</t>
  </si>
  <si>
    <t>Gas</t>
  </si>
  <si>
    <t>Wexpro</t>
  </si>
  <si>
    <t>Fueling</t>
  </si>
  <si>
    <t>Corporation</t>
  </si>
  <si>
    <t>Total</t>
  </si>
  <si>
    <t>Severance</t>
  </si>
  <si>
    <t>Retention</t>
  </si>
  <si>
    <t>Restricted stock units settlement</t>
  </si>
  <si>
    <t>Peformance share settlement</t>
  </si>
  <si>
    <t>Peformance share - additional expense</t>
  </si>
  <si>
    <t>Voluntary severance program</t>
  </si>
  <si>
    <t>Wexpro software relicensing charges</t>
  </si>
  <si>
    <t>Unamortized debt costs</t>
  </si>
  <si>
    <t>Fees for special proxy statement</t>
  </si>
  <si>
    <t>Debt issuance revolver fees</t>
  </si>
  <si>
    <t>Financial advisor</t>
  </si>
  <si>
    <t>Financing fees Questar Corporation $250 million notes</t>
  </si>
  <si>
    <t>Legal</t>
  </si>
  <si>
    <t>Curtailment of Supplemental Executive Retirement Plan</t>
  </si>
  <si>
    <t>Other transaction costs</t>
  </si>
  <si>
    <t>Mark-to-market of performance shares and deferred compensation</t>
  </si>
  <si>
    <t>Total Transaction Costs</t>
  </si>
  <si>
    <t xml:space="preserve">Total </t>
  </si>
  <si>
    <t>Total Transition Costs</t>
  </si>
  <si>
    <t>Transaction Costs - GL Account 930205</t>
  </si>
  <si>
    <t>Transition Costs - GL Account 930205</t>
  </si>
  <si>
    <t>1/</t>
  </si>
  <si>
    <t>1/  Costs include directly assignable costs and allocated corporate costs.</t>
  </si>
  <si>
    <t>A</t>
  </si>
  <si>
    <t>B</t>
  </si>
  <si>
    <t>C</t>
  </si>
  <si>
    <t>D</t>
  </si>
  <si>
    <t>E</t>
  </si>
  <si>
    <t>F</t>
  </si>
  <si>
    <t>Exhibit 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</si>
</sst>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37" fontId="32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Alignment="1">
      <alignment horizontal="center"/>
    </xf>
    <xf numFmtId="37" fontId="0" fillId="0" borderId="10" xfId="0" applyNumberFormat="1" applyBorder="1" applyAlignment="1">
      <alignment horizontal="center"/>
    </xf>
    <xf numFmtId="37" fontId="0" fillId="0" borderId="10" xfId="0" applyNumberFormat="1" applyBorder="1" applyAlignment="1">
      <alignment/>
    </xf>
    <xf numFmtId="5" fontId="0" fillId="0" borderId="0" xfId="0" applyNumberFormat="1" applyAlignment="1">
      <alignment/>
    </xf>
    <xf numFmtId="37" fontId="0" fillId="0" borderId="0" xfId="0" applyNumberFormat="1" applyAlignment="1" quotePrefix="1">
      <alignment/>
    </xf>
    <xf numFmtId="37" fontId="0" fillId="0" borderId="0" xfId="0" applyNumberFormat="1" applyBorder="1" applyAlignment="1">
      <alignment horizontal="center"/>
    </xf>
    <xf numFmtId="37" fontId="0" fillId="0" borderId="0" xfId="0" applyNumberFormat="1" applyBorder="1" applyAlignment="1">
      <alignment/>
    </xf>
    <xf numFmtId="5" fontId="0" fillId="0" borderId="0" xfId="0" applyNumberFormat="1" applyBorder="1" applyAlignment="1">
      <alignment/>
    </xf>
    <xf numFmtId="37" fontId="0" fillId="0" borderId="11" xfId="0" applyNumberFormat="1" applyBorder="1" applyAlignment="1">
      <alignment/>
    </xf>
    <xf numFmtId="5" fontId="0" fillId="0" borderId="12" xfId="0" applyNumberFormat="1" applyBorder="1" applyAlignment="1">
      <alignment/>
    </xf>
    <xf numFmtId="37" fontId="32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228600</xdr:colOff>
      <xdr:row>0</xdr:row>
      <xdr:rowOff>190500</xdr:rowOff>
    </xdr:from>
    <xdr:ext cx="781050" cy="1476375"/>
    <xdr:sp>
      <xdr:nvSpPr>
        <xdr:cNvPr id="1" name="TextBox 1"/>
        <xdr:cNvSpPr txBox="1">
          <a:spLocks noChangeArrowheads="1"/>
        </xdr:cNvSpPr>
      </xdr:nvSpPr>
      <xdr:spPr>
        <a:xfrm rot="5400000">
          <a:off x="19221450" y="190500"/>
          <a:ext cx="78105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Questar Gas Company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Docket No. 16-057-01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1st Qtr. Integration Progress Report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QGC Exhibit 8</a:t>
          </a:r>
        </a:p>
      </xdr:txBody>
    </xdr:sp>
    <xdr:clientData/>
  </xdr:oneCellAnchor>
  <xdr:oneCellAnchor>
    <xdr:from>
      <xdr:col>12</xdr:col>
      <xdr:colOff>676275</xdr:colOff>
      <xdr:row>32</xdr:row>
      <xdr:rowOff>152400</xdr:rowOff>
    </xdr:from>
    <xdr:ext cx="838200" cy="2314575"/>
    <xdr:sp>
      <xdr:nvSpPr>
        <xdr:cNvPr id="2" name="TextBox 2"/>
        <xdr:cNvSpPr txBox="1">
          <a:spLocks noChangeArrowheads="1"/>
        </xdr:cNvSpPr>
      </xdr:nvSpPr>
      <xdr:spPr>
        <a:xfrm rot="5400000">
          <a:off x="11191875" y="6257925"/>
          <a:ext cx="838200" cy="2314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Questar Gas  Company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Docket No. 16-057-01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1st Qtr. Integration Progress Report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QGC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Exhibit 8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view="pageBreakPreview" zoomScaleSheetLayoutView="100" zoomScalePageLayoutView="0" workbookViewId="0" topLeftCell="B1">
      <selection activeCell="D2" sqref="D2"/>
    </sheetView>
  </sheetViews>
  <sheetFormatPr defaultColWidth="12.7109375" defaultRowHeight="15"/>
  <cols>
    <col min="1" max="1" width="14.140625" style="2" customWidth="1"/>
    <col min="2" max="2" width="24.7109375" style="2" customWidth="1"/>
    <col min="3" max="11" width="12.7109375" style="2" customWidth="1"/>
    <col min="12" max="12" width="4.421875" style="2" customWidth="1"/>
    <col min="13" max="16384" width="12.7109375" style="2" customWidth="1"/>
  </cols>
  <sheetData>
    <row r="1" spans="2:4" ht="15">
      <c r="B1" s="1" t="s">
        <v>0</v>
      </c>
      <c r="D1" s="2" t="s">
        <v>39</v>
      </c>
    </row>
    <row r="2" ht="15">
      <c r="B2" s="1" t="s">
        <v>1</v>
      </c>
    </row>
    <row r="3" ht="15">
      <c r="B3" s="1" t="s">
        <v>2</v>
      </c>
    </row>
    <row r="4" ht="15">
      <c r="B4" s="1"/>
    </row>
    <row r="5" spans="6:11" ht="15">
      <c r="F5" s="13" t="s">
        <v>33</v>
      </c>
      <c r="G5" s="13" t="s">
        <v>34</v>
      </c>
      <c r="H5" s="13" t="s">
        <v>35</v>
      </c>
      <c r="I5" s="13" t="s">
        <v>36</v>
      </c>
      <c r="J5" s="13" t="s">
        <v>37</v>
      </c>
      <c r="K5" s="13" t="s">
        <v>38</v>
      </c>
    </row>
    <row r="6" spans="6:11" ht="15">
      <c r="F6" s="13"/>
      <c r="G6" s="13"/>
      <c r="H6" s="13"/>
      <c r="I6" s="13"/>
      <c r="J6" s="13"/>
      <c r="K6" s="13"/>
    </row>
    <row r="7" spans="6:10" ht="15">
      <c r="F7" s="3" t="s">
        <v>3</v>
      </c>
      <c r="G7" s="3" t="s">
        <v>3</v>
      </c>
      <c r="H7" s="3"/>
      <c r="I7" s="3" t="s">
        <v>3</v>
      </c>
      <c r="J7" s="3" t="s">
        <v>3</v>
      </c>
    </row>
    <row r="8" spans="6:11" ht="15">
      <c r="F8" s="4" t="s">
        <v>4</v>
      </c>
      <c r="G8" s="4" t="s">
        <v>5</v>
      </c>
      <c r="H8" s="4" t="s">
        <v>6</v>
      </c>
      <c r="I8" s="4" t="s">
        <v>7</v>
      </c>
      <c r="J8" s="5" t="s">
        <v>8</v>
      </c>
      <c r="K8" s="4" t="s">
        <v>9</v>
      </c>
    </row>
    <row r="9" spans="6:11" ht="15">
      <c r="F9" s="8"/>
      <c r="G9" s="8"/>
      <c r="H9" s="8"/>
      <c r="I9" s="8"/>
      <c r="J9" s="9"/>
      <c r="K9" s="8"/>
    </row>
    <row r="10" spans="2:11" ht="15">
      <c r="B10" s="5" t="s">
        <v>29</v>
      </c>
      <c r="C10" s="5"/>
      <c r="D10" s="5"/>
      <c r="E10" s="5"/>
      <c r="F10" s="8"/>
      <c r="G10" s="8"/>
      <c r="H10" s="8"/>
      <c r="I10" s="8"/>
      <c r="J10" s="9"/>
      <c r="K10" s="8"/>
    </row>
    <row r="11" spans="1:12" ht="15">
      <c r="A11" s="2">
        <v>1</v>
      </c>
      <c r="B11" s="2" t="s">
        <v>10</v>
      </c>
      <c r="F11" s="6">
        <v>6171099</v>
      </c>
      <c r="G11" s="6">
        <f>5447806.2522+196924.2</f>
        <v>5644730.4522</v>
      </c>
      <c r="H11" s="6">
        <v>3699625.7366</v>
      </c>
      <c r="I11" s="6">
        <v>80768.9367</v>
      </c>
      <c r="J11" s="6">
        <v>0</v>
      </c>
      <c r="K11" s="6">
        <f aca="true" t="shared" si="0" ref="K11:K24">SUM(F11:J11)</f>
        <v>15596224.1255</v>
      </c>
      <c r="L11" s="2" t="s">
        <v>31</v>
      </c>
    </row>
    <row r="12" spans="1:11" ht="15">
      <c r="A12" s="2">
        <f>A11+1</f>
        <v>2</v>
      </c>
      <c r="B12" s="2" t="s">
        <v>25</v>
      </c>
      <c r="F12" s="2">
        <v>134588.99</v>
      </c>
      <c r="G12" s="2">
        <v>402971</v>
      </c>
      <c r="H12" s="2">
        <v>168960.2</v>
      </c>
      <c r="I12" s="2">
        <v>0</v>
      </c>
      <c r="J12" s="2">
        <v>2532971.5500000003</v>
      </c>
      <c r="K12" s="2">
        <f t="shared" si="0"/>
        <v>3239491.74</v>
      </c>
    </row>
    <row r="13" spans="1:12" ht="15">
      <c r="A13" s="2">
        <f aca="true" t="shared" si="1" ref="A13:A25">A12+1</f>
        <v>3</v>
      </c>
      <c r="B13" s="2" t="s">
        <v>12</v>
      </c>
      <c r="F13" s="2">
        <v>2235343</v>
      </c>
      <c r="G13" s="2">
        <v>2561901.434852</v>
      </c>
      <c r="H13" s="2">
        <v>1741908.401356</v>
      </c>
      <c r="I13" s="2">
        <v>20707.040622</v>
      </c>
      <c r="J13" s="2">
        <v>0</v>
      </c>
      <c r="K13" s="2">
        <f t="shared" si="0"/>
        <v>6559859.87683</v>
      </c>
      <c r="L13" s="2" t="s">
        <v>31</v>
      </c>
    </row>
    <row r="14" spans="1:12" ht="15">
      <c r="A14" s="2">
        <f t="shared" si="1"/>
        <v>4</v>
      </c>
      <c r="B14" s="2" t="s">
        <v>13</v>
      </c>
      <c r="F14" s="2">
        <v>1811092</v>
      </c>
      <c r="G14" s="2">
        <v>2192863.2125999997</v>
      </c>
      <c r="H14" s="2">
        <v>1294448.9778</v>
      </c>
      <c r="I14" s="2">
        <v>24540.3261</v>
      </c>
      <c r="J14" s="2">
        <v>0</v>
      </c>
      <c r="K14" s="2">
        <f t="shared" si="0"/>
        <v>5322944.5165</v>
      </c>
      <c r="L14" s="2" t="s">
        <v>31</v>
      </c>
    </row>
    <row r="15" spans="1:12" ht="15">
      <c r="A15" s="2">
        <f t="shared" si="1"/>
        <v>5</v>
      </c>
      <c r="B15" s="2" t="s">
        <v>14</v>
      </c>
      <c r="F15" s="2">
        <v>663405</v>
      </c>
      <c r="G15" s="2">
        <v>674975.9356</v>
      </c>
      <c r="H15" s="2">
        <v>387947.8468</v>
      </c>
      <c r="I15" s="2">
        <v>7467.9666</v>
      </c>
      <c r="J15" s="2">
        <v>0</v>
      </c>
      <c r="K15" s="2">
        <f t="shared" si="0"/>
        <v>1733796.7489999998</v>
      </c>
      <c r="L15" s="2" t="s">
        <v>31</v>
      </c>
    </row>
    <row r="16" spans="1:11" ht="15">
      <c r="A16" s="2">
        <f t="shared" si="1"/>
        <v>6</v>
      </c>
      <c r="B16" s="2" t="s">
        <v>16</v>
      </c>
      <c r="F16" s="2">
        <v>0</v>
      </c>
      <c r="G16" s="2">
        <v>0</v>
      </c>
      <c r="H16" s="2">
        <v>393700</v>
      </c>
      <c r="I16" s="2">
        <v>0</v>
      </c>
      <c r="J16" s="2">
        <v>0</v>
      </c>
      <c r="K16" s="2">
        <f t="shared" si="0"/>
        <v>393700</v>
      </c>
    </row>
    <row r="17" spans="1:11" ht="15">
      <c r="A17" s="2">
        <f t="shared" si="1"/>
        <v>7</v>
      </c>
      <c r="B17" s="2" t="s">
        <v>22</v>
      </c>
      <c r="F17" s="2">
        <v>0</v>
      </c>
      <c r="G17" s="2">
        <v>0</v>
      </c>
      <c r="H17" s="2">
        <v>0</v>
      </c>
      <c r="I17" s="2">
        <v>0</v>
      </c>
      <c r="J17" s="7">
        <f>6015549.45+78404</f>
        <v>6093953.45</v>
      </c>
      <c r="K17" s="2">
        <f t="shared" si="0"/>
        <v>6093953.45</v>
      </c>
    </row>
    <row r="18" spans="1:11" ht="15">
      <c r="A18" s="2">
        <f t="shared" si="1"/>
        <v>8</v>
      </c>
      <c r="B18" s="2" t="s">
        <v>20</v>
      </c>
      <c r="F18" s="2">
        <v>0</v>
      </c>
      <c r="G18" s="2">
        <v>0</v>
      </c>
      <c r="H18" s="2">
        <v>0</v>
      </c>
      <c r="I18" s="2">
        <v>0</v>
      </c>
      <c r="J18" s="2">
        <v>28257210.71</v>
      </c>
      <c r="K18" s="2">
        <f t="shared" si="0"/>
        <v>28257210.71</v>
      </c>
    </row>
    <row r="19" spans="1:11" ht="15">
      <c r="A19" s="2">
        <f t="shared" si="1"/>
        <v>9</v>
      </c>
      <c r="B19" s="2" t="s">
        <v>18</v>
      </c>
      <c r="F19" s="2">
        <v>0</v>
      </c>
      <c r="G19" s="2">
        <v>0</v>
      </c>
      <c r="H19" s="2">
        <v>0</v>
      </c>
      <c r="I19" s="2">
        <v>0</v>
      </c>
      <c r="J19" s="2">
        <v>658123.7000000001</v>
      </c>
      <c r="K19" s="2">
        <f t="shared" si="0"/>
        <v>658123.7000000001</v>
      </c>
    </row>
    <row r="20" spans="1:11" ht="15">
      <c r="A20" s="2">
        <f t="shared" si="1"/>
        <v>10</v>
      </c>
      <c r="B20" s="2" t="s">
        <v>21</v>
      </c>
      <c r="F20" s="2">
        <v>0</v>
      </c>
      <c r="G20" s="2">
        <v>0</v>
      </c>
      <c r="H20" s="2">
        <v>0</v>
      </c>
      <c r="I20" s="2">
        <v>0</v>
      </c>
      <c r="J20" s="2">
        <v>367772.62</v>
      </c>
      <c r="K20" s="2">
        <f t="shared" si="0"/>
        <v>367772.62</v>
      </c>
    </row>
    <row r="21" spans="1:11" ht="15">
      <c r="A21" s="2">
        <f t="shared" si="1"/>
        <v>11</v>
      </c>
      <c r="B21" s="2" t="s">
        <v>17</v>
      </c>
      <c r="F21" s="2">
        <v>0</v>
      </c>
      <c r="G21" s="2">
        <v>0</v>
      </c>
      <c r="H21" s="2">
        <v>0</v>
      </c>
      <c r="I21" s="2">
        <v>0</v>
      </c>
      <c r="J21" s="2">
        <v>336077.72</v>
      </c>
      <c r="K21" s="2">
        <f t="shared" si="0"/>
        <v>336077.72</v>
      </c>
    </row>
    <row r="22" spans="1:11" ht="15">
      <c r="A22" s="2">
        <f t="shared" si="1"/>
        <v>12</v>
      </c>
      <c r="B22" s="2" t="s">
        <v>19</v>
      </c>
      <c r="F22" s="2">
        <v>0</v>
      </c>
      <c r="G22" s="2">
        <v>0</v>
      </c>
      <c r="H22" s="2">
        <v>0</v>
      </c>
      <c r="I22" s="2">
        <v>0</v>
      </c>
      <c r="J22" s="2">
        <v>2016466.37</v>
      </c>
      <c r="K22" s="2">
        <f t="shared" si="0"/>
        <v>2016466.37</v>
      </c>
    </row>
    <row r="23" spans="1:11" ht="15">
      <c r="A23" s="2">
        <f t="shared" si="1"/>
        <v>13</v>
      </c>
      <c r="B23" s="2" t="s">
        <v>23</v>
      </c>
      <c r="F23" s="2">
        <v>0</v>
      </c>
      <c r="G23" s="2">
        <v>0</v>
      </c>
      <c r="H23" s="2">
        <v>0</v>
      </c>
      <c r="I23" s="2">
        <v>0</v>
      </c>
      <c r="J23" s="2">
        <v>1572224</v>
      </c>
      <c r="K23" s="2">
        <f t="shared" si="0"/>
        <v>1572224</v>
      </c>
    </row>
    <row r="24" spans="1:11" ht="15">
      <c r="A24" s="2">
        <f t="shared" si="1"/>
        <v>14</v>
      </c>
      <c r="B24" s="2" t="s">
        <v>24</v>
      </c>
      <c r="F24" s="5">
        <v>267021.08999999997</v>
      </c>
      <c r="G24" s="5">
        <v>49877</v>
      </c>
      <c r="H24" s="5">
        <v>66146.9</v>
      </c>
      <c r="I24" s="5">
        <v>1013.84</v>
      </c>
      <c r="J24" s="5">
        <v>62443.56</v>
      </c>
      <c r="K24" s="5">
        <f t="shared" si="0"/>
        <v>446502.39</v>
      </c>
    </row>
    <row r="25" spans="1:11" ht="15">
      <c r="A25" s="2">
        <f t="shared" si="1"/>
        <v>15</v>
      </c>
      <c r="C25" s="2" t="s">
        <v>26</v>
      </c>
      <c r="F25" s="9">
        <f aca="true" t="shared" si="2" ref="F25:K25">SUM(F11:F24)</f>
        <v>11282549.08</v>
      </c>
      <c r="G25" s="9">
        <f t="shared" si="2"/>
        <v>11527319.035252</v>
      </c>
      <c r="H25" s="9">
        <f t="shared" si="2"/>
        <v>7752738.062556001</v>
      </c>
      <c r="I25" s="9">
        <f t="shared" si="2"/>
        <v>134498.110022</v>
      </c>
      <c r="J25" s="9">
        <f t="shared" si="2"/>
        <v>41897243.68</v>
      </c>
      <c r="K25" s="9">
        <f t="shared" si="2"/>
        <v>72594347.96783002</v>
      </c>
    </row>
    <row r="26" spans="6:11" ht="15">
      <c r="F26" s="9"/>
      <c r="G26" s="9"/>
      <c r="H26" s="9"/>
      <c r="I26" s="9"/>
      <c r="J26" s="9"/>
      <c r="K26" s="9"/>
    </row>
    <row r="27" spans="2:5" ht="15">
      <c r="B27" s="5" t="s">
        <v>30</v>
      </c>
      <c r="C27" s="5"/>
      <c r="D27" s="5"/>
      <c r="E27" s="5"/>
    </row>
    <row r="28" spans="1:12" ht="15">
      <c r="A28" s="2">
        <f>A25+1</f>
        <v>16</v>
      </c>
      <c r="B28" s="2" t="s">
        <v>11</v>
      </c>
      <c r="F28" s="2">
        <v>233262</v>
      </c>
      <c r="G28" s="2">
        <v>541973.3659539999</v>
      </c>
      <c r="H28" s="2">
        <v>597181.536462</v>
      </c>
      <c r="I28" s="2">
        <v>5928.200619</v>
      </c>
      <c r="J28" s="2">
        <v>0</v>
      </c>
      <c r="K28" s="2">
        <f>SUM(F28:J28)</f>
        <v>1378345.103035</v>
      </c>
      <c r="L28" s="2" t="s">
        <v>31</v>
      </c>
    </row>
    <row r="29" spans="1:12" ht="15">
      <c r="A29" s="2">
        <f>A28+1</f>
        <v>17</v>
      </c>
      <c r="B29" s="2" t="s">
        <v>15</v>
      </c>
      <c r="F29" s="2">
        <v>2374208</v>
      </c>
      <c r="G29" s="2">
        <f>4069820.639924-196924.2</f>
        <v>3872896.439924</v>
      </c>
      <c r="H29" s="2">
        <v>2240412.651372</v>
      </c>
      <c r="I29" s="2">
        <v>60338.982414000006</v>
      </c>
      <c r="J29" s="2">
        <v>0</v>
      </c>
      <c r="K29" s="2">
        <f>SUM(F29:J29)</f>
        <v>8547856.07371</v>
      </c>
      <c r="L29" s="2" t="s">
        <v>31</v>
      </c>
    </row>
    <row r="30" spans="1:11" ht="15">
      <c r="A30" s="2">
        <f>A29+1</f>
        <v>18</v>
      </c>
      <c r="C30" s="2" t="s">
        <v>28</v>
      </c>
      <c r="F30" s="11">
        <f aca="true" t="shared" si="3" ref="F30:K30">SUM(F28:F29)</f>
        <v>2607470</v>
      </c>
      <c r="G30" s="11">
        <f t="shared" si="3"/>
        <v>4414869.805877999</v>
      </c>
      <c r="H30" s="11">
        <f t="shared" si="3"/>
        <v>2837594.187834</v>
      </c>
      <c r="I30" s="11">
        <f t="shared" si="3"/>
        <v>66267.18303300001</v>
      </c>
      <c r="J30" s="11">
        <f t="shared" si="3"/>
        <v>0</v>
      </c>
      <c r="K30" s="11">
        <f t="shared" si="3"/>
        <v>9926201.176745</v>
      </c>
    </row>
    <row r="31" spans="6:11" ht="15">
      <c r="F31" s="9"/>
      <c r="G31" s="9"/>
      <c r="H31" s="9"/>
      <c r="I31" s="9"/>
      <c r="J31" s="9"/>
      <c r="K31" s="9"/>
    </row>
    <row r="32" spans="1:11" ht="15.75" thickBot="1">
      <c r="A32" s="2">
        <f>A30+1</f>
        <v>19</v>
      </c>
      <c r="C32" s="2" t="s">
        <v>27</v>
      </c>
      <c r="F32" s="12">
        <f aca="true" t="shared" si="4" ref="F32:K32">F25+F30</f>
        <v>13890019.08</v>
      </c>
      <c r="G32" s="12">
        <f t="shared" si="4"/>
        <v>15942188.84113</v>
      </c>
      <c r="H32" s="12">
        <f t="shared" si="4"/>
        <v>10590332.25039</v>
      </c>
      <c r="I32" s="12">
        <f t="shared" si="4"/>
        <v>200765.29305500002</v>
      </c>
      <c r="J32" s="12">
        <f t="shared" si="4"/>
        <v>41897243.68</v>
      </c>
      <c r="K32" s="12">
        <f t="shared" si="4"/>
        <v>82520549.14457501</v>
      </c>
    </row>
    <row r="33" spans="6:11" ht="15.75" thickTop="1">
      <c r="F33" s="9"/>
      <c r="G33" s="9"/>
      <c r="H33" s="9"/>
      <c r="I33" s="9"/>
      <c r="J33" s="9"/>
      <c r="K33" s="9"/>
    </row>
    <row r="34" spans="2:11" ht="15">
      <c r="B34" s="2" t="s">
        <v>32</v>
      </c>
      <c r="F34" s="10"/>
      <c r="G34" s="10"/>
      <c r="H34" s="10"/>
      <c r="I34" s="10"/>
      <c r="J34" s="10"/>
      <c r="K34" s="10"/>
    </row>
    <row r="35" ht="15"/>
    <row r="36" ht="15"/>
    <row r="37" ht="15"/>
    <row r="38" ht="15"/>
    <row r="39" ht="15"/>
    <row r="40" ht="15"/>
    <row r="41" ht="15"/>
    <row r="42" ht="15"/>
    <row r="43" ht="15"/>
    <row r="44" ht="15"/>
  </sheetData>
  <sheetProtection/>
  <printOptions/>
  <pageMargins left="0.25" right="0.25" top="0.75" bottom="0.75" header="0.3" footer="0.3"/>
  <pageSetup fitToHeight="1" fitToWidth="1" horizontalDpi="600" verticalDpi="600" orientation="landscape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Curtis</dc:creator>
  <cp:keywords/>
  <dc:description/>
  <cp:lastModifiedBy>Fred Nass</cp:lastModifiedBy>
  <cp:lastPrinted>2018-01-17T15:34:24Z</cp:lastPrinted>
  <dcterms:created xsi:type="dcterms:W3CDTF">2017-04-05T19:21:03Z</dcterms:created>
  <dcterms:modified xsi:type="dcterms:W3CDTF">2018-01-22T18:21:44Z</dcterms:modified>
  <cp:category/>
  <cp:version/>
  <cp:contentType/>
  <cp:contentStatus/>
</cp:coreProperties>
</file>