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09\"/>
    </mc:Choice>
  </mc:AlternateContent>
  <bookViews>
    <workbookView xWindow="480" yWindow="30" windowWidth="15600" windowHeight="11760" activeTab="1"/>
  </bookViews>
  <sheets>
    <sheet name="bill_inputs" sheetId="1" r:id="rId1"/>
    <sheet name="Typical TS" sheetId="2" r:id="rId2"/>
  </sheets>
  <definedNames>
    <definedName name="_xlnm.Print_Area" localSheetId="1">'Typical TS'!$A$1:$E$38</definedName>
  </definedNames>
  <calcPr calcId="152511"/>
</workbook>
</file>

<file path=xl/calcChain.xml><?xml version="1.0" encoding="utf-8"?>
<calcChain xmlns="http://schemas.openxmlformats.org/spreadsheetml/2006/main">
  <c r="H5" i="1" l="1"/>
  <c r="H4" i="1"/>
  <c r="H3" i="1"/>
  <c r="B13" i="1" l="1"/>
  <c r="R4" i="1"/>
  <c r="R5" i="1"/>
  <c r="R3" i="1"/>
  <c r="N3" i="1"/>
  <c r="I3" i="1"/>
  <c r="J3" i="1"/>
  <c r="M5" i="1" l="1"/>
  <c r="M3" i="1"/>
  <c r="M4" i="1"/>
  <c r="O4" i="1"/>
  <c r="O5" i="1"/>
  <c r="O3" i="1"/>
  <c r="N4" i="1"/>
  <c r="N5" i="1"/>
  <c r="L4" i="1"/>
  <c r="L5" i="1"/>
  <c r="L3" i="1"/>
  <c r="K4" i="1"/>
  <c r="K5" i="1"/>
  <c r="K3" i="1"/>
  <c r="J4" i="1"/>
  <c r="J5" i="1"/>
  <c r="I4" i="1"/>
  <c r="I5" i="1"/>
  <c r="S4" i="1" l="1"/>
  <c r="Q4" i="1"/>
  <c r="S3" i="1"/>
  <c r="Q3" i="1"/>
  <c r="S5" i="1"/>
  <c r="Q5" i="1"/>
  <c r="D4" i="2"/>
  <c r="D6" i="2"/>
  <c r="C4" i="2"/>
  <c r="C6" i="2"/>
  <c r="D5" i="2"/>
  <c r="C5" i="2"/>
  <c r="E5" i="2" l="1"/>
  <c r="E6" i="2"/>
  <c r="E4" i="2"/>
</calcChain>
</file>

<file path=xl/sharedStrings.xml><?xml version="1.0" encoding="utf-8"?>
<sst xmlns="http://schemas.openxmlformats.org/spreadsheetml/2006/main" count="43" uniqueCount="40">
  <si>
    <t>SA_ID</t>
  </si>
  <si>
    <t>cont_qty</t>
  </si>
  <si>
    <t>block1</t>
  </si>
  <si>
    <t>block2</t>
  </si>
  <si>
    <t>block3</t>
  </si>
  <si>
    <t>block4</t>
  </si>
  <si>
    <t>dth</t>
  </si>
  <si>
    <t>bsfY</t>
  </si>
  <si>
    <t>Bill Calculation</t>
  </si>
  <si>
    <t>DNG Block 1</t>
  </si>
  <si>
    <t>DNG Block 2</t>
  </si>
  <si>
    <t>DNG Block 3</t>
  </si>
  <si>
    <t>DNG Block 4</t>
  </si>
  <si>
    <t>Firm Rate</t>
  </si>
  <si>
    <t>Commodity</t>
  </si>
  <si>
    <t>Typical Bill</t>
  </si>
  <si>
    <t>Small Customer (~5,000 Dth per Year)</t>
  </si>
  <si>
    <t>Large Customer (~100,000 Dth per Year)</t>
  </si>
  <si>
    <t>MediumCustomer (~25,000 Dth per Year)</t>
  </si>
  <si>
    <t>Block 1 Bill</t>
  </si>
  <si>
    <t>Block 2 Bill</t>
  </si>
  <si>
    <t>Block 3 Bill</t>
  </si>
  <si>
    <t>Block 4 Bill</t>
  </si>
  <si>
    <t>Basic Service Fee Charges</t>
  </si>
  <si>
    <t>Commodity Charges</t>
  </si>
  <si>
    <t>Admin Fee</t>
  </si>
  <si>
    <t>Percent Difference</t>
  </si>
  <si>
    <t>(A)</t>
  </si>
  <si>
    <t>(B)</t>
  </si>
  <si>
    <t>(C)</t>
  </si>
  <si>
    <t>(D)</t>
  </si>
  <si>
    <t>Old Firm Rate</t>
  </si>
  <si>
    <t>Firm Rate Increase</t>
  </si>
  <si>
    <t>Transportation Customer Bill Impact</t>
  </si>
  <si>
    <t>Total Bill with $27.97 Firm Demand</t>
  </si>
  <si>
    <t>Total Bill with $27.41 Firm Demand</t>
  </si>
  <si>
    <t>Current Total Charges</t>
  </si>
  <si>
    <t>Current Firm Demand Charges</t>
  </si>
  <si>
    <t>Proposed Firm Demand Charges</t>
  </si>
  <si>
    <t>Proposed Total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</si>
</sst>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.00000_);_(&quot;$&quot;* \(#,##0.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555555"/>
      <name val="Lucida Sans"/>
      <family val="2"/>
    </font>
    <font>
      <sz val="8"/>
      <color theme="1"/>
      <name val="Lucida Sans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CFD4D8"/>
      </right>
      <top/>
      <bottom style="medium">
        <color rgb="FFCFD4D8"/>
      </bottom>
      <diagonal/>
    </border>
    <border>
      <left/>
      <right style="medium">
        <color rgb="FFCFD4D8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10" fontId="0" fillId="0" borderId="0" xfId="2" applyNumberFormat="1" applyFont="1"/>
    <xf numFmtId="0" fontId="0" fillId="0" borderId="0" xfId="0" applyFont="1"/>
    <xf numFmtId="0" fontId="0" fillId="4" borderId="3" xfId="0" applyFont="1" applyFill="1" applyBorder="1"/>
    <xf numFmtId="10" fontId="0" fillId="4" borderId="3" xfId="2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/>
    <xf numFmtId="0" fontId="0" fillId="4" borderId="4" xfId="0" applyFont="1" applyFill="1" applyBorder="1"/>
    <xf numFmtId="10" fontId="0" fillId="4" borderId="4" xfId="2" applyNumberFormat="1" applyFont="1" applyFill="1" applyBorder="1"/>
    <xf numFmtId="0" fontId="2" fillId="0" borderId="4" xfId="0" applyFont="1" applyBorder="1" applyAlignment="1">
      <alignment wrapText="1"/>
    </xf>
    <xf numFmtId="165" fontId="0" fillId="4" borderId="4" xfId="0" applyNumberFormat="1" applyFont="1" applyFill="1" applyBorder="1"/>
    <xf numFmtId="165" fontId="0" fillId="0" borderId="0" xfId="0" applyNumberFormat="1" applyFont="1"/>
    <xf numFmtId="165" fontId="0" fillId="4" borderId="3" xfId="0" applyNumberFormat="1" applyFont="1" applyFill="1" applyBorder="1"/>
    <xf numFmtId="165" fontId="0" fillId="0" borderId="0" xfId="0" applyNumberFormat="1"/>
    <xf numFmtId="44" fontId="0" fillId="0" borderId="0" xfId="3" applyFont="1"/>
    <xf numFmtId="44" fontId="3" fillId="0" borderId="2" xfId="3" applyFont="1" applyBorder="1" applyAlignment="1">
      <alignment horizontal="left" vertical="center" wrapText="1"/>
    </xf>
    <xf numFmtId="44" fontId="4" fillId="2" borderId="1" xfId="3" applyFont="1" applyFill="1" applyBorder="1" applyAlignment="1">
      <alignment horizontal="right" vertical="center"/>
    </xf>
    <xf numFmtId="44" fontId="4" fillId="3" borderId="1" xfId="3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vertical="center"/>
    </xf>
    <xf numFmtId="44" fontId="7" fillId="5" borderId="5" xfId="3" applyFont="1" applyFill="1" applyBorder="1"/>
    <xf numFmtId="44" fontId="7" fillId="6" borderId="5" xfId="3" applyFont="1" applyFill="1" applyBorder="1"/>
    <xf numFmtId="166" fontId="7" fillId="5" borderId="5" xfId="3" applyNumberFormat="1" applyFont="1" applyFill="1" applyBorder="1"/>
    <xf numFmtId="0" fontId="8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25</xdr:row>
      <xdr:rowOff>31754</xdr:rowOff>
    </xdr:from>
    <xdr:to>
      <xdr:col>4</xdr:col>
      <xdr:colOff>1551124</xdr:colOff>
      <xdr:row>37</xdr:row>
      <xdr:rowOff>7466</xdr:rowOff>
    </xdr:to>
    <xdr:sp macro="" textlink="">
      <xdr:nvSpPr>
        <xdr:cNvPr id="2" name="TextBox 1"/>
        <xdr:cNvSpPr txBox="1"/>
      </xdr:nvSpPr>
      <xdr:spPr>
        <a:xfrm rot="5400000">
          <a:off x="7518706" y="5530548"/>
          <a:ext cx="2261712" cy="916124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600"/>
            <a:t>Questar Gas </a:t>
          </a:r>
          <a:r>
            <a:rPr lang="en-US" sz="1400"/>
            <a:t>Company</a:t>
          </a:r>
        </a:p>
        <a:p>
          <a:pPr algn="r"/>
          <a:r>
            <a:rPr lang="en-US" sz="1400"/>
            <a:t>Docket No. 17-057-09</a:t>
          </a:r>
        </a:p>
        <a:p>
          <a:pPr algn="r"/>
          <a:r>
            <a:rPr lang="en-US" sz="1400"/>
            <a:t>Exhibit 1.6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workbookViewId="0">
      <selection activeCell="H3" sqref="H3:H5"/>
    </sheetView>
  </sheetViews>
  <sheetFormatPr defaultRowHeight="15" x14ac:dyDescent="0.25"/>
  <cols>
    <col min="1" max="1" width="43.85546875" bestFit="1" customWidth="1"/>
    <col min="2" max="2" width="10" bestFit="1" customWidth="1"/>
    <col min="3" max="3" width="6.85546875" bestFit="1" customWidth="1"/>
    <col min="4" max="5" width="7.28515625" bestFit="1" customWidth="1"/>
    <col min="6" max="6" width="6.85546875" bestFit="1" customWidth="1"/>
    <col min="7" max="7" width="8.28515625" bestFit="1" customWidth="1"/>
    <col min="8" max="8" width="9.7109375" bestFit="1" customWidth="1"/>
    <col min="9" max="9" width="10.5703125" bestFit="1" customWidth="1"/>
    <col min="10" max="11" width="11.5703125" bestFit="1" customWidth="1"/>
    <col min="12" max="12" width="9.42578125" bestFit="1" customWidth="1"/>
    <col min="13" max="13" width="10.5703125" bestFit="1" customWidth="1"/>
    <col min="14" max="14" width="12.5703125" bestFit="1" customWidth="1"/>
    <col min="15" max="16" width="10.5703125" bestFit="1" customWidth="1"/>
    <col min="17" max="17" width="12.5703125" bestFit="1" customWidth="1"/>
    <col min="18" max="18" width="10.5703125" bestFit="1" customWidth="1"/>
    <col min="19" max="19" width="12.5703125" bestFit="1" customWidth="1"/>
    <col min="20" max="20" width="9.7109375" bestFit="1" customWidth="1"/>
  </cols>
  <sheetData>
    <row r="1" spans="1:21" ht="42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38</v>
      </c>
      <c r="N1" s="5" t="s">
        <v>24</v>
      </c>
      <c r="O1" s="5" t="s">
        <v>23</v>
      </c>
      <c r="P1" s="5" t="s">
        <v>25</v>
      </c>
      <c r="Q1" s="5" t="s">
        <v>39</v>
      </c>
      <c r="R1" s="5" t="s">
        <v>37</v>
      </c>
      <c r="S1" s="5" t="s">
        <v>36</v>
      </c>
    </row>
    <row r="2" spans="1:21" x14ac:dyDescent="0.25">
      <c r="A2" s="2"/>
      <c r="B2" s="2"/>
      <c r="C2" s="2"/>
      <c r="D2" s="2"/>
      <c r="E2" s="2"/>
      <c r="F2" s="2"/>
      <c r="G2" s="2"/>
      <c r="H2" s="21"/>
    </row>
    <row r="3" spans="1:21" ht="15.75" thickBot="1" x14ac:dyDescent="0.3">
      <c r="A3" s="13" t="s">
        <v>16</v>
      </c>
      <c r="B3" s="3">
        <v>46</v>
      </c>
      <c r="C3" s="24">
        <v>1854</v>
      </c>
      <c r="D3" s="24">
        <v>3165</v>
      </c>
      <c r="E3" s="24">
        <v>0</v>
      </c>
      <c r="F3" s="25">
        <v>0</v>
      </c>
      <c r="G3" s="24">
        <v>5019</v>
      </c>
      <c r="H3" s="22">
        <f>12*63.5</f>
        <v>762</v>
      </c>
      <c r="I3" s="20">
        <f>$B$9*C3</f>
        <v>1444.7109600000001</v>
      </c>
      <c r="J3" s="20">
        <f>D3*$B$10</f>
        <v>1613.0105999999998</v>
      </c>
      <c r="K3" s="20">
        <f>E3*$B$11</f>
        <v>0</v>
      </c>
      <c r="L3" s="20">
        <f>F3*$B$12</f>
        <v>0</v>
      </c>
      <c r="M3" s="20">
        <f>B3*$B$13</f>
        <v>1286.6199999999999</v>
      </c>
      <c r="N3" s="20">
        <f>G3*$B$14</f>
        <v>12547.5</v>
      </c>
      <c r="O3" s="20">
        <f>H3</f>
        <v>762</v>
      </c>
      <c r="P3" s="20">
        <v>4500</v>
      </c>
      <c r="Q3" s="20">
        <f>SUM(I3:P3)</f>
        <v>22153.841560000001</v>
      </c>
      <c r="R3" s="20">
        <f>$B$15*B3</f>
        <v>1260.8599999999999</v>
      </c>
      <c r="S3" s="20">
        <f>SUM(I3:L3,N3:P3,R3)</f>
        <v>22128.081559999999</v>
      </c>
      <c r="T3" s="6"/>
      <c r="U3" s="6"/>
    </row>
    <row r="4" spans="1:21" ht="15.75" thickBot="1" x14ac:dyDescent="0.3">
      <c r="A4" s="7" t="s">
        <v>18</v>
      </c>
      <c r="B4" s="4">
        <v>60</v>
      </c>
      <c r="C4" s="26">
        <v>2400</v>
      </c>
      <c r="D4" s="26">
        <v>19952</v>
      </c>
      <c r="E4" s="26">
        <v>2575</v>
      </c>
      <c r="F4" s="27">
        <v>0</v>
      </c>
      <c r="G4" s="26">
        <v>24927</v>
      </c>
      <c r="H4" s="23">
        <f>12*63.5</f>
        <v>762</v>
      </c>
      <c r="I4" s="20">
        <f>$B$9*C4</f>
        <v>1870.1760000000002</v>
      </c>
      <c r="J4" s="20">
        <f>D4*$B$10</f>
        <v>10168.33728</v>
      </c>
      <c r="K4" s="20">
        <f>E4*$B$11</f>
        <v>537.78875000000005</v>
      </c>
      <c r="L4" s="20">
        <f>F4*$B$12</f>
        <v>0</v>
      </c>
      <c r="M4" s="20">
        <f t="shared" ref="M4:M5" si="0">B4*$B$13</f>
        <v>1678.1999999999998</v>
      </c>
      <c r="N4" s="20">
        <f>G4*$B$14</f>
        <v>62317.5</v>
      </c>
      <c r="O4" s="20">
        <f>H4</f>
        <v>762</v>
      </c>
      <c r="P4" s="20">
        <v>4500</v>
      </c>
      <c r="Q4" s="20">
        <f t="shared" ref="Q4:Q5" si="1">SUM(I4:P4)</f>
        <v>81834.002030000003</v>
      </c>
      <c r="R4" s="20">
        <f t="shared" ref="R4:R5" si="2">$B$15*B4</f>
        <v>1644.6</v>
      </c>
      <c r="S4" s="20">
        <f t="shared" ref="S4:S5" si="3">SUM(I4:L4,N4:P4,R4)</f>
        <v>81800.402029999997</v>
      </c>
      <c r="T4" s="6"/>
      <c r="U4" s="6"/>
    </row>
    <row r="5" spans="1:21" ht="15.75" thickBot="1" x14ac:dyDescent="0.3">
      <c r="A5" s="8" t="s">
        <v>17</v>
      </c>
      <c r="B5" s="3">
        <v>260</v>
      </c>
      <c r="C5" s="24">
        <v>2400</v>
      </c>
      <c r="D5" s="24">
        <v>21600</v>
      </c>
      <c r="E5" s="24">
        <v>78405</v>
      </c>
      <c r="F5" s="25">
        <v>0</v>
      </c>
      <c r="G5" s="24">
        <v>102405</v>
      </c>
      <c r="H5" s="22">
        <f>12*420.25</f>
        <v>5043</v>
      </c>
      <c r="I5" s="20">
        <f>$B$9*C5</f>
        <v>1870.1760000000002</v>
      </c>
      <c r="J5" s="20">
        <f>D5*$B$10</f>
        <v>11008.224</v>
      </c>
      <c r="K5" s="20">
        <f>E5*$B$11</f>
        <v>16374.884250000001</v>
      </c>
      <c r="L5" s="20">
        <f>F5*$B$12</f>
        <v>0</v>
      </c>
      <c r="M5" s="20">
        <f t="shared" si="0"/>
        <v>7272.2</v>
      </c>
      <c r="N5" s="20">
        <f>G5*$B$14</f>
        <v>256012.5</v>
      </c>
      <c r="O5" s="20">
        <f>H5</f>
        <v>5043</v>
      </c>
      <c r="P5" s="20">
        <v>4500</v>
      </c>
      <c r="Q5" s="20">
        <f t="shared" si="1"/>
        <v>302080.98424999998</v>
      </c>
      <c r="R5" s="20">
        <f t="shared" si="2"/>
        <v>7126.6</v>
      </c>
      <c r="S5" s="20">
        <f t="shared" si="3"/>
        <v>301935.38425</v>
      </c>
      <c r="T5" s="6"/>
      <c r="U5" s="6"/>
    </row>
    <row r="8" spans="1:21" x14ac:dyDescent="0.25">
      <c r="A8" t="s">
        <v>8</v>
      </c>
    </row>
    <row r="9" spans="1:21" x14ac:dyDescent="0.25">
      <c r="A9" t="s">
        <v>9</v>
      </c>
      <c r="B9" s="30">
        <v>0.77924000000000004</v>
      </c>
    </row>
    <row r="10" spans="1:21" x14ac:dyDescent="0.25">
      <c r="A10" t="s">
        <v>10</v>
      </c>
      <c r="B10" s="30">
        <v>0.50963999999999998</v>
      </c>
    </row>
    <row r="11" spans="1:21" x14ac:dyDescent="0.25">
      <c r="A11" t="s">
        <v>11</v>
      </c>
      <c r="B11" s="30">
        <v>0.20885000000000001</v>
      </c>
    </row>
    <row r="12" spans="1:21" x14ac:dyDescent="0.25">
      <c r="A12" t="s">
        <v>12</v>
      </c>
      <c r="B12" s="30">
        <v>7.7759999999999996E-2</v>
      </c>
    </row>
    <row r="13" spans="1:21" x14ac:dyDescent="0.25">
      <c r="A13" t="s">
        <v>13</v>
      </c>
      <c r="B13" s="28">
        <f>B15+B16</f>
        <v>27.97</v>
      </c>
    </row>
    <row r="14" spans="1:21" x14ac:dyDescent="0.25">
      <c r="A14" t="s">
        <v>14</v>
      </c>
      <c r="B14" s="28">
        <v>2.5</v>
      </c>
    </row>
    <row r="15" spans="1:21" x14ac:dyDescent="0.25">
      <c r="A15" t="s">
        <v>31</v>
      </c>
      <c r="B15" s="28">
        <v>27.41</v>
      </c>
    </row>
    <row r="16" spans="1:21" x14ac:dyDescent="0.25">
      <c r="A16" t="s">
        <v>32</v>
      </c>
      <c r="B16" s="29">
        <v>0.56000000000000005</v>
      </c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BreakPreview" zoomScale="60" zoomScaleNormal="100" workbookViewId="0">
      <selection activeCell="D8" sqref="D8"/>
    </sheetView>
  </sheetViews>
  <sheetFormatPr defaultRowHeight="15" x14ac:dyDescent="0.25"/>
  <cols>
    <col min="2" max="2" width="43.28515625" bestFit="1" customWidth="1"/>
    <col min="3" max="4" width="33.42578125" bestFit="1" customWidth="1"/>
    <col min="5" max="5" width="25.42578125" bestFit="1" customWidth="1"/>
  </cols>
  <sheetData>
    <row r="1" spans="1:5" ht="15.75" x14ac:dyDescent="0.25">
      <c r="B1" s="31" t="s">
        <v>33</v>
      </c>
      <c r="C1" s="31"/>
      <c r="D1" s="31"/>
      <c r="E1" s="31"/>
    </row>
    <row r="2" spans="1:5" x14ac:dyDescent="0.25">
      <c r="B2" s="11" t="s">
        <v>27</v>
      </c>
      <c r="C2" s="11" t="s">
        <v>28</v>
      </c>
      <c r="D2" s="11" t="s">
        <v>29</v>
      </c>
      <c r="E2" s="11" t="s">
        <v>30</v>
      </c>
    </row>
    <row r="3" spans="1:5" x14ac:dyDescent="0.25">
      <c r="B3" s="12" t="s">
        <v>15</v>
      </c>
      <c r="C3" s="15" t="s">
        <v>34</v>
      </c>
      <c r="D3" s="15" t="s">
        <v>35</v>
      </c>
      <c r="E3" s="15" t="s">
        <v>26</v>
      </c>
    </row>
    <row r="4" spans="1:5" ht="15.75" x14ac:dyDescent="0.25">
      <c r="A4" s="10">
        <v>1</v>
      </c>
      <c r="B4" s="13" t="s">
        <v>16</v>
      </c>
      <c r="C4" s="16">
        <f>SUM(bill_inputs!I3:P3)</f>
        <v>22153.841560000001</v>
      </c>
      <c r="D4" s="16">
        <f>bill_inputs!S3</f>
        <v>22128.081559999999</v>
      </c>
      <c r="E4" s="14">
        <f>(C4-D4)/C4</f>
        <v>1.1627780188928117E-3</v>
      </c>
    </row>
    <row r="5" spans="1:5" ht="15.75" x14ac:dyDescent="0.25">
      <c r="A5" s="10">
        <v>2</v>
      </c>
      <c r="B5" s="7" t="s">
        <v>18</v>
      </c>
      <c r="C5" s="17">
        <f>SUM(bill_inputs!I4:P4)</f>
        <v>81834.002030000003</v>
      </c>
      <c r="D5" s="17">
        <f>bill_inputs!S4</f>
        <v>81800.402029999997</v>
      </c>
      <c r="E5" s="6">
        <f t="shared" ref="E5:E6" si="0">(C5-D5)/C5</f>
        <v>4.1058727627286517E-4</v>
      </c>
    </row>
    <row r="6" spans="1:5" ht="15.75" x14ac:dyDescent="0.25">
      <c r="A6" s="10">
        <v>3</v>
      </c>
      <c r="B6" s="8" t="s">
        <v>17</v>
      </c>
      <c r="C6" s="18">
        <f>SUM(bill_inputs!I5:P5)</f>
        <v>302080.98424999998</v>
      </c>
      <c r="D6" s="18">
        <f>bill_inputs!S5</f>
        <v>301935.38425</v>
      </c>
      <c r="E6" s="9">
        <f t="shared" si="0"/>
        <v>4.8198995498332738E-4</v>
      </c>
    </row>
    <row r="8" spans="1:5" x14ac:dyDescent="0.25">
      <c r="D8" s="19"/>
    </row>
    <row r="10" spans="1:5" x14ac:dyDescent="0.25">
      <c r="D10" s="19"/>
    </row>
  </sheetData>
  <mergeCells count="1">
    <mergeCell ref="B1:E1"/>
  </mergeCells>
  <pageMargins left="0.7" right="0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bill_inputs</vt:lpstr>
      <vt:lpstr>Typical TS</vt:lpstr>
      <vt:lpstr>'Typical TS'!Print_Area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Collins</dc:creator>
  <cp:lastModifiedBy>laurieharris</cp:lastModifiedBy>
  <cp:lastPrinted>2017-05-01T19:42:22Z</cp:lastPrinted>
  <dcterms:created xsi:type="dcterms:W3CDTF">2017-04-24T17:01:33Z</dcterms:created>
  <dcterms:modified xsi:type="dcterms:W3CDTF">2017-05-01T22:47:44Z</dcterms:modified>
</cp:coreProperties>
</file>