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1docs\2105701\"/>
    </mc:Choice>
  </mc:AlternateContent>
  <bookViews>
    <workbookView xWindow="0" yWindow="0" windowWidth="21105" windowHeight="10380" activeTab="3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externalReferences>
    <externalReference r:id="rId7"/>
    <externalReference r:id="rId8"/>
    <externalReference r:id="rId9"/>
  </externalReference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3" l="1"/>
  <c r="K45" i="1"/>
  <c r="H47" i="1"/>
  <c r="H46" i="1"/>
  <c r="F47" i="1"/>
  <c r="E47" i="1" s="1"/>
  <c r="K47" i="1" s="1"/>
  <c r="E92" i="3" s="1"/>
  <c r="F46" i="1"/>
  <c r="E46" i="1" s="1"/>
  <c r="K46" i="1" s="1"/>
  <c r="E91" i="3" s="1"/>
  <c r="C46" i="1"/>
  <c r="C47" i="1"/>
  <c r="C148" i="1"/>
  <c r="C147" i="1"/>
  <c r="E148" i="1"/>
  <c r="E147" i="1"/>
  <c r="E146" i="1"/>
  <c r="E145" i="1"/>
  <c r="E144" i="1"/>
  <c r="E90" i="3"/>
  <c r="B91" i="3"/>
  <c r="J193" i="3"/>
  <c r="J192" i="3"/>
  <c r="H193" i="3"/>
  <c r="H192" i="3"/>
  <c r="E193" i="3"/>
  <c r="E192" i="3"/>
  <c r="D192" i="3"/>
  <c r="I47" i="2"/>
  <c r="G92" i="3" s="1"/>
  <c r="D47" i="2"/>
  <c r="F47" i="2" s="1"/>
  <c r="C92" i="3" s="1"/>
  <c r="D46" i="2"/>
  <c r="B47" i="2"/>
  <c r="B46" i="2"/>
  <c r="F46" i="2" s="1"/>
  <c r="C91" i="3" s="1"/>
  <c r="I147" i="2"/>
  <c r="D193" i="3" s="1"/>
  <c r="I146" i="2"/>
  <c r="I145" i="2"/>
  <c r="D191" i="3" s="1"/>
  <c r="I144" i="2"/>
  <c r="D190" i="3" s="1"/>
  <c r="I143" i="2"/>
  <c r="D189" i="3" s="1"/>
  <c r="F144" i="2"/>
  <c r="F147" i="2"/>
  <c r="F146" i="2"/>
  <c r="F145" i="2"/>
  <c r="F143" i="2"/>
  <c r="B40" i="1"/>
  <c r="C40" i="1"/>
  <c r="K40" i="1" s="1"/>
  <c r="J40" i="1"/>
  <c r="C42" i="1"/>
  <c r="K42" i="1" s="1"/>
  <c r="C43" i="1"/>
  <c r="K43" i="1"/>
  <c r="C44" i="1"/>
  <c r="K44" i="1" s="1"/>
  <c r="E89" i="3" s="1"/>
  <c r="C45" i="1"/>
  <c r="I142" i="2" l="1"/>
  <c r="D188" i="3" s="1"/>
  <c r="F142" i="2"/>
  <c r="E143" i="1"/>
  <c r="I140" i="2"/>
  <c r="D186" i="3" s="1"/>
  <c r="I141" i="2"/>
  <c r="D187" i="3" s="1"/>
  <c r="E142" i="1"/>
  <c r="E141" i="1"/>
  <c r="F141" i="2" l="1"/>
  <c r="F139" i="2" l="1"/>
  <c r="I139" i="2"/>
  <c r="D185" i="3" s="1"/>
  <c r="F136" i="2" l="1"/>
  <c r="F137" i="2"/>
  <c r="F138" i="2"/>
  <c r="I136" i="2"/>
  <c r="D182" i="3" s="1"/>
  <c r="I137" i="2"/>
  <c r="D183" i="3" s="1"/>
  <c r="I138" i="2"/>
  <c r="D184" i="3" s="1"/>
  <c r="E137" i="1" l="1"/>
  <c r="E138" i="1"/>
  <c r="E139" i="1"/>
  <c r="E135" i="1" l="1"/>
  <c r="E136" i="1"/>
  <c r="F45" i="2"/>
  <c r="D45" i="2"/>
  <c r="B45" i="2"/>
  <c r="I134" i="2" l="1"/>
  <c r="I135" i="2"/>
  <c r="D181" i="3" s="1"/>
  <c r="F134" i="2"/>
  <c r="F135" i="2"/>
  <c r="I46" i="2" l="1"/>
  <c r="G91" i="3" s="1"/>
  <c r="D180" i="3"/>
  <c r="D44" i="2"/>
  <c r="B44" i="2"/>
  <c r="I133" i="2"/>
  <c r="D179" i="3" s="1"/>
  <c r="F133" i="2"/>
  <c r="E134" i="1"/>
  <c r="I130" i="2" l="1"/>
  <c r="D176" i="3" s="1"/>
  <c r="I131" i="2"/>
  <c r="D177" i="3" s="1"/>
  <c r="I132" i="2"/>
  <c r="D178" i="3" s="1"/>
  <c r="F130" i="2"/>
  <c r="F131" i="2"/>
  <c r="F132" i="2"/>
  <c r="E133" i="1"/>
  <c r="E132" i="1"/>
  <c r="E131" i="1"/>
  <c r="E130" i="1" l="1"/>
  <c r="E129" i="1"/>
  <c r="E128" i="1"/>
  <c r="I127" i="2"/>
  <c r="D173" i="3" s="1"/>
  <c r="I128" i="2"/>
  <c r="D174" i="3" s="1"/>
  <c r="I129" i="2"/>
  <c r="D175" i="3" s="1"/>
  <c r="F127" i="2"/>
  <c r="F128" i="2"/>
  <c r="I124" i="2" l="1"/>
  <c r="D170" i="3" s="1"/>
  <c r="I125" i="2"/>
  <c r="D171" i="3" s="1"/>
  <c r="I126" i="2"/>
  <c r="D172" i="3" s="1"/>
  <c r="F124" i="2"/>
  <c r="F125" i="2"/>
  <c r="F126" i="2"/>
  <c r="E127" i="1"/>
  <c r="E126" i="1"/>
  <c r="E125" i="1"/>
  <c r="C90" i="3" l="1"/>
  <c r="B90" i="3"/>
  <c r="E124" i="1" l="1"/>
  <c r="E123" i="1"/>
  <c r="I122" i="2"/>
  <c r="I123" i="2"/>
  <c r="D169" i="3" s="1"/>
  <c r="F122" i="2"/>
  <c r="F123" i="2"/>
  <c r="I45" i="2" l="1"/>
  <c r="G90" i="3" s="1"/>
  <c r="D168" i="3"/>
  <c r="F121" i="2"/>
  <c r="E122" i="1"/>
  <c r="I121" i="2"/>
  <c r="D167" i="3" s="1"/>
  <c r="F44" i="2" l="1"/>
  <c r="F120" i="2" l="1"/>
  <c r="F114" i="2"/>
  <c r="F115" i="2"/>
  <c r="F118" i="2"/>
  <c r="F119" i="2"/>
  <c r="E120" i="1" l="1"/>
  <c r="E121" i="1"/>
  <c r="I118" i="2"/>
  <c r="D164" i="3" s="1"/>
  <c r="I119" i="2"/>
  <c r="D165" i="3" s="1"/>
  <c r="I120" i="2"/>
  <c r="D166" i="3" s="1"/>
  <c r="E119" i="1"/>
  <c r="B43" i="3" l="1"/>
  <c r="C43" i="3" s="1"/>
  <c r="B42" i="3"/>
  <c r="C42" i="3" s="1"/>
  <c r="B41" i="3"/>
  <c r="C41" i="3" s="1"/>
  <c r="B40" i="3"/>
  <c r="B39" i="3"/>
  <c r="I115" i="2" l="1"/>
  <c r="I116" i="2"/>
  <c r="I117" i="2"/>
  <c r="E118" i="1" l="1"/>
  <c r="E117" i="1"/>
  <c r="E116" i="1"/>
  <c r="D161" i="3"/>
  <c r="D162" i="3"/>
  <c r="D163" i="3"/>
  <c r="I114" i="2" l="1"/>
  <c r="E115" i="1" l="1"/>
  <c r="E114" i="1"/>
  <c r="E113" i="1"/>
  <c r="D160" i="3"/>
  <c r="B89" i="3" l="1"/>
  <c r="E112" i="1" l="1"/>
  <c r="E111" i="1"/>
  <c r="C89" i="3"/>
  <c r="D43" i="2"/>
  <c r="B43" i="2"/>
  <c r="I112" i="2" l="1"/>
  <c r="D158" i="3" s="1"/>
  <c r="I113" i="2"/>
  <c r="D159" i="3" s="1"/>
  <c r="F112" i="2"/>
  <c r="F113" i="2"/>
  <c r="I110" i="2" l="1"/>
  <c r="I111" i="2"/>
  <c r="D157" i="3" s="1"/>
  <c r="F111" i="2"/>
  <c r="F110" i="2"/>
  <c r="I44" i="2" l="1"/>
  <c r="G89" i="3" s="1"/>
  <c r="D156" i="3"/>
  <c r="F43" i="2"/>
  <c r="E110" i="1"/>
  <c r="E107" i="1" l="1"/>
  <c r="E108" i="1"/>
  <c r="E109" i="1"/>
  <c r="I106" i="2" l="1"/>
  <c r="D152" i="3" s="1"/>
  <c r="I107" i="2"/>
  <c r="D153" i="3" s="1"/>
  <c r="I108" i="2"/>
  <c r="D154" i="3" s="1"/>
  <c r="I109" i="2"/>
  <c r="D155" i="3" s="1"/>
  <c r="F106" i="2"/>
  <c r="F107" i="2"/>
  <c r="F108" i="2"/>
  <c r="F109" i="2"/>
  <c r="E106" i="1" l="1"/>
  <c r="E105" i="1"/>
  <c r="I104" i="2" l="1"/>
  <c r="D150" i="3" s="1"/>
  <c r="I105" i="2"/>
  <c r="D151" i="3" s="1"/>
  <c r="F104" i="2"/>
  <c r="I103" i="2" l="1"/>
  <c r="D149" i="3" s="1"/>
  <c r="E104" i="1"/>
  <c r="C88" i="3" l="1"/>
  <c r="I100" i="2" l="1"/>
  <c r="D146" i="3" s="1"/>
  <c r="I101" i="2"/>
  <c r="D147" i="3" s="1"/>
  <c r="I102" i="2"/>
  <c r="D148" i="3" s="1"/>
  <c r="F100" i="2"/>
  <c r="F101" i="2"/>
  <c r="E101" i="1" l="1"/>
  <c r="E102" i="1"/>
  <c r="E103" i="1"/>
  <c r="E100" i="1" l="1"/>
  <c r="E99" i="1"/>
  <c r="B88" i="3"/>
  <c r="F42" i="2"/>
  <c r="D42" i="2"/>
  <c r="B42" i="2"/>
  <c r="I98" i="2"/>
  <c r="I99" i="2"/>
  <c r="D145" i="3" s="1"/>
  <c r="F98" i="2"/>
  <c r="F99" i="2"/>
  <c r="I43" i="2" l="1"/>
  <c r="G88" i="3" s="1"/>
  <c r="D144" i="3"/>
  <c r="E88" i="3" l="1"/>
  <c r="I97" i="2"/>
  <c r="D143" i="3" s="1"/>
  <c r="F97" i="2"/>
  <c r="E98" i="1"/>
  <c r="E97" i="1" l="1"/>
  <c r="I96" i="2"/>
  <c r="D142" i="3" s="1"/>
  <c r="F96" i="2"/>
  <c r="E96" i="1"/>
  <c r="I95" i="2"/>
  <c r="D141" i="3" s="1"/>
  <c r="F95" i="2"/>
  <c r="F94" i="2" l="1"/>
  <c r="E95" i="1"/>
  <c r="I94" i="2"/>
  <c r="D140" i="3" s="1"/>
  <c r="D95" i="1"/>
  <c r="E87" i="3" l="1"/>
  <c r="D94" i="1"/>
  <c r="E94" i="1"/>
  <c r="D92" i="1" l="1"/>
  <c r="D93" i="1"/>
  <c r="E93" i="1"/>
  <c r="E92" i="1"/>
  <c r="I91" i="2" l="1"/>
  <c r="D137" i="3" s="1"/>
  <c r="I92" i="2"/>
  <c r="D138" i="3" s="1"/>
  <c r="I93" i="2"/>
  <c r="D139" i="3" s="1"/>
  <c r="F91" i="2"/>
  <c r="D89" i="1" l="1"/>
  <c r="D90" i="1"/>
  <c r="D91" i="1"/>
  <c r="E91" i="1" l="1"/>
  <c r="E90" i="1"/>
  <c r="E89" i="1"/>
  <c r="F90" i="2"/>
  <c r="I88" i="2"/>
  <c r="D134" i="3" s="1"/>
  <c r="I89" i="2"/>
  <c r="D135" i="3" s="1"/>
  <c r="I90" i="2"/>
  <c r="D136" i="3" s="1"/>
  <c r="F88" i="2"/>
  <c r="F89" i="2"/>
  <c r="B87" i="3" l="1"/>
  <c r="C87" i="3"/>
  <c r="F87" i="2"/>
  <c r="I86" i="2"/>
  <c r="F86" i="2"/>
  <c r="D41" i="2"/>
  <c r="F41" i="2" s="1"/>
  <c r="B41" i="2"/>
  <c r="D87" i="1" l="1"/>
  <c r="D88" i="1"/>
  <c r="E88" i="1" l="1"/>
  <c r="I87" i="2" l="1"/>
  <c r="I42" i="2" s="1"/>
  <c r="G87" i="3" s="1"/>
  <c r="D133" i="3" l="1"/>
  <c r="D132" i="3"/>
  <c r="E87" i="1" l="1"/>
  <c r="E86" i="1"/>
  <c r="D86" i="1"/>
  <c r="I85" i="2"/>
  <c r="D131" i="3" s="1"/>
  <c r="F85" i="2"/>
  <c r="F84" i="2"/>
  <c r="I84" i="2"/>
  <c r="D130" i="3" s="1"/>
  <c r="E85" i="1"/>
  <c r="D85" i="1"/>
  <c r="E84" i="1"/>
  <c r="D84" i="1"/>
  <c r="I83" i="2"/>
  <c r="D129" i="3" s="1"/>
  <c r="F81" i="2"/>
  <c r="F82" i="2"/>
  <c r="F83" i="2"/>
  <c r="E83" i="1"/>
  <c r="D83" i="1"/>
  <c r="F80" i="2"/>
  <c r="E82" i="1"/>
  <c r="D82" i="1"/>
  <c r="I82" i="2"/>
  <c r="D128" i="3" s="1"/>
  <c r="E81" i="1"/>
  <c r="D81" i="1"/>
  <c r="C78" i="1"/>
  <c r="C77" i="1"/>
  <c r="C76" i="1"/>
  <c r="C41" i="1" s="1"/>
  <c r="K41" i="1" s="1"/>
  <c r="E80" i="1"/>
  <c r="D80" i="1"/>
  <c r="F77" i="2"/>
  <c r="F78" i="2"/>
  <c r="F79" i="2"/>
  <c r="I79" i="2"/>
  <c r="D125" i="3" s="1"/>
  <c r="I80" i="2"/>
  <c r="D126" i="3" s="1"/>
  <c r="I81" i="2"/>
  <c r="D127" i="3" s="1"/>
  <c r="I78" i="2"/>
  <c r="D124" i="3" s="1"/>
  <c r="I77" i="2"/>
  <c r="D123" i="3" s="1"/>
  <c r="E79" i="1"/>
  <c r="D79" i="1"/>
  <c r="E78" i="1"/>
  <c r="D78" i="1"/>
  <c r="E77" i="1"/>
  <c r="D77" i="1"/>
  <c r="E74" i="1"/>
  <c r="I67" i="2"/>
  <c r="I68" i="2"/>
  <c r="I69" i="2"/>
  <c r="I70" i="2"/>
  <c r="I71" i="2"/>
  <c r="I72" i="2"/>
  <c r="I73" i="2"/>
  <c r="I74" i="2"/>
  <c r="I75" i="2"/>
  <c r="D121" i="3" s="1"/>
  <c r="I76" i="2"/>
  <c r="F76" i="2"/>
  <c r="D74" i="1"/>
  <c r="D40" i="2"/>
  <c r="B40" i="2"/>
  <c r="F73" i="2"/>
  <c r="C119" i="3" s="1"/>
  <c r="F74" i="2"/>
  <c r="F75" i="2"/>
  <c r="K36" i="1"/>
  <c r="E81" i="3" s="1"/>
  <c r="E72" i="1"/>
  <c r="E71" i="1"/>
  <c r="E70" i="1"/>
  <c r="E69" i="1"/>
  <c r="E68" i="1"/>
  <c r="E67" i="1"/>
  <c r="E66" i="1"/>
  <c r="E65" i="1"/>
  <c r="E64" i="1"/>
  <c r="E63" i="1"/>
  <c r="D73" i="1"/>
  <c r="D72" i="1"/>
  <c r="D71" i="1"/>
  <c r="D70" i="1"/>
  <c r="D69" i="1"/>
  <c r="D68" i="1"/>
  <c r="D67" i="1"/>
  <c r="D66" i="1"/>
  <c r="D65" i="1"/>
  <c r="D64" i="1"/>
  <c r="D63" i="1"/>
  <c r="F72" i="2"/>
  <c r="C118" i="3" s="1"/>
  <c r="E73" i="1"/>
  <c r="F71" i="2"/>
  <c r="C117" i="3" s="1"/>
  <c r="F70" i="2"/>
  <c r="C116" i="3" s="1"/>
  <c r="F69" i="2"/>
  <c r="C115" i="3" s="1"/>
  <c r="F67" i="2"/>
  <c r="C113" i="3" s="1"/>
  <c r="F68" i="2"/>
  <c r="C114" i="3" s="1"/>
  <c r="F39" i="2"/>
  <c r="C84" i="3" s="1"/>
  <c r="E52" i="1"/>
  <c r="E55" i="1"/>
  <c r="E54" i="1"/>
  <c r="E53" i="1"/>
  <c r="E51" i="1"/>
  <c r="D51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50" i="2"/>
  <c r="C96" i="3" s="1"/>
  <c r="E62" i="1"/>
  <c r="E61" i="1"/>
  <c r="E60" i="1"/>
  <c r="E59" i="1"/>
  <c r="E58" i="1"/>
  <c r="E57" i="1"/>
  <c r="E56" i="1"/>
  <c r="D52" i="1"/>
  <c r="D53" i="1"/>
  <c r="D54" i="1"/>
  <c r="D55" i="1"/>
  <c r="D56" i="1"/>
  <c r="D57" i="1"/>
  <c r="D58" i="1"/>
  <c r="D59" i="1"/>
  <c r="D60" i="1"/>
  <c r="D61" i="1"/>
  <c r="D62" i="1"/>
  <c r="F39" i="1"/>
  <c r="E39" i="1" s="1"/>
  <c r="J39" i="1" s="1"/>
  <c r="B84" i="3" s="1"/>
  <c r="F57" i="2"/>
  <c r="C103" i="3" s="1"/>
  <c r="F58" i="2"/>
  <c r="C104" i="3" s="1"/>
  <c r="F59" i="2"/>
  <c r="C105" i="3" s="1"/>
  <c r="F60" i="2"/>
  <c r="C106" i="3" s="1"/>
  <c r="F61" i="2"/>
  <c r="C107" i="3" s="1"/>
  <c r="F62" i="2"/>
  <c r="C108" i="3" s="1"/>
  <c r="F63" i="2"/>
  <c r="C109" i="3" s="1"/>
  <c r="F64" i="2"/>
  <c r="C110" i="3" s="1"/>
  <c r="F65" i="2"/>
  <c r="C111" i="3" s="1"/>
  <c r="F66" i="2"/>
  <c r="C112" i="3" s="1"/>
  <c r="F55" i="2"/>
  <c r="C101" i="3" s="1"/>
  <c r="F56" i="2"/>
  <c r="C102" i="3" s="1"/>
  <c r="F54" i="2"/>
  <c r="C100" i="3" s="1"/>
  <c r="F53" i="2"/>
  <c r="C99" i="3" s="1"/>
  <c r="F52" i="2"/>
  <c r="C98" i="3" s="1"/>
  <c r="F51" i="2"/>
  <c r="C97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6" i="1"/>
  <c r="D76" i="1"/>
  <c r="D75" i="1"/>
  <c r="E86" i="3" l="1"/>
  <c r="D120" i="3"/>
  <c r="I41" i="2"/>
  <c r="G86" i="3" s="1"/>
  <c r="E75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2" i="3"/>
  <c r="E85" i="3" l="1"/>
  <c r="B86" i="3"/>
  <c r="B85" i="3"/>
  <c r="E140" i="1" l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Jessica Ipson</author>
  </authors>
  <commentList>
    <comment ref="A98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SAP Accounts:
5205041
5205215
5205344</t>
        </r>
      </text>
    </comment>
  </commentList>
</comments>
</file>

<file path=xl/comments3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<sst xmlns="http://schemas.openxmlformats.org/spreadsheetml/2006/main" count="223" uniqueCount="171">
  <si>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</si>
  <si>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</si>
  <si>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</si>
  <si>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</si>
  <si>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</si>
  <si>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</si>
  <si>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</si>
  <si>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</si>
  <si>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</si>
  <si>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</si>
  <si>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</si>
  <si>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</si>
  <si>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</si>
  <si>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</si>
  <si>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</si>
  <si>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</si>
  <si>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</si>
  <si>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</si>
  <si>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</si>
  <si>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</si>
  <si>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</si>
  <si>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</si>
  <si>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</si>
  <si>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</si>
  <si>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</si>
  <si>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</si>
  <si>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</si>
  <si>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</si>
  <si>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</si>
  <si>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</si>
  <si>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</si>
  <si>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</si>
  <si>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</si>
  <si>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</si>
  <si>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</si>
  <si>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</si>
  <si>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</si>
  <si>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</si>
  <si>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</si>
  <si>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</si>
  <si>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</si>
  <si>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</si>
  <si>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</si>
  <si>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</si>
  <si>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</si>
  <si>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</si>
  <si>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</si>
  <si>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</si>
  <si>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</si>
  <si>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</si>
  <si>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</si>
  <si>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</si>
  <si>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</si>
  <si>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</si>
  <si>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</si>
  <si>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</si>
  <si>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</si>
  <si>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</si>
  <si>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</si>
  <si>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</si>
  <si>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</si>
  <si>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</si>
  <si>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</si>
  <si>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</si>
  <si>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</si>
  <si>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</si>
  <si>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</si>
  <si>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</si>
  <si>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</si>
  <si>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</si>
  <si>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</si>
  <si>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</si>
  <si>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</si>
  <si>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</si>
  <si>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</si>
  <si>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</si>
  <si>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</si>
  <si>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</si>
  <si>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</si>
  <si>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</si>
  <si>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</si>
  <si>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</si>
  <si>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</si>
  <si>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</si>
  <si>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</si>
  <si>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</si>
  <si>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</si>
  <si>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</si>
  <si>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</si>
  <si>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</si>
  <si>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</si>
  <si>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</si>
  <si>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</si>
  <si>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</si>
  <si>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</si>
  <si>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</si>
  <si>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</si>
  <si>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</si>
  <si>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</si>
  <si>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</si>
  <si>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</si>
  <si>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</si>
  <si>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</si>
  <si>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</si>
  <si>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</si>
  <si>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</si>
  <si>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</si>
  <si>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</si>
  <si>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</si>
  <si>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</si>
  <si>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</si>
  <si>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</si>
  <si>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</si>
  <si>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</si>
  <si>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</si>
  <si>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</si>
  <si>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</si>
  <si>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</si>
  <si>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</si>
  <si>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</si>
  <si>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</si>
  <si>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</si>
  <si>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</si>
  <si>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</si>
  <si>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</si>
  <si>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</si>
  <si>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</si>
  <si>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</si>
  <si>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</si>
  <si>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</si>
  <si>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</si>
  <si>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</si>
  <si>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</si>
  <si>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</si>
  <si>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</si>
  <si>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</si>
  <si>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</si>
  <si>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</si>
  <si>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</si>
  <si>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</si>
  <si>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</si>
  <si>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</si>
  <si>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</si>
  <si>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</si>
  <si>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</si>
  <si>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</si>
  <si>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</si>
  <si>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</si>
  <si>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</si>
  <si>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</si>
  <si>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</si>
  <si>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</si>
  <si>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</si>
  <si>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</si>
  <si>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</si>
  <si>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</si>
  <si>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</si>
  <si>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</si>
  <si>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</si>
  <si>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</si>
  <si>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</si>
  <si>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</si>
  <si>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</si>
  <si>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</si>
  <si>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</si>
  <si>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</si>
  <si>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</si>
  <si>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</si>
  <si>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21</t>
  </si>
  <si>
    <t>22 YTD</t>
  </si>
  <si>
    <t>FEB22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</si>
</sst>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165" fontId="0" fillId="0" borderId="0" xfId="0" applyNumberFormat="1"/>
    <xf numFmtId="165" fontId="0" fillId="0" borderId="0" xfId="0" applyNumberFormat="1"/>
    <xf numFmtId="0" fontId="0" fillId="0" borderId="0" xfId="0" quotePrefix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/>
    <xf numFmtId="0" fontId="0" fillId="0" borderId="0" xfId="0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474472"/>
        <c:axId val="223713232"/>
      </c:barChart>
      <c:catAx>
        <c:axId val="22247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3713232"/>
        <c:crosses val="autoZero"/>
        <c:auto val="1"/>
        <c:lblAlgn val="ctr"/>
        <c:lblOffset val="100"/>
        <c:noMultiLvlLbl val="0"/>
      </c:catAx>
      <c:valAx>
        <c:axId val="223713232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22474472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Summary!$A$51:$A$92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(Summary!$C$51:$C$85,Summary!$G$86:$G$92)</c:f>
              <c:numCache>
                <c:formatCode>"$"#,##0.00_);\("$"#,##0.00\)</c:formatCode>
                <c:ptCount val="42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3.8790071416724539</c:v>
                </c:pt>
                <c:pt idx="41">
                  <c:v>7.87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Summary!$A$51:$A$92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Summary!$E$51:$E$92</c:f>
              <c:numCache>
                <c:formatCode>"$"#,##0.00_);\("$"#,##0.00\)</c:formatCode>
                <c:ptCount val="42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4.0274168127973047</c:v>
                </c:pt>
                <c:pt idx="41">
                  <c:v>4.3084770872736327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78776"/>
        <c:axId val="221376424"/>
      </c:lineChart>
      <c:catAx>
        <c:axId val="22137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1376424"/>
        <c:crosses val="autoZero"/>
        <c:auto val="1"/>
        <c:lblAlgn val="ctr"/>
        <c:lblOffset val="100"/>
        <c:noMultiLvlLbl val="0"/>
      </c:catAx>
      <c:valAx>
        <c:axId val="221376424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13787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2021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Summary!$A$191:$A$193</c:f>
              <c:strCache>
                <c:ptCount val="3"/>
                <c:pt idx="0">
                  <c:v>DEC21</c:v>
                </c:pt>
                <c:pt idx="1">
                  <c:v>JAN22</c:v>
                </c:pt>
                <c:pt idx="2">
                  <c:v>FEB22</c:v>
                </c:pt>
              </c:strCache>
            </c:strRef>
          </c:cat>
          <c:val>
            <c:numRef>
              <c:f>'Purch Gas'!$I$145:$I$147</c:f>
              <c:numCache>
                <c:formatCode>_(* #,##0.00_);_(* \(#,##0.00\);_(* "-"??_);_(@_)</c:formatCode>
                <c:ptCount val="3"/>
                <c:pt idx="0">
                  <c:v>5.78</c:v>
                </c:pt>
                <c:pt idx="1">
                  <c:v>7.87</c:v>
                </c:pt>
                <c:pt idx="2">
                  <c:v>5.04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Summary!$H$95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Summary!$A$191:$A$193</c:f>
              <c:strCache>
                <c:ptCount val="3"/>
                <c:pt idx="0">
                  <c:v>DEC21</c:v>
                </c:pt>
                <c:pt idx="1">
                  <c:v>JAN22</c:v>
                </c:pt>
                <c:pt idx="2">
                  <c:v>FEB22</c:v>
                </c:pt>
              </c:strCache>
            </c:strRef>
          </c:cat>
          <c:val>
            <c:numRef>
              <c:f>Summary!$H$191:$H$193</c:f>
              <c:numCache>
                <c:formatCode>_(* #,##0.00_);_(* \(#,##0.00\);_(* "-"??_);_(@_)</c:formatCode>
                <c:ptCount val="3"/>
                <c:pt idx="0">
                  <c:v>5.1040580791907297</c:v>
                </c:pt>
                <c:pt idx="1">
                  <c:v>4.4077214213801001</c:v>
                </c:pt>
                <c:pt idx="2">
                  <c:v>4.7075829319903297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Summary!$J$95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Summary!$A$191:$A$193</c:f>
              <c:strCache>
                <c:ptCount val="3"/>
                <c:pt idx="0">
                  <c:v>DEC21</c:v>
                </c:pt>
                <c:pt idx="1">
                  <c:v>JAN22</c:v>
                </c:pt>
                <c:pt idx="2">
                  <c:v>FEB22</c:v>
                </c:pt>
              </c:strCache>
            </c:strRef>
          </c:cat>
          <c:val>
            <c:numRef>
              <c:f>Summary!$J$191:$J$193</c:f>
              <c:numCache>
                <c:formatCode>_(* #,##0.00_);_(* \(#,##0.00\);_(* "-"??_);_(@_)</c:formatCode>
                <c:ptCount val="3"/>
                <c:pt idx="0">
                  <c:v>4.5012605815801203</c:v>
                </c:pt>
                <c:pt idx="1">
                  <c:v>3.506060739019409</c:v>
                </c:pt>
                <c:pt idx="2">
                  <c:v>3.9033801621119397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380344"/>
        <c:axId val="221380736"/>
      </c:lineChart>
      <c:catAx>
        <c:axId val="22138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1380736"/>
        <c:crosses val="autoZero"/>
        <c:auto val="1"/>
        <c:lblAlgn val="ctr"/>
        <c:lblOffset val="100"/>
        <c:noMultiLvlLbl val="0"/>
      </c:catAx>
      <c:valAx>
        <c:axId val="221380736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13803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Summary!$H$157:$H$168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Summary!$J$157:$J$168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Summary!$E$157:$E$168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Gas'!$I$111:$I$122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03416"/>
        <c:axId val="251003808"/>
      </c:lineChart>
      <c:catAx>
        <c:axId val="25100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1003808"/>
        <c:crosses val="autoZero"/>
        <c:auto val="1"/>
        <c:lblAlgn val="ctr"/>
        <c:lblOffset val="100"/>
        <c:noMultiLvlLbl val="0"/>
      </c:catAx>
      <c:valAx>
        <c:axId val="25100380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510034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Summary!$H$173:$H$175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Summary!$J$173:$J$175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Summary!$E$173:$E$175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Gas'!$I$127:$I$129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81944"/>
        <c:axId val="224980768"/>
      </c:lineChart>
      <c:catAx>
        <c:axId val="22498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4980768"/>
        <c:crosses val="autoZero"/>
        <c:auto val="1"/>
        <c:lblAlgn val="ctr"/>
        <c:lblOffset val="100"/>
        <c:noMultiLvlLbl val="0"/>
      </c:catAx>
      <c:valAx>
        <c:axId val="22498076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49819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21-057-01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21-057-01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2022\JLI\Wexpro\Rolling%2012%20month%20Wexpro%20using%20QPC%20volu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Pricing\FOM%20Inde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ate\2019\JLI\WEXPRO\COS%20Volumes%20-%20QPC%20Invoice%20Volumes%202011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4"/>
      <sheetName val="Mar 2014"/>
      <sheetName val="April 2014"/>
      <sheetName val="May 2014"/>
      <sheetName val="June 2014"/>
      <sheetName val="July 2014"/>
      <sheetName val="Aug 2014"/>
      <sheetName val="Sep 2014"/>
      <sheetName val="Oct 2014"/>
      <sheetName val="Nov 2014"/>
      <sheetName val="Dec 2014"/>
      <sheetName val="Jan 2015"/>
      <sheetName val="Feb 2015"/>
      <sheetName val="Mar 2015"/>
      <sheetName val="Apr 2015"/>
      <sheetName val="May 2015"/>
      <sheetName val="Jun 2015"/>
      <sheetName val="July 2015"/>
      <sheetName val="Aug 2015"/>
      <sheetName val="Sep 2015"/>
      <sheetName val="Oct 2015"/>
      <sheetName val="Nov 2015"/>
      <sheetName val="Dec 2015"/>
      <sheetName val="Jan 2016"/>
      <sheetName val="Feb 2016"/>
      <sheetName val="Mar 2016"/>
      <sheetName val="Apr 2016"/>
      <sheetName val="May 2016"/>
      <sheetName val="June 2016"/>
      <sheetName val="July 2016"/>
      <sheetName val="Aug 2016"/>
      <sheetName val="Sep 2016"/>
      <sheetName val="Oct 2016"/>
      <sheetName val="Nov 2016"/>
      <sheetName val="Dec 2016"/>
      <sheetName val="Jan 2017"/>
      <sheetName val="Feb 2017"/>
      <sheetName val="Mar 2017"/>
      <sheetName val="Apr 2017"/>
      <sheetName val="May 2017"/>
      <sheetName val="Jun 2017"/>
      <sheetName val="Jul 2017"/>
      <sheetName val="Aug 2017"/>
      <sheetName val="Sep 2017"/>
      <sheetName val="Oct 2017"/>
      <sheetName val="Nov 2017"/>
      <sheetName val="Dec 2017"/>
      <sheetName val="Jan 2018"/>
      <sheetName val="Feb 2018"/>
      <sheetName val="Mar 2018"/>
      <sheetName val="Apr 2018"/>
      <sheetName val="May 2018"/>
      <sheetName val="Jun 2018"/>
      <sheetName val="Jul 2018"/>
      <sheetName val="Aug 2018"/>
      <sheetName val="Sep 2018"/>
      <sheetName val="Oct 2018"/>
      <sheetName val="Nov 2018"/>
      <sheetName val="Dec 2018"/>
      <sheetName val="Jan 2019"/>
      <sheetName val="Feb 2019"/>
      <sheetName val="Mar 2019"/>
      <sheetName val="Apr 2019"/>
      <sheetName val="May 2019"/>
      <sheetName val="Jun 2019"/>
      <sheetName val="Jul 2019"/>
      <sheetName val="Aug 2019"/>
      <sheetName val="Sep 2019"/>
      <sheetName val="Oct 2019"/>
      <sheetName val="Nov 2019"/>
      <sheetName val="Dec 2019"/>
      <sheetName val="Jan 2020"/>
      <sheetName val="Feb 2020"/>
      <sheetName val="Mar 2020"/>
      <sheetName val="Apr 2020"/>
      <sheetName val="May 2020"/>
      <sheetName val="Jun 2020"/>
      <sheetName val="Jul 2020"/>
      <sheetName val="Aug 2020"/>
      <sheetName val="Sep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 2021"/>
      <sheetName val="Oct 2021"/>
      <sheetName val="Nov 2021"/>
      <sheetName val="Dec 2021"/>
      <sheetName val="Jan 2022"/>
      <sheetName val="Feb 2022"/>
      <sheetName val="Mar 2022"/>
      <sheetName val="Apr 2022"/>
      <sheetName val="Account listing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30">
          <cell r="D30">
            <v>43022.6</v>
          </cell>
          <cell r="E30">
            <v>43022.6</v>
          </cell>
          <cell r="F30">
            <v>43022.6</v>
          </cell>
          <cell r="G30">
            <v>43023</v>
          </cell>
          <cell r="H30">
            <v>43023</v>
          </cell>
          <cell r="I30">
            <v>43023</v>
          </cell>
          <cell r="J30">
            <v>43023</v>
          </cell>
          <cell r="K30">
            <v>43023</v>
          </cell>
          <cell r="L30">
            <v>43023</v>
          </cell>
          <cell r="M30">
            <v>43023</v>
          </cell>
          <cell r="N30">
            <v>43023</v>
          </cell>
          <cell r="O30">
            <v>43023</v>
          </cell>
        </row>
        <row r="31">
          <cell r="D31">
            <v>19162.812351666635</v>
          </cell>
          <cell r="E31">
            <v>18646.246042500032</v>
          </cell>
          <cell r="F31">
            <v>18128.599999999999</v>
          </cell>
          <cell r="G31">
            <v>17821.05</v>
          </cell>
          <cell r="H31">
            <v>17513.503956666511</v>
          </cell>
          <cell r="I31">
            <v>16651.744175833359</v>
          </cell>
          <cell r="J31">
            <v>16138.020452500019</v>
          </cell>
          <cell r="K31">
            <v>15624.285084999961</v>
          </cell>
          <cell r="L31">
            <v>15110.54044666667</v>
          </cell>
          <cell r="M31">
            <v>14596.675361666623</v>
          </cell>
          <cell r="N31">
            <v>14082.59</v>
          </cell>
          <cell r="O31">
            <v>13568.488250833274</v>
          </cell>
        </row>
        <row r="32">
          <cell r="D32">
            <v>60884.990000000005</v>
          </cell>
          <cell r="E32">
            <v>112277.57</v>
          </cell>
          <cell r="F32">
            <v>68222.48</v>
          </cell>
          <cell r="G32">
            <v>89136.76</v>
          </cell>
          <cell r="H32">
            <v>70280.489999999991</v>
          </cell>
          <cell r="I32">
            <v>74130.760000000009</v>
          </cell>
          <cell r="J32">
            <v>76712.639999999999</v>
          </cell>
          <cell r="K32">
            <v>111754.37</v>
          </cell>
          <cell r="L32">
            <v>92950.32</v>
          </cell>
          <cell r="M32">
            <v>67321.38</v>
          </cell>
          <cell r="N32">
            <v>70922.929999999993</v>
          </cell>
          <cell r="O32">
            <v>75098.24000000002</v>
          </cell>
        </row>
        <row r="35">
          <cell r="D35">
            <v>21324479.352351669</v>
          </cell>
          <cell r="E35">
            <v>20416402.056042504</v>
          </cell>
          <cell r="F35">
            <v>21388242.650000006</v>
          </cell>
          <cell r="G35">
            <v>18931906.810000006</v>
          </cell>
          <cell r="H35">
            <v>19045972.883956667</v>
          </cell>
          <cell r="I35">
            <v>18203416.874175835</v>
          </cell>
          <cell r="J35">
            <v>17415221.670452502</v>
          </cell>
          <cell r="K35">
            <v>18497411.465085004</v>
          </cell>
          <cell r="L35">
            <v>17456381.480446666</v>
          </cell>
          <cell r="M35">
            <v>18564744.205361668</v>
          </cell>
          <cell r="N35">
            <v>17383812.18</v>
          </cell>
          <cell r="O35">
            <v>23658935.598250832</v>
          </cell>
        </row>
      </sheetData>
      <sheetData sheetId="95">
        <row r="38">
          <cell r="O38">
            <v>4878509.05</v>
          </cell>
        </row>
        <row r="40">
          <cell r="O40">
            <v>4.1503465211736508</v>
          </cell>
        </row>
        <row r="75">
          <cell r="O75">
            <v>4.4077214213801001</v>
          </cell>
        </row>
        <row r="106">
          <cell r="O106">
            <v>3.506060739019409</v>
          </cell>
        </row>
      </sheetData>
      <sheetData sheetId="96">
        <row r="30">
          <cell r="N30">
            <v>43023</v>
          </cell>
          <cell r="O30">
            <v>43023</v>
          </cell>
        </row>
        <row r="31">
          <cell r="N31">
            <v>13050.334181666633</v>
          </cell>
          <cell r="O31">
            <v>12742.788154999913</v>
          </cell>
        </row>
        <row r="32">
          <cell r="N32">
            <v>81096.78</v>
          </cell>
          <cell r="O32">
            <v>102669.09999999999</v>
          </cell>
        </row>
        <row r="35">
          <cell r="N35">
            <v>20247503.064181671</v>
          </cell>
          <cell r="O35">
            <v>18854671.218154997</v>
          </cell>
        </row>
        <row r="38">
          <cell r="O38">
            <v>4197128</v>
          </cell>
        </row>
        <row r="40">
          <cell r="O40">
            <v>4.4922792962604419</v>
          </cell>
        </row>
        <row r="75">
          <cell r="O75">
            <v>4.7075829319903297</v>
          </cell>
        </row>
        <row r="106">
          <cell r="O106">
            <v>3.9033801621119397</v>
          </cell>
        </row>
      </sheetData>
      <sheetData sheetId="97"/>
      <sheetData sheetId="98"/>
      <sheetData sheetId="9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 Index"/>
    </sheetNames>
    <sheetDataSet>
      <sheetData sheetId="0">
        <row r="416">
          <cell r="D416">
            <v>2.6</v>
          </cell>
        </row>
        <row r="417">
          <cell r="D417">
            <v>2.62</v>
          </cell>
        </row>
        <row r="418">
          <cell r="D418">
            <v>2.66</v>
          </cell>
        </row>
        <row r="419">
          <cell r="D419">
            <v>2.46</v>
          </cell>
        </row>
        <row r="420">
          <cell r="D420">
            <v>2.4300000000000002</v>
          </cell>
        </row>
        <row r="421">
          <cell r="D421">
            <v>2.04</v>
          </cell>
        </row>
        <row r="422">
          <cell r="D422">
            <v>2.2200000000000002</v>
          </cell>
        </row>
        <row r="423">
          <cell r="D423">
            <v>2.2799999999999998</v>
          </cell>
        </row>
        <row r="424">
          <cell r="D424">
            <v>2.02</v>
          </cell>
        </row>
        <row r="425">
          <cell r="D425">
            <v>1.51</v>
          </cell>
        </row>
        <row r="426">
          <cell r="D426">
            <v>1.51</v>
          </cell>
        </row>
        <row r="427">
          <cell r="D427">
            <v>1.77</v>
          </cell>
        </row>
        <row r="428">
          <cell r="D428">
            <v>1.78</v>
          </cell>
        </row>
        <row r="429">
          <cell r="D429">
            <v>2.52</v>
          </cell>
        </row>
        <row r="430">
          <cell r="D430">
            <v>2.5099999999999998</v>
          </cell>
        </row>
        <row r="431">
          <cell r="D431">
            <v>2.62</v>
          </cell>
        </row>
        <row r="432">
          <cell r="D432">
            <v>2.7</v>
          </cell>
        </row>
        <row r="433">
          <cell r="D433">
            <v>2.62</v>
          </cell>
        </row>
        <row r="434">
          <cell r="D434">
            <v>2.99</v>
          </cell>
        </row>
        <row r="435">
          <cell r="D435">
            <v>3.73</v>
          </cell>
        </row>
        <row r="436">
          <cell r="D436">
            <v>3.11</v>
          </cell>
        </row>
        <row r="437">
          <cell r="D437">
            <v>2.29</v>
          </cell>
        </row>
        <row r="438">
          <cell r="D438">
            <v>2.64</v>
          </cell>
        </row>
        <row r="439">
          <cell r="D439">
            <v>2.62</v>
          </cell>
        </row>
        <row r="440">
          <cell r="D440">
            <v>2.79</v>
          </cell>
        </row>
        <row r="441">
          <cell r="D441">
            <v>2.63</v>
          </cell>
        </row>
        <row r="442">
          <cell r="D442">
            <v>2.59</v>
          </cell>
        </row>
        <row r="443">
          <cell r="D443">
            <v>2.59</v>
          </cell>
        </row>
        <row r="444">
          <cell r="D444">
            <v>2.48</v>
          </cell>
        </row>
        <row r="445">
          <cell r="D445">
            <v>2.63</v>
          </cell>
        </row>
        <row r="446">
          <cell r="D446">
            <v>2.73</v>
          </cell>
        </row>
        <row r="447">
          <cell r="D447">
            <v>2.5</v>
          </cell>
        </row>
        <row r="448">
          <cell r="D448">
            <v>2.8</v>
          </cell>
        </row>
        <row r="449">
          <cell r="D449">
            <v>2.17</v>
          </cell>
        </row>
        <row r="450">
          <cell r="D450">
            <v>1.85</v>
          </cell>
        </row>
        <row r="451">
          <cell r="D451">
            <v>1.9</v>
          </cell>
        </row>
        <row r="452">
          <cell r="D452">
            <v>2.09</v>
          </cell>
        </row>
        <row r="453">
          <cell r="D453">
            <v>2.2400000000000002</v>
          </cell>
        </row>
        <row r="454">
          <cell r="D454">
            <v>2.41</v>
          </cell>
        </row>
        <row r="455">
          <cell r="D455">
            <v>2.3199999999999998</v>
          </cell>
        </row>
        <row r="456">
          <cell r="D456">
            <v>2.3199999999999998</v>
          </cell>
        </row>
        <row r="457">
          <cell r="D457">
            <v>3.23</v>
          </cell>
        </row>
        <row r="458">
          <cell r="D458">
            <v>5.7</v>
          </cell>
        </row>
        <row r="459">
          <cell r="D459">
            <v>4.22</v>
          </cell>
        </row>
        <row r="460">
          <cell r="D460">
            <v>3.38</v>
          </cell>
        </row>
        <row r="461">
          <cell r="D461">
            <v>3.77</v>
          </cell>
        </row>
        <row r="462">
          <cell r="D462">
            <v>2.48</v>
          </cell>
        </row>
        <row r="463">
          <cell r="D463">
            <v>1.88</v>
          </cell>
        </row>
        <row r="464">
          <cell r="D464">
            <v>1.89</v>
          </cell>
        </row>
        <row r="465">
          <cell r="D465">
            <v>1.92</v>
          </cell>
        </row>
        <row r="466">
          <cell r="D466">
            <v>2.0099999999999998</v>
          </cell>
        </row>
        <row r="467">
          <cell r="D467">
            <v>1.81</v>
          </cell>
        </row>
        <row r="468">
          <cell r="D468">
            <v>2.0099999999999998</v>
          </cell>
        </row>
        <row r="469">
          <cell r="D469">
            <v>2.3199999999999998</v>
          </cell>
        </row>
        <row r="470">
          <cell r="D470">
            <v>3.44</v>
          </cell>
        </row>
        <row r="471">
          <cell r="D471">
            <v>3.16</v>
          </cell>
        </row>
        <row r="472">
          <cell r="D472">
            <v>1.8</v>
          </cell>
        </row>
        <row r="473">
          <cell r="D473">
            <v>1.56</v>
          </cell>
        </row>
        <row r="474">
          <cell r="D474">
            <v>1.29</v>
          </cell>
        </row>
        <row r="475">
          <cell r="D475">
            <v>1.59</v>
          </cell>
        </row>
        <row r="476">
          <cell r="D476">
            <v>1.54</v>
          </cell>
        </row>
        <row r="477">
          <cell r="D477">
            <v>1.53</v>
          </cell>
        </row>
        <row r="478">
          <cell r="D478">
            <v>1.69</v>
          </cell>
        </row>
        <row r="479">
          <cell r="D479">
            <v>2.39</v>
          </cell>
        </row>
        <row r="480">
          <cell r="D480">
            <v>2.23</v>
          </cell>
        </row>
        <row r="481">
          <cell r="D481">
            <v>3.03</v>
          </cell>
        </row>
        <row r="482">
          <cell r="D482">
            <v>2.94</v>
          </cell>
        </row>
        <row r="483">
          <cell r="D483">
            <v>3.23</v>
          </cell>
        </row>
        <row r="484">
          <cell r="D484">
            <v>2.75</v>
          </cell>
        </row>
        <row r="485">
          <cell r="D485">
            <v>3.04</v>
          </cell>
        </row>
        <row r="486">
          <cell r="D486">
            <v>2.41</v>
          </cell>
        </row>
        <row r="487">
          <cell r="D487">
            <v>2.8</v>
          </cell>
        </row>
        <row r="488">
          <cell r="D488">
            <v>2.91</v>
          </cell>
        </row>
        <row r="489">
          <cell r="D489">
            <v>3.79</v>
          </cell>
        </row>
        <row r="490">
          <cell r="D490">
            <v>4.03</v>
          </cell>
        </row>
        <row r="491">
          <cell r="D491">
            <v>4.09</v>
          </cell>
        </row>
        <row r="492">
          <cell r="D492">
            <v>5.6</v>
          </cell>
        </row>
        <row r="493">
          <cell r="D493">
            <v>6.34</v>
          </cell>
        </row>
        <row r="494">
          <cell r="D494">
            <v>5.78</v>
          </cell>
        </row>
        <row r="495">
          <cell r="D495">
            <v>7.87</v>
          </cell>
        </row>
        <row r="496">
          <cell r="D496">
            <v>5.04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0">
          <cell r="N40">
            <v>7794954</v>
          </cell>
        </row>
        <row r="41">
          <cell r="N41">
            <v>7208864</v>
          </cell>
        </row>
        <row r="42">
          <cell r="N42">
            <v>7312487</v>
          </cell>
        </row>
        <row r="43">
          <cell r="N43">
            <v>7008662</v>
          </cell>
        </row>
        <row r="44">
          <cell r="N44">
            <v>7172631.8836927498</v>
          </cell>
        </row>
        <row r="45">
          <cell r="N45">
            <v>6895157.0858834554</v>
          </cell>
        </row>
        <row r="46">
          <cell r="N46">
            <v>5596242.2210055087</v>
          </cell>
        </row>
        <row r="47">
          <cell r="N47">
            <v>6153305.0921172034</v>
          </cell>
        </row>
        <row r="48">
          <cell r="N48">
            <v>5703702.7995207421</v>
          </cell>
        </row>
        <row r="49">
          <cell r="N49">
            <v>5998787.7667135838</v>
          </cell>
        </row>
        <row r="50">
          <cell r="N50">
            <v>6285748.6589703793</v>
          </cell>
        </row>
        <row r="51">
          <cell r="N51">
            <v>6286816.6273567649</v>
          </cell>
        </row>
        <row r="52">
          <cell r="N52">
            <v>6271916</v>
          </cell>
        </row>
        <row r="53">
          <cell r="N53">
            <v>5774832</v>
          </cell>
        </row>
        <row r="54">
          <cell r="N54">
            <v>6254406</v>
          </cell>
        </row>
        <row r="55">
          <cell r="N55">
            <v>5947215</v>
          </cell>
        </row>
        <row r="56">
          <cell r="N56">
            <v>5899528</v>
          </cell>
        </row>
        <row r="57">
          <cell r="N57">
            <v>6122558</v>
          </cell>
        </row>
        <row r="58">
          <cell r="N58">
            <v>6033322</v>
          </cell>
        </row>
        <row r="59">
          <cell r="N59">
            <v>5784491</v>
          </cell>
        </row>
        <row r="60">
          <cell r="N60">
            <v>5582666</v>
          </cell>
        </row>
        <row r="61">
          <cell r="N61">
            <v>4623954</v>
          </cell>
        </row>
        <row r="62">
          <cell r="N62">
            <v>5753052</v>
          </cell>
        </row>
        <row r="63">
          <cell r="N63">
            <v>5655558</v>
          </cell>
        </row>
        <row r="64">
          <cell r="N64">
            <v>6053949</v>
          </cell>
        </row>
        <row r="65">
          <cell r="N65">
            <v>5428030</v>
          </cell>
        </row>
        <row r="66">
          <cell r="N66">
            <v>6082713</v>
          </cell>
        </row>
        <row r="67">
          <cell r="N67">
            <v>5951978</v>
          </cell>
        </row>
        <row r="68">
          <cell r="N68">
            <v>5928418</v>
          </cell>
        </row>
        <row r="69">
          <cell r="N69">
            <v>5738888</v>
          </cell>
        </row>
        <row r="70">
          <cell r="N70">
            <v>5875166</v>
          </cell>
        </row>
        <row r="71">
          <cell r="N71">
            <v>5626650</v>
          </cell>
        </row>
        <row r="72">
          <cell r="N72">
            <v>5702496</v>
          </cell>
        </row>
        <row r="73">
          <cell r="N73">
            <v>5899597</v>
          </cell>
        </row>
        <row r="74">
          <cell r="N74">
            <v>5676247</v>
          </cell>
        </row>
        <row r="75">
          <cell r="N75">
            <v>5706726</v>
          </cell>
        </row>
        <row r="76">
          <cell r="N76">
            <v>5410869</v>
          </cell>
        </row>
        <row r="77">
          <cell r="N77">
            <v>4948991</v>
          </cell>
        </row>
        <row r="78">
          <cell r="N78">
            <v>5596706</v>
          </cell>
        </row>
        <row r="79">
          <cell r="N79">
            <v>5495134</v>
          </cell>
        </row>
        <row r="80">
          <cell r="N80">
            <v>5613967</v>
          </cell>
        </row>
        <row r="81">
          <cell r="N81">
            <v>5375207.5700000003</v>
          </cell>
        </row>
        <row r="82">
          <cell r="N82">
            <v>5449679.1500000004</v>
          </cell>
        </row>
        <row r="83">
          <cell r="N83">
            <v>5879167.8200000003</v>
          </cell>
        </row>
        <row r="84">
          <cell r="N84">
            <v>5996777.96</v>
          </cell>
        </row>
        <row r="85">
          <cell r="N85">
            <v>6107534.3899999997</v>
          </cell>
        </row>
        <row r="86">
          <cell r="N86">
            <v>6666282.6500000004</v>
          </cell>
        </row>
        <row r="87">
          <cell r="N87">
            <v>6935763.1399999997</v>
          </cell>
        </row>
        <row r="88">
          <cell r="N88">
            <v>6759696.75</v>
          </cell>
        </row>
        <row r="89">
          <cell r="N89">
            <v>6096678.7199999997</v>
          </cell>
        </row>
        <row r="90">
          <cell r="N90">
            <v>6777055.1500000004</v>
          </cell>
        </row>
        <row r="91">
          <cell r="N91">
            <v>6245139.6799999997</v>
          </cell>
        </row>
        <row r="92">
          <cell r="N92">
            <v>6059662.1200000001</v>
          </cell>
        </row>
        <row r="93">
          <cell r="N93">
            <v>5680061</v>
          </cell>
        </row>
        <row r="94">
          <cell r="N94">
            <v>5803186</v>
          </cell>
        </row>
        <row r="95">
          <cell r="N95">
            <v>5680110</v>
          </cell>
        </row>
        <row r="96">
          <cell r="N96">
            <v>5575682</v>
          </cell>
        </row>
        <row r="97">
          <cell r="N97">
            <v>6080380</v>
          </cell>
        </row>
        <row r="98">
          <cell r="N98">
            <v>6108810</v>
          </cell>
        </row>
        <row r="99">
          <cell r="N99">
            <v>6409990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48"/>
  <sheetViews>
    <sheetView topLeftCell="A37" workbookViewId="0">
      <selection activeCell="A47" sqref="A47"/>
    </sheetView>
  </sheetViews>
  <sheetFormatPr defaultColWidth="9.140625"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SUM(B63:B74)</f>
        <v>69703498</v>
      </c>
      <c r="C40" s="2">
        <f>SUM(C63:C74)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 t="shared" ref="K40:K43" si="5"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SUM(C75:C86)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 t="shared" si="5"/>
        <v>4.923098884523661</v>
      </c>
    </row>
    <row r="42" spans="1:14" x14ac:dyDescent="0.25">
      <c r="A42" s="1">
        <v>2017</v>
      </c>
      <c r="C42" s="13">
        <f>SUM(C87:C98)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 t="shared" si="5"/>
        <v>4.8935051740123443</v>
      </c>
    </row>
    <row r="43" spans="1:14" x14ac:dyDescent="0.25">
      <c r="A43" s="1">
        <v>2018</v>
      </c>
      <c r="C43" s="13">
        <f>SUM(C99:C110)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 t="shared" si="5"/>
        <v>3.9401245416090624</v>
      </c>
    </row>
    <row r="44" spans="1:14" x14ac:dyDescent="0.25">
      <c r="A44" s="1">
        <v>2019</v>
      </c>
      <c r="C44" s="13">
        <f>SUM(C111:C122)</f>
        <v>69261273</v>
      </c>
      <c r="E44" s="8">
        <v>266656235.31000003</v>
      </c>
      <c r="F44" s="8">
        <v>840292.62872824608</v>
      </c>
      <c r="G44" s="4">
        <v>0</v>
      </c>
      <c r="H44" s="8">
        <v>1014661.8099999999</v>
      </c>
      <c r="K44" s="5">
        <f>(E44+F44+G44+H44)/C44+I44</f>
        <v>3.8767868119999509</v>
      </c>
    </row>
    <row r="45" spans="1:14" x14ac:dyDescent="0.25">
      <c r="A45" s="1">
        <v>2020</v>
      </c>
      <c r="C45" s="13">
        <f>SUM(C123:C134)</f>
        <v>61905522</v>
      </c>
      <c r="E45" s="8">
        <v>244700245.64000002</v>
      </c>
      <c r="F45" s="8">
        <v>782685.21395699715</v>
      </c>
      <c r="G45" s="4">
        <v>0</v>
      </c>
      <c r="H45" s="8">
        <v>968983.11</v>
      </c>
      <c r="K45" s="5">
        <f>(E45+F45+G45+H45)/C45+I45</f>
        <v>3.9810974207431293</v>
      </c>
    </row>
    <row r="46" spans="1:14" x14ac:dyDescent="0.25">
      <c r="A46" s="1">
        <v>2021</v>
      </c>
      <c r="C46" s="13">
        <f>SUM(C135:C146)</f>
        <v>57676406</v>
      </c>
      <c r="E46" s="8">
        <f>+SUM('[1]Dec 2021'!$D$35:$O$35)-F46-H46</f>
        <v>230603914.94000003</v>
      </c>
      <c r="F46" s="8">
        <f>+SUM('[1]Dec 2021'!$D$30:$O$31)</f>
        <v>713319.3561233331</v>
      </c>
      <c r="G46" s="4">
        <v>0</v>
      </c>
      <c r="H46" s="8">
        <f>+SUM('[1]Dec 2021'!$D$32:$O$32)</f>
        <v>969692.92999999993</v>
      </c>
      <c r="K46" s="5">
        <f>(E46+F46+G46+H46)/C46+I46</f>
        <v>4.0274168127973047</v>
      </c>
    </row>
    <row r="47" spans="1:14" x14ac:dyDescent="0.25">
      <c r="A47" s="1">
        <v>2022</v>
      </c>
      <c r="C47" s="13">
        <f>SUM(C147:C148)</f>
        <v>9075637.0500000007</v>
      </c>
      <c r="E47" s="8">
        <f>+SUM('[1]Feb 2022'!$N$35:$O$35)-F47-H47</f>
        <v>38806569.280000001</v>
      </c>
      <c r="F47" s="8">
        <f>+SUM('[1]Feb 2022'!$N$30:$O$31)</f>
        <v>111839.12233666655</v>
      </c>
      <c r="G47" s="4">
        <v>0</v>
      </c>
      <c r="H47" s="8">
        <f>+SUM('[1]Feb 2022'!$N$32:$O$32)</f>
        <v>183765.88</v>
      </c>
      <c r="K47" s="5">
        <f>(E47+F47+G47+H47)/C47+I47</f>
        <v>4.3084770872736327</v>
      </c>
    </row>
    <row r="48" spans="1:14" x14ac:dyDescent="0.25">
      <c r="A48" s="1"/>
      <c r="C48" s="13"/>
      <c r="E48" s="8"/>
      <c r="F48" s="8"/>
      <c r="G48" s="4"/>
      <c r="H48" s="8"/>
      <c r="K48" s="5"/>
    </row>
    <row r="50" spans="1:9" x14ac:dyDescent="0.25">
      <c r="B50" s="3" t="s">
        <v>59</v>
      </c>
      <c r="D50" s="26"/>
    </row>
    <row r="51" spans="1:9" x14ac:dyDescent="0.25">
      <c r="A51" s="44">
        <v>41670</v>
      </c>
      <c r="B51" s="2">
        <v>7794954</v>
      </c>
      <c r="C51" s="2">
        <v>7313062</v>
      </c>
      <c r="D51" s="16">
        <f>Summary!B96</f>
        <v>4.6100000000000003</v>
      </c>
      <c r="E51" s="15">
        <f>Summary!E96</f>
        <v>4.7869944111949003</v>
      </c>
    </row>
    <row r="52" spans="1:9" x14ac:dyDescent="0.25">
      <c r="A52" s="44">
        <v>41698</v>
      </c>
      <c r="B52" s="2">
        <v>7208864</v>
      </c>
      <c r="C52" s="2">
        <v>6814213</v>
      </c>
      <c r="D52" s="16">
        <f>Summary!B97</f>
        <v>4.6050886235694932</v>
      </c>
      <c r="E52" s="15">
        <f>Summary!E97</f>
        <v>4.7869944111949003</v>
      </c>
    </row>
    <row r="53" spans="1:9" x14ac:dyDescent="0.25">
      <c r="A53" s="44">
        <v>41729</v>
      </c>
      <c r="B53" s="2">
        <v>7312487</v>
      </c>
      <c r="C53" s="2">
        <v>6961380</v>
      </c>
      <c r="D53" s="16">
        <f>Summary!B98</f>
        <v>4.6318469855621709</v>
      </c>
      <c r="E53" s="15">
        <f>Summary!E98</f>
        <v>4.8148239226666192</v>
      </c>
    </row>
    <row r="54" spans="1:9" x14ac:dyDescent="0.25">
      <c r="A54" s="44">
        <v>41759</v>
      </c>
      <c r="B54" s="2">
        <v>7008662</v>
      </c>
      <c r="C54" s="2">
        <v>6829676</v>
      </c>
      <c r="D54" s="16">
        <f>Summary!B99</f>
        <v>4.6330086054338091</v>
      </c>
      <c r="E54" s="15">
        <f>Summary!E99</f>
        <v>4.816015418519024</v>
      </c>
    </row>
    <row r="55" spans="1:9" x14ac:dyDescent="0.25">
      <c r="A55" s="44">
        <v>41790</v>
      </c>
      <c r="B55" s="2">
        <v>7172686</v>
      </c>
      <c r="C55" s="2">
        <v>6926787</v>
      </c>
      <c r="D55" s="16">
        <f>Summary!B100</f>
        <v>4.6675412736153721</v>
      </c>
      <c r="E55" s="15">
        <f>Summary!E100</f>
        <v>4.8519121803554288</v>
      </c>
    </row>
    <row r="56" spans="1:9" x14ac:dyDescent="0.25">
      <c r="A56" s="44">
        <v>41820</v>
      </c>
      <c r="B56" s="2">
        <v>6895885</v>
      </c>
      <c r="C56" s="2">
        <v>6554717</v>
      </c>
      <c r="D56" s="16">
        <f>Summary!B101</f>
        <v>4.7016486779768014</v>
      </c>
      <c r="E56" s="15">
        <f>Summary!E101</f>
        <v>4.8873668808995934</v>
      </c>
    </row>
    <row r="57" spans="1:9" x14ac:dyDescent="0.25">
      <c r="A57" s="44">
        <v>41851</v>
      </c>
      <c r="B57" s="2">
        <v>5597109</v>
      </c>
      <c r="C57" s="2">
        <v>5510197</v>
      </c>
      <c r="D57" s="16">
        <f>Summary!B102</f>
        <v>4.7010600350820582</v>
      </c>
      <c r="E57" s="15">
        <f>Summary!E102</f>
        <v>4.8867567932245937</v>
      </c>
    </row>
    <row r="58" spans="1:9" x14ac:dyDescent="0.25">
      <c r="A58" s="44">
        <v>41882</v>
      </c>
      <c r="B58" s="2">
        <v>6155330</v>
      </c>
      <c r="C58" s="2">
        <v>5825104</v>
      </c>
      <c r="D58" s="16">
        <f>Summary!B103</f>
        <v>4.6793226079431784</v>
      </c>
      <c r="E58" s="15">
        <f>Summary!E103</f>
        <v>4.8641607151176496</v>
      </c>
    </row>
    <row r="59" spans="1:9" x14ac:dyDescent="0.25">
      <c r="A59" s="44">
        <v>41912</v>
      </c>
      <c r="B59" s="2">
        <v>5702899</v>
      </c>
      <c r="C59" s="2">
        <v>5536113</v>
      </c>
      <c r="D59" s="16">
        <f>Summary!B104</f>
        <v>4.7</v>
      </c>
      <c r="E59" s="15">
        <f>Summary!E104</f>
        <v>4.8886956749664217</v>
      </c>
    </row>
    <row r="60" spans="1:9" x14ac:dyDescent="0.25">
      <c r="A60" s="44">
        <v>41943</v>
      </c>
      <c r="B60" s="2">
        <v>5999003</v>
      </c>
      <c r="C60" s="2">
        <v>5830421</v>
      </c>
      <c r="D60" s="16">
        <f>Summary!B105</f>
        <v>4.75</v>
      </c>
      <c r="E60" s="15">
        <f>Summary!E105</f>
        <v>4.934453141227733</v>
      </c>
    </row>
    <row r="61" spans="1:9" x14ac:dyDescent="0.25">
      <c r="A61" s="44">
        <v>41973</v>
      </c>
      <c r="B61" s="2">
        <v>6286047</v>
      </c>
      <c r="C61" s="2">
        <v>6584982</v>
      </c>
      <c r="D61" s="16">
        <f>Summary!B106</f>
        <v>4.76</v>
      </c>
      <c r="E61" s="15">
        <f>Summary!E106</f>
        <v>4.943571214512902</v>
      </c>
    </row>
    <row r="62" spans="1:9" x14ac:dyDescent="0.25">
      <c r="A62" s="44">
        <v>42004</v>
      </c>
      <c r="B62" s="2">
        <v>6285290</v>
      </c>
      <c r="C62" s="2">
        <v>6556163</v>
      </c>
      <c r="D62" s="16">
        <f>Summary!B107</f>
        <v>5.04</v>
      </c>
      <c r="E62" s="15">
        <f>Summary!E107</f>
        <v>5.2412760550939597</v>
      </c>
    </row>
    <row r="63" spans="1:9" x14ac:dyDescent="0.25">
      <c r="A63" s="44">
        <v>42035</v>
      </c>
      <c r="B63" s="2">
        <v>6271916</v>
      </c>
      <c r="C63" s="2">
        <v>6128839</v>
      </c>
      <c r="D63" s="16">
        <f>Summary!B108</f>
        <v>5.1371806357431291</v>
      </c>
      <c r="E63" s="15">
        <f>Summary!E108</f>
        <v>5.2624738477935544</v>
      </c>
      <c r="I63" s="13"/>
    </row>
    <row r="64" spans="1:9" x14ac:dyDescent="0.25">
      <c r="A64" s="44">
        <v>42063</v>
      </c>
      <c r="B64" s="2">
        <v>5774832</v>
      </c>
      <c r="C64" s="2">
        <v>5604479</v>
      </c>
      <c r="D64" s="16">
        <f>Summary!B109</f>
        <v>5.2265190163887292</v>
      </c>
      <c r="E64" s="15">
        <f>Summary!E109</f>
        <v>5.3395810191252346</v>
      </c>
      <c r="G64" s="16"/>
      <c r="H64" s="16"/>
      <c r="I64" s="13"/>
    </row>
    <row r="65" spans="1:9" x14ac:dyDescent="0.25">
      <c r="A65" s="44">
        <v>42094</v>
      </c>
      <c r="B65" s="2">
        <v>6254406</v>
      </c>
      <c r="C65" s="2">
        <v>6068884</v>
      </c>
      <c r="D65" s="16">
        <f>Summary!B110</f>
        <v>5.2221927561189272</v>
      </c>
      <c r="E65" s="15">
        <f>Summary!E110</f>
        <v>5.3113656274763761</v>
      </c>
      <c r="G65" s="16"/>
      <c r="H65" s="16"/>
      <c r="I65" s="13"/>
    </row>
    <row r="66" spans="1:9" x14ac:dyDescent="0.25">
      <c r="A66" s="44">
        <v>42124</v>
      </c>
      <c r="B66" s="2">
        <v>5947215</v>
      </c>
      <c r="C66" s="2">
        <v>5772186</v>
      </c>
      <c r="D66" s="16">
        <f>Summary!B111</f>
        <v>5.22115382558896</v>
      </c>
      <c r="E66" s="15">
        <f>Summary!E111</f>
        <v>5.2991114529179546</v>
      </c>
      <c r="G66" s="16"/>
      <c r="H66" s="16"/>
      <c r="I66" s="13"/>
    </row>
    <row r="67" spans="1:9" x14ac:dyDescent="0.25">
      <c r="A67" s="44">
        <v>42155</v>
      </c>
      <c r="B67" s="2">
        <v>5899528</v>
      </c>
      <c r="C67" s="2">
        <v>6122045</v>
      </c>
      <c r="D67" s="16">
        <f>Summary!B112</f>
        <v>5.1980316504789998</v>
      </c>
      <c r="E67" s="15">
        <f>Summary!E112</f>
        <v>5.2667016506059516</v>
      </c>
      <c r="G67" s="16"/>
      <c r="H67" s="16"/>
      <c r="I67" s="13"/>
    </row>
    <row r="68" spans="1:9" x14ac:dyDescent="0.25">
      <c r="A68" s="44">
        <v>42185</v>
      </c>
      <c r="B68" s="2">
        <v>6122558</v>
      </c>
      <c r="C68" s="2">
        <v>6118609</v>
      </c>
      <c r="D68" s="16">
        <f>Summary!B113</f>
        <v>5.1153435128473204</v>
      </c>
      <c r="E68" s="15">
        <f>Summary!E113</f>
        <v>5.1179797336629429</v>
      </c>
      <c r="G68" s="16"/>
      <c r="H68" s="16"/>
      <c r="I68" s="13"/>
    </row>
    <row r="69" spans="1:9" x14ac:dyDescent="0.25">
      <c r="A69" s="44">
        <v>42216</v>
      </c>
      <c r="B69" s="2">
        <v>6033322</v>
      </c>
      <c r="C69" s="2">
        <v>5867454</v>
      </c>
      <c r="D69" s="16">
        <f>Summary!B114</f>
        <v>5.0559654878257225</v>
      </c>
      <c r="E69" s="15">
        <f>Summary!E114</f>
        <v>5.0411931686324394</v>
      </c>
      <c r="G69" s="16"/>
      <c r="H69" s="16"/>
      <c r="I69" s="13"/>
    </row>
    <row r="70" spans="1:9" x14ac:dyDescent="0.25">
      <c r="A70" s="44">
        <v>42247</v>
      </c>
      <c r="B70" s="2">
        <v>5784491</v>
      </c>
      <c r="C70" s="2">
        <v>5715863</v>
      </c>
      <c r="D70" s="16">
        <f>Summary!B115</f>
        <v>5.0798849201220992</v>
      </c>
      <c r="E70" s="15">
        <f>Summary!E115</f>
        <v>5.0376845327660682</v>
      </c>
      <c r="G70" s="16"/>
      <c r="H70" s="16"/>
      <c r="I70" s="13"/>
    </row>
    <row r="71" spans="1:9" x14ac:dyDescent="0.25">
      <c r="A71" s="44">
        <v>42277</v>
      </c>
      <c r="B71" s="2">
        <v>5582666</v>
      </c>
      <c r="C71" s="2">
        <v>5611137</v>
      </c>
      <c r="D71" s="16">
        <f>Summary!B116</f>
        <v>5.1164337168978573</v>
      </c>
      <c r="E71" s="15">
        <f>Summary!E116</f>
        <v>5.0451392080987558</v>
      </c>
      <c r="G71" s="16"/>
      <c r="H71" s="16"/>
      <c r="I71" s="13"/>
    </row>
    <row r="72" spans="1:9" x14ac:dyDescent="0.25">
      <c r="A72" s="44">
        <v>42308</v>
      </c>
      <c r="B72" s="2">
        <v>4623954</v>
      </c>
      <c r="C72" s="2">
        <v>4892612</v>
      </c>
      <c r="D72" s="16">
        <f>Summary!B117</f>
        <v>5.2196863374901126</v>
      </c>
      <c r="E72" s="15">
        <f>Summary!E117</f>
        <v>5.0988046506886855</v>
      </c>
      <c r="G72" s="16"/>
      <c r="H72" s="16"/>
      <c r="I72" s="13"/>
    </row>
    <row r="73" spans="1:9" x14ac:dyDescent="0.25">
      <c r="A73" s="44">
        <v>42338</v>
      </c>
      <c r="B73" s="2">
        <v>5753052</v>
      </c>
      <c r="C73" s="2">
        <v>5775080</v>
      </c>
      <c r="D73" s="16">
        <f>Summary!B118</f>
        <v>5.256547316923359</v>
      </c>
      <c r="E73" s="15">
        <f>Summary!E118</f>
        <v>5.1297251737343057</v>
      </c>
      <c r="G73" s="16"/>
      <c r="H73" s="16"/>
      <c r="I73" s="13"/>
    </row>
    <row r="74" spans="1:9" x14ac:dyDescent="0.25">
      <c r="A74" s="44">
        <v>42369</v>
      </c>
      <c r="B74" s="2">
        <v>5655558</v>
      </c>
      <c r="C74" s="2">
        <v>5364279</v>
      </c>
      <c r="D74" s="16">
        <f>Summary!B119</f>
        <v>5.244695007644812</v>
      </c>
      <c r="E74" s="15">
        <f>Summary!E119</f>
        <v>5.1507389472245348</v>
      </c>
    </row>
    <row r="75" spans="1:9" x14ac:dyDescent="0.25">
      <c r="A75" s="44">
        <v>42400</v>
      </c>
      <c r="B75" s="2">
        <v>6053949</v>
      </c>
      <c r="C75" s="2">
        <v>5824648</v>
      </c>
      <c r="D75" s="16">
        <f>Summary!B120</f>
        <v>5.2064570898669311</v>
      </c>
      <c r="E75" s="15">
        <f>Summary!E120</f>
        <v>5.1088698253101779</v>
      </c>
    </row>
    <row r="76" spans="1:9" x14ac:dyDescent="0.25">
      <c r="A76" s="44">
        <v>42429</v>
      </c>
      <c r="B76" s="2">
        <v>5428030</v>
      </c>
      <c r="C76" s="2">
        <f>4983380+174824</f>
        <v>5158204</v>
      </c>
      <c r="D76" s="16">
        <f>Summary!B121</f>
        <v>5.1576967467490134</v>
      </c>
      <c r="E76" s="15">
        <f>Summary!E121</f>
        <v>5.0630045220431894</v>
      </c>
    </row>
    <row r="77" spans="1:9" x14ac:dyDescent="0.25">
      <c r="A77" s="44">
        <v>42460</v>
      </c>
      <c r="B77" s="2">
        <v>6082713</v>
      </c>
      <c r="C77" s="2">
        <f>5580908+208796</f>
        <v>5789704</v>
      </c>
      <c r="D77" s="16">
        <f>Summary!B122</f>
        <v>4.7530703783385286</v>
      </c>
      <c r="E77" s="15">
        <f>Summary!E122</f>
        <v>5.0738958065994142</v>
      </c>
    </row>
    <row r="78" spans="1:9" x14ac:dyDescent="0.25">
      <c r="A78" s="44">
        <v>42490</v>
      </c>
      <c r="B78" s="2">
        <v>5951978</v>
      </c>
      <c r="C78" s="2">
        <f>5706482+138092</f>
        <v>5844574</v>
      </c>
      <c r="D78" s="16">
        <f>Summary!B123</f>
        <v>4.3326309840566495</v>
      </c>
      <c r="E78" s="15">
        <f>Summary!E123</f>
        <v>5.0450007310654357</v>
      </c>
    </row>
    <row r="79" spans="1:9" x14ac:dyDescent="0.25">
      <c r="A79" s="44">
        <v>42521</v>
      </c>
      <c r="B79" s="2">
        <v>5928418</v>
      </c>
      <c r="C79" s="2">
        <v>5696152</v>
      </c>
      <c r="D79" s="16">
        <f>Summary!B124</f>
        <v>3.8077023251173623</v>
      </c>
      <c r="E79" s="15">
        <f>Summary!E124</f>
        <v>5.0561003002841725</v>
      </c>
    </row>
    <row r="80" spans="1:9" x14ac:dyDescent="0.25">
      <c r="A80" s="44">
        <v>42551</v>
      </c>
      <c r="C80" s="2">
        <v>5636461</v>
      </c>
      <c r="D80" s="16">
        <f>Summary!B125</f>
        <v>3.7896722607737816</v>
      </c>
      <c r="E80" s="15">
        <f>Summary!E125</f>
        <v>5.1553882388883778</v>
      </c>
    </row>
    <row r="81" spans="1:5" x14ac:dyDescent="0.25">
      <c r="A81" s="44">
        <v>42582</v>
      </c>
      <c r="C81" s="2">
        <v>5724137</v>
      </c>
      <c r="D81" s="16">
        <f>Summary!B126</f>
        <v>0</v>
      </c>
      <c r="E81" s="15">
        <f>Summary!E126</f>
        <v>5.1818778468553912</v>
      </c>
    </row>
    <row r="82" spans="1:5" x14ac:dyDescent="0.25">
      <c r="A82" s="44">
        <v>42613</v>
      </c>
      <c r="C82" s="2">
        <v>5306371</v>
      </c>
      <c r="D82" s="16">
        <f>Summary!B127</f>
        <v>0</v>
      </c>
      <c r="E82" s="15">
        <f>Summary!E127</f>
        <v>5.1910007601887544</v>
      </c>
    </row>
    <row r="83" spans="1:5" x14ac:dyDescent="0.25">
      <c r="A83" s="44">
        <v>42643</v>
      </c>
      <c r="C83" s="2">
        <v>5652523</v>
      </c>
      <c r="D83" s="16">
        <f>Summary!B128</f>
        <v>0</v>
      </c>
      <c r="E83" s="15">
        <f>Summary!E128</f>
        <v>5.1851113856901421</v>
      </c>
    </row>
    <row r="84" spans="1:5" x14ac:dyDescent="0.25">
      <c r="A84" s="44">
        <v>42674</v>
      </c>
      <c r="C84" s="2">
        <v>5824928</v>
      </c>
      <c r="D84" s="16">
        <f>Summary!B129</f>
        <v>0</v>
      </c>
      <c r="E84" s="15">
        <f>Summary!E129</f>
        <v>5.0641323869681942</v>
      </c>
    </row>
    <row r="85" spans="1:5" x14ac:dyDescent="0.25">
      <c r="A85" s="44">
        <v>42704</v>
      </c>
      <c r="C85" s="2">
        <v>5592998</v>
      </c>
      <c r="D85" s="16">
        <f>Summary!B130</f>
        <v>0</v>
      </c>
      <c r="E85" s="15">
        <f>Summary!E130</f>
        <v>4.9063635371005603</v>
      </c>
    </row>
    <row r="86" spans="1:5" x14ac:dyDescent="0.25">
      <c r="A86" s="44">
        <v>42735</v>
      </c>
      <c r="C86" s="2">
        <v>5569022</v>
      </c>
      <c r="D86" s="16">
        <f>Summary!B131</f>
        <v>0</v>
      </c>
      <c r="E86" s="15">
        <f>Summary!E131</f>
        <v>4.9230988845236601</v>
      </c>
    </row>
    <row r="87" spans="1:5" x14ac:dyDescent="0.25">
      <c r="A87" s="44">
        <v>42766</v>
      </c>
      <c r="C87" s="2">
        <v>5308940</v>
      </c>
      <c r="D87" s="16">
        <f>Summary!B132</f>
        <v>0</v>
      </c>
      <c r="E87" s="15">
        <f>Summary!E132</f>
        <v>4.9692444799203832</v>
      </c>
    </row>
    <row r="88" spans="1:5" x14ac:dyDescent="0.25">
      <c r="A88" s="44">
        <v>42794</v>
      </c>
      <c r="C88" s="2">
        <v>4824753</v>
      </c>
      <c r="D88" s="16">
        <f>Summary!B133</f>
        <v>0</v>
      </c>
      <c r="E88" s="15">
        <f>Summary!E133</f>
        <v>4.8410981679157024</v>
      </c>
    </row>
    <row r="89" spans="1:5" x14ac:dyDescent="0.25">
      <c r="A89" s="44">
        <v>42825</v>
      </c>
      <c r="C89" s="2">
        <v>5433974</v>
      </c>
      <c r="D89" s="16">
        <f>Summary!B134</f>
        <v>0</v>
      </c>
      <c r="E89" s="15">
        <f>Summary!E134</f>
        <v>5.0815762477336959</v>
      </c>
    </row>
    <row r="90" spans="1:5" x14ac:dyDescent="0.25">
      <c r="A90" s="44">
        <v>42855</v>
      </c>
      <c r="C90" s="2">
        <v>5611950</v>
      </c>
      <c r="D90" s="16">
        <f>Summary!B135</f>
        <v>0</v>
      </c>
      <c r="E90" s="15">
        <f>Summary!E135</f>
        <v>5.0862012987508489</v>
      </c>
    </row>
    <row r="91" spans="1:5" x14ac:dyDescent="0.25">
      <c r="A91" s="44">
        <v>42886</v>
      </c>
      <c r="C91" s="2">
        <v>5582867</v>
      </c>
      <c r="D91" s="16">
        <f>Summary!B136</f>
        <v>0</v>
      </c>
      <c r="E91" s="15">
        <f>Summary!E136</f>
        <v>5.0947857116607507</v>
      </c>
    </row>
    <row r="92" spans="1:5" x14ac:dyDescent="0.25">
      <c r="A92" s="44">
        <v>42916</v>
      </c>
      <c r="C92" s="2">
        <v>5241891</v>
      </c>
      <c r="D92" s="16">
        <f>Summary!B137</f>
        <v>0</v>
      </c>
      <c r="E92" s="15">
        <f>Summary!E137</f>
        <v>5.159100927911787</v>
      </c>
    </row>
    <row r="93" spans="1:5" x14ac:dyDescent="0.25">
      <c r="A93" s="44">
        <v>42947</v>
      </c>
      <c r="C93" s="2">
        <v>5315779</v>
      </c>
      <c r="D93" s="16">
        <f>Summary!B138</f>
        <v>0</v>
      </c>
      <c r="E93" s="15">
        <f>Summary!E138</f>
        <v>5.2109707686282301</v>
      </c>
    </row>
    <row r="94" spans="1:5" x14ac:dyDescent="0.25">
      <c r="A94" s="44">
        <v>42978</v>
      </c>
      <c r="C94" s="2">
        <v>5719570</v>
      </c>
      <c r="D94" s="16">
        <f>Summary!B139</f>
        <v>0</v>
      </c>
      <c r="E94" s="15">
        <f>Summary!E139</f>
        <v>5.1505524353854675</v>
      </c>
    </row>
    <row r="95" spans="1:5" x14ac:dyDescent="0.25">
      <c r="A95" s="44">
        <v>43008</v>
      </c>
      <c r="C95" s="2">
        <v>5955473</v>
      </c>
      <c r="D95" s="16">
        <f>Summary!B140</f>
        <v>0</v>
      </c>
      <c r="E95" s="15">
        <f>Summary!E140</f>
        <v>5.0979584492351222</v>
      </c>
    </row>
    <row r="96" spans="1:5" x14ac:dyDescent="0.25">
      <c r="A96" s="44">
        <v>43039</v>
      </c>
      <c r="C96" s="2">
        <v>5847685</v>
      </c>
      <c r="E96" s="15">
        <f>Summary!E141</f>
        <v>5.0950761717880741</v>
      </c>
    </row>
    <row r="97" spans="1:5" x14ac:dyDescent="0.25">
      <c r="A97" s="44">
        <v>43069</v>
      </c>
      <c r="C97" s="2">
        <v>6468492</v>
      </c>
      <c r="E97" s="15">
        <f>Summary!E142</f>
        <v>4.9737666963187124</v>
      </c>
    </row>
    <row r="98" spans="1:5" x14ac:dyDescent="0.25">
      <c r="A98" s="44">
        <v>43100</v>
      </c>
      <c r="C98" s="2">
        <v>6710479</v>
      </c>
      <c r="E98" s="15">
        <f>Summary!E143</f>
        <v>4.8935051740123443</v>
      </c>
    </row>
    <row r="99" spans="1:5" x14ac:dyDescent="0.25">
      <c r="A99" s="44">
        <v>43131</v>
      </c>
      <c r="C99" s="2">
        <v>6629411</v>
      </c>
      <c r="E99" s="15">
        <f>Summary!E144</f>
        <v>4.7868600180087277</v>
      </c>
    </row>
    <row r="100" spans="1:5" x14ac:dyDescent="0.25">
      <c r="A100" s="44">
        <v>43159</v>
      </c>
      <c r="C100" s="2">
        <v>5936266</v>
      </c>
      <c r="E100" s="15">
        <f>Summary!E145</f>
        <v>4.8247880690958196</v>
      </c>
    </row>
    <row r="101" spans="1:5" x14ac:dyDescent="0.25">
      <c r="A101" s="44">
        <v>43190</v>
      </c>
      <c r="C101" s="2">
        <v>6569137</v>
      </c>
      <c r="E101" s="15">
        <f>Summary!E146</f>
        <v>4.6754651569450791</v>
      </c>
    </row>
    <row r="102" spans="1:5" x14ac:dyDescent="0.25">
      <c r="A102" s="44">
        <v>43220</v>
      </c>
      <c r="C102" s="2">
        <v>6081411</v>
      </c>
      <c r="E102" s="15">
        <f>Summary!E147</f>
        <v>4.5773771148318998</v>
      </c>
    </row>
    <row r="103" spans="1:5" x14ac:dyDescent="0.25">
      <c r="A103" s="44">
        <v>43251</v>
      </c>
      <c r="C103" s="2">
        <v>5947217</v>
      </c>
      <c r="E103" s="15">
        <f>Summary!E148</f>
        <v>4.5109983336195896</v>
      </c>
    </row>
    <row r="104" spans="1:5" x14ac:dyDescent="0.25">
      <c r="A104" s="45">
        <v>43281</v>
      </c>
      <c r="C104" s="2">
        <v>5565763</v>
      </c>
      <c r="E104" s="15">
        <f>Summary!E149</f>
        <v>4.3720829382293713</v>
      </c>
    </row>
    <row r="105" spans="1:5" x14ac:dyDescent="0.25">
      <c r="A105" s="44">
        <v>43312</v>
      </c>
      <c r="C105" s="2">
        <v>5674895</v>
      </c>
      <c r="E105" s="15">
        <f>Summary!E150</f>
        <v>4.2616224851180613</v>
      </c>
    </row>
    <row r="106" spans="1:5" x14ac:dyDescent="0.25">
      <c r="A106" s="45">
        <v>43343</v>
      </c>
      <c r="C106" s="2">
        <v>5565230</v>
      </c>
      <c r="E106" s="15">
        <f>Summary!E151</f>
        <v>4.2077847660971672</v>
      </c>
    </row>
    <row r="107" spans="1:5" x14ac:dyDescent="0.25">
      <c r="A107" s="44">
        <v>43373</v>
      </c>
      <c r="C107" s="2">
        <v>5462871</v>
      </c>
      <c r="E107" s="15">
        <f>Summary!E152</f>
        <v>4.1763756736958033</v>
      </c>
    </row>
    <row r="108" spans="1:5" x14ac:dyDescent="0.25">
      <c r="A108" s="45">
        <v>43404</v>
      </c>
      <c r="C108" s="2">
        <v>5984745</v>
      </c>
      <c r="E108" s="15">
        <f>Summary!E153</f>
        <v>4.145611093561139</v>
      </c>
    </row>
    <row r="109" spans="1:5" x14ac:dyDescent="0.25">
      <c r="A109" s="44">
        <v>43434</v>
      </c>
      <c r="C109" s="2">
        <v>5968277</v>
      </c>
      <c r="E109" s="15">
        <f>Summary!E154</f>
        <v>4.0779561559201465</v>
      </c>
    </row>
    <row r="110" spans="1:5" x14ac:dyDescent="0.25">
      <c r="A110" s="45">
        <v>43465</v>
      </c>
      <c r="C110" s="2">
        <v>6185236</v>
      </c>
      <c r="E110" s="15">
        <f>Summary!E155</f>
        <v>3.9401245416090616</v>
      </c>
    </row>
    <row r="111" spans="1:5" x14ac:dyDescent="0.25">
      <c r="A111" s="44">
        <v>43496</v>
      </c>
      <c r="C111" s="2">
        <v>5947946</v>
      </c>
      <c r="E111" s="15">
        <f>Summary!E156</f>
        <v>3.9522085234635198</v>
      </c>
    </row>
    <row r="112" spans="1:5" x14ac:dyDescent="0.25">
      <c r="A112" s="45">
        <v>43524</v>
      </c>
      <c r="C112" s="2">
        <v>5475311</v>
      </c>
      <c r="E112" s="15">
        <f>Summary!E157</f>
        <v>3.9727825161595378</v>
      </c>
    </row>
    <row r="113" spans="1:5" x14ac:dyDescent="0.25">
      <c r="A113" s="45">
        <v>43555</v>
      </c>
      <c r="C113" s="2">
        <v>6160768</v>
      </c>
      <c r="E113" s="15">
        <f>Summary!E158</f>
        <v>3.9511191894171054</v>
      </c>
    </row>
    <row r="114" spans="1:5" x14ac:dyDescent="0.25">
      <c r="A114" s="45">
        <v>43585</v>
      </c>
      <c r="C114" s="2">
        <v>5928781</v>
      </c>
      <c r="E114" s="15">
        <f>Summary!E159</f>
        <v>3.9571121398602624</v>
      </c>
    </row>
    <row r="115" spans="1:5" x14ac:dyDescent="0.25">
      <c r="A115" s="45">
        <v>43616</v>
      </c>
      <c r="C115" s="2">
        <v>6451141</v>
      </c>
      <c r="E115" s="15">
        <f>Summary!E160</f>
        <v>3.8980127953085666</v>
      </c>
    </row>
    <row r="116" spans="1:5" x14ac:dyDescent="0.25">
      <c r="A116" s="45">
        <v>43646</v>
      </c>
      <c r="C116" s="2">
        <v>5770236</v>
      </c>
      <c r="E116" s="15">
        <f>Summary!E161</f>
        <v>3.8964293167649036</v>
      </c>
    </row>
    <row r="117" spans="1:5" x14ac:dyDescent="0.25">
      <c r="A117" s="45">
        <v>43677</v>
      </c>
      <c r="C117" s="2">
        <v>5869748</v>
      </c>
      <c r="E117" s="15">
        <f>Summary!E162</f>
        <v>3.8868251164491552</v>
      </c>
    </row>
    <row r="118" spans="1:5" x14ac:dyDescent="0.25">
      <c r="A118" s="45">
        <v>43708</v>
      </c>
      <c r="C118" s="2">
        <v>5850837</v>
      </c>
      <c r="E118" s="15">
        <f>Summary!E163</f>
        <v>3.8440504169623875</v>
      </c>
    </row>
    <row r="119" spans="1:5" x14ac:dyDescent="0.25">
      <c r="A119" s="45">
        <v>43738</v>
      </c>
      <c r="C119" s="2">
        <v>5370654</v>
      </c>
      <c r="E119" s="15">
        <f>Summary!E164</f>
        <v>3.8135060725915033</v>
      </c>
    </row>
    <row r="120" spans="1:5" x14ac:dyDescent="0.25">
      <c r="A120" s="45">
        <v>43769</v>
      </c>
      <c r="C120" s="2">
        <v>5236460</v>
      </c>
      <c r="E120" s="15">
        <f>Summary!E165</f>
        <v>3.7887514708638497</v>
      </c>
    </row>
    <row r="121" spans="1:5" x14ac:dyDescent="0.25">
      <c r="A121" s="45">
        <v>43799</v>
      </c>
      <c r="C121" s="2">
        <v>5674968</v>
      </c>
      <c r="E121" s="15">
        <f>Summary!E166</f>
        <v>3.7871815632564543</v>
      </c>
    </row>
    <row r="122" spans="1:5" x14ac:dyDescent="0.25">
      <c r="A122" s="45">
        <v>43830</v>
      </c>
      <c r="C122" s="2">
        <v>5524423</v>
      </c>
      <c r="E122" s="15">
        <f>Summary!E167</f>
        <v>3.87678681199995</v>
      </c>
    </row>
    <row r="123" spans="1:5" x14ac:dyDescent="0.25">
      <c r="A123" s="45">
        <v>43861</v>
      </c>
      <c r="C123" s="2">
        <v>5726007</v>
      </c>
      <c r="E123" s="15">
        <f>Summary!E168</f>
        <v>3.8331541829303317</v>
      </c>
    </row>
    <row r="124" spans="1:5" x14ac:dyDescent="0.25">
      <c r="A124" s="45">
        <v>43890</v>
      </c>
      <c r="C124" s="2">
        <v>5139045</v>
      </c>
      <c r="E124" s="15">
        <f>Summary!E169</f>
        <v>3.7855742738289395</v>
      </c>
    </row>
    <row r="125" spans="1:5" x14ac:dyDescent="0.25">
      <c r="A125" s="45">
        <v>43921</v>
      </c>
      <c r="C125" s="2">
        <v>5596194</v>
      </c>
      <c r="E125" s="15">
        <f>Summary!E170</f>
        <v>3.8466495359834267</v>
      </c>
    </row>
    <row r="126" spans="1:5" x14ac:dyDescent="0.25">
      <c r="A126" s="45">
        <v>43951</v>
      </c>
      <c r="C126" s="2">
        <v>5416928</v>
      </c>
      <c r="E126" s="15">
        <f>Summary!E171</f>
        <v>3.8229347890495418</v>
      </c>
    </row>
    <row r="127" spans="1:5" x14ac:dyDescent="0.25">
      <c r="A127" s="45">
        <v>43982</v>
      </c>
      <c r="C127" s="2">
        <v>5462967</v>
      </c>
      <c r="E127" s="15">
        <f>Summary!E172</f>
        <v>3.8611799133552096</v>
      </c>
    </row>
    <row r="128" spans="1:5" x14ac:dyDescent="0.25">
      <c r="A128" s="45">
        <v>44012</v>
      </c>
      <c r="C128" s="2">
        <v>4872445</v>
      </c>
      <c r="E128" s="15">
        <f>Summary!E173</f>
        <v>3.8501090676017569</v>
      </c>
    </row>
    <row r="129" spans="1:5" x14ac:dyDescent="0.25">
      <c r="A129" s="45">
        <v>44043</v>
      </c>
      <c r="C129" s="2">
        <v>5184460</v>
      </c>
      <c r="E129" s="15">
        <f>Summary!E174</f>
        <v>3.8488996958640813</v>
      </c>
    </row>
    <row r="130" spans="1:5" x14ac:dyDescent="0.25">
      <c r="A130" s="45">
        <v>44074</v>
      </c>
      <c r="C130" s="2">
        <v>4786985</v>
      </c>
      <c r="E130" s="15">
        <f>Summary!E175</f>
        <v>3.9086695028876282</v>
      </c>
    </row>
    <row r="131" spans="1:5" x14ac:dyDescent="0.25">
      <c r="A131" s="45">
        <v>44104</v>
      </c>
      <c r="C131" s="2">
        <v>4486240</v>
      </c>
      <c r="E131" s="15">
        <f>Summary!E176</f>
        <v>3.9234355206926361</v>
      </c>
    </row>
    <row r="132" spans="1:5" x14ac:dyDescent="0.25">
      <c r="A132" s="45">
        <v>44135</v>
      </c>
      <c r="C132" s="2">
        <v>4617522</v>
      </c>
      <c r="E132" s="15">
        <f>Summary!E177</f>
        <v>3.9377827654589921</v>
      </c>
    </row>
    <row r="133" spans="1:5" x14ac:dyDescent="0.25">
      <c r="A133" s="45">
        <v>44165</v>
      </c>
      <c r="C133" s="2">
        <v>5278674</v>
      </c>
      <c r="E133" s="15">
        <f>Summary!E178</f>
        <v>3.9759925925196073</v>
      </c>
    </row>
    <row r="134" spans="1:5" x14ac:dyDescent="0.25">
      <c r="A134" s="45">
        <v>44196</v>
      </c>
      <c r="C134" s="2">
        <v>5338055</v>
      </c>
      <c r="E134" s="15">
        <f>Summary!E179</f>
        <v>3.9810974207431284</v>
      </c>
    </row>
    <row r="135" spans="1:5" x14ac:dyDescent="0.25">
      <c r="A135" s="45">
        <v>44227</v>
      </c>
      <c r="C135" s="2">
        <v>5475695</v>
      </c>
      <c r="E135" s="15">
        <f>Summary!E180</f>
        <v>3.9796282823035347</v>
      </c>
    </row>
    <row r="136" spans="1:5" x14ac:dyDescent="0.25">
      <c r="A136" s="45">
        <v>44255</v>
      </c>
      <c r="C136" s="2">
        <v>4802393</v>
      </c>
      <c r="E136" s="15">
        <f>Summary!E181</f>
        <v>3.9674864001882857</v>
      </c>
    </row>
    <row r="137" spans="1:5" x14ac:dyDescent="0.25">
      <c r="A137" s="45">
        <v>44286</v>
      </c>
      <c r="C137" s="2">
        <v>5346822</v>
      </c>
      <c r="E137" s="15">
        <f>Summary!E182</f>
        <v>3.9506117607962574</v>
      </c>
    </row>
    <row r="138" spans="1:5" x14ac:dyDescent="0.25">
      <c r="A138" s="45">
        <v>44316</v>
      </c>
      <c r="C138" s="2">
        <v>4910949</v>
      </c>
      <c r="E138" s="15">
        <f>Summary!E183</f>
        <v>3.9769740689190773</v>
      </c>
    </row>
    <row r="139" spans="1:5" x14ac:dyDescent="0.25">
      <c r="A139" s="45">
        <v>44347</v>
      </c>
      <c r="C139" s="2">
        <v>4980318</v>
      </c>
      <c r="E139" s="15">
        <f>Summary!E184</f>
        <v>3.9607001929856551</v>
      </c>
    </row>
    <row r="140" spans="1:5" x14ac:dyDescent="0.25">
      <c r="A140" s="45">
        <v>44377</v>
      </c>
      <c r="C140" s="2">
        <v>4445221</v>
      </c>
      <c r="E140" s="15">
        <f>Summary!E185</f>
        <v>4.0950532885037294</v>
      </c>
    </row>
    <row r="141" spans="1:5" x14ac:dyDescent="0.25">
      <c r="A141" s="45">
        <v>44408</v>
      </c>
      <c r="C141" s="2">
        <v>4627490</v>
      </c>
      <c r="E141" s="15">
        <f>Summary!E186</f>
        <v>4.2332941173280885</v>
      </c>
    </row>
    <row r="142" spans="1:5" x14ac:dyDescent="0.25">
      <c r="A142" s="45">
        <v>44439</v>
      </c>
      <c r="C142" s="2">
        <v>4497880</v>
      </c>
      <c r="E142" s="15">
        <f>Summary!E187</f>
        <v>4.112473313001904</v>
      </c>
    </row>
    <row r="143" spans="1:5" x14ac:dyDescent="0.25">
      <c r="A143" s="45">
        <v>44469</v>
      </c>
      <c r="C143" s="2">
        <v>4311854</v>
      </c>
      <c r="E143" s="15">
        <f>Summary!E188</f>
        <v>4.0484630232022392</v>
      </c>
    </row>
    <row r="144" spans="1:5" x14ac:dyDescent="0.25">
      <c r="A144" s="45">
        <v>44500</v>
      </c>
      <c r="C144" s="2">
        <v>4434761</v>
      </c>
      <c r="E144" s="15">
        <f>Summary!E189</f>
        <v>4.1861882084201802</v>
      </c>
    </row>
    <row r="145" spans="1:5" x14ac:dyDescent="0.25">
      <c r="A145" s="45">
        <v>44530</v>
      </c>
      <c r="C145" s="2">
        <v>5065080</v>
      </c>
      <c r="E145" s="15">
        <f>Summary!E190</f>
        <v>3.43209034803004</v>
      </c>
    </row>
    <row r="146" spans="1:5" x14ac:dyDescent="0.25">
      <c r="A146" s="45">
        <v>44561</v>
      </c>
      <c r="C146" s="2">
        <v>4777943</v>
      </c>
      <c r="E146" s="15">
        <f>Summary!E191</f>
        <v>4.9516990048334302</v>
      </c>
    </row>
    <row r="147" spans="1:5" x14ac:dyDescent="0.25">
      <c r="A147" s="45">
        <v>44592</v>
      </c>
      <c r="C147" s="2">
        <f>+'[1]Jan 2022'!$O$38</f>
        <v>4878509.05</v>
      </c>
      <c r="E147" s="15">
        <f>Summary!E192</f>
        <v>4.1503465211736508</v>
      </c>
    </row>
    <row r="148" spans="1:5" x14ac:dyDescent="0.25">
      <c r="A148" s="45">
        <v>44620</v>
      </c>
      <c r="C148" s="2">
        <f>+'[1]Feb 2022'!$O$38</f>
        <v>4197128</v>
      </c>
      <c r="E148" s="15">
        <f>Summary!E193</f>
        <v>4.4922792962604419</v>
      </c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157"/>
  <sheetViews>
    <sheetView topLeftCell="A41" workbookViewId="0">
      <selection activeCell="I48" sqref="I48"/>
    </sheetView>
  </sheetViews>
  <sheetFormatPr defaultColWidth="9.140625" defaultRowHeight="15" x14ac:dyDescent="0.25"/>
  <cols>
    <col min="1" max="1" width="12" style="3" customWidth="1"/>
    <col min="2" max="2" width="14.28515625" style="3" bestFit="1" customWidth="1"/>
    <col min="3" max="3" width="11.7109375" style="3" customWidth="1"/>
    <col min="4" max="4" width="14.4257812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8" style="3" bestFit="1" customWidth="1"/>
    <col min="12" max="13" width="14.285156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SUM(B62:B73)</f>
        <v>32888488</v>
      </c>
      <c r="C40" s="17"/>
      <c r="D40" s="2">
        <f>SUM(D62:D73)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SUM(B74:B85)</f>
        <v>40527797</v>
      </c>
      <c r="C41" s="17"/>
      <c r="D41" s="17">
        <f>SUM(D74:D85)</f>
        <v>102040558.06999999</v>
      </c>
      <c r="F41" s="5">
        <f t="shared" si="1"/>
        <v>2.5177918767704051</v>
      </c>
      <c r="I41" s="5">
        <f>+SUMPRODUCT(I74:I85,'Co Prod'!C75:C86)/SUM('Co Prod'!C75:C86)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SUM(B86:B97)</f>
        <v>43219509</v>
      </c>
      <c r="D42" s="13">
        <f>SUM(D86:D97)</f>
        <v>125501369.27000001</v>
      </c>
      <c r="F42" s="5">
        <f t="shared" si="1"/>
        <v>2.9038129348021982</v>
      </c>
      <c r="I42" s="5">
        <f>+SUMPRODUCT(I86:I97,'Co Prod'!C87:C98)/SUM('Co Prod'!C87:C98)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SUM(B98:B109)</f>
        <v>36896005.861999996</v>
      </c>
      <c r="C43" s="13"/>
      <c r="D43" s="13">
        <f>SUM(D98:D109)</f>
        <v>131523267.38</v>
      </c>
      <c r="F43" s="5">
        <f t="shared" si="1"/>
        <v>3.564702040430308</v>
      </c>
      <c r="I43" s="5">
        <f>+SUMPRODUCT(I98:I109,'Co Prod'!C99:C110)/SUM('Co Prod'!C99:C110)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SUM(B110:B121)</f>
        <v>49096564.388000004</v>
      </c>
      <c r="C44" s="13"/>
      <c r="D44" s="13">
        <f>SUM(D110:D121)</f>
        <v>176275674.61999997</v>
      </c>
      <c r="F44" s="5">
        <f>D44/B44</f>
        <v>3.5903871649130017</v>
      </c>
      <c r="I44" s="5">
        <f>+SUMPRODUCT(I110:I121,'Co Prod'!C111:C122)/SUM('Co Prod'!C111:C122)</f>
        <v>2.5990924886696782</v>
      </c>
      <c r="M44" s="13"/>
      <c r="N44" s="15"/>
      <c r="O44" s="15"/>
    </row>
    <row r="45" spans="1:15" x14ac:dyDescent="0.25">
      <c r="A45" s="1">
        <v>2020</v>
      </c>
      <c r="B45" s="13">
        <f>SUM(B122:B133)</f>
        <v>52805543</v>
      </c>
      <c r="C45" s="13"/>
      <c r="D45" s="13">
        <f>SUM(D122:D133)</f>
        <v>127726549.81</v>
      </c>
      <c r="F45" s="5">
        <f>D45/B45</f>
        <v>2.418809514183009</v>
      </c>
      <c r="I45" s="5">
        <f>+SUMPRODUCT(I122:I133,'Co Prod'!C123:C134)/SUM('Co Prod'!C123:C134)</f>
        <v>2.0673717239634941</v>
      </c>
      <c r="M45" s="13"/>
      <c r="N45" s="15"/>
      <c r="O45" s="15"/>
    </row>
    <row r="46" spans="1:15" x14ac:dyDescent="0.25">
      <c r="A46" s="1">
        <v>2021</v>
      </c>
      <c r="B46" s="13">
        <f>SUM(B134:B145)</f>
        <v>52919701</v>
      </c>
      <c r="C46" s="13"/>
      <c r="D46" s="13">
        <f>SUM(D134:D145)</f>
        <v>278685047.61000001</v>
      </c>
      <c r="F46" s="5">
        <f>D46/B46</f>
        <v>5.26618711640113</v>
      </c>
      <c r="I46" s="5">
        <f>+SUMPRODUCT(I134:I145,'Co Prod'!C135:C146)/SUM('Co Prod'!C135:C146)</f>
        <v>3.8790071416724539</v>
      </c>
      <c r="M46" s="13"/>
      <c r="N46" s="15"/>
      <c r="O46" s="15"/>
    </row>
    <row r="47" spans="1:15" x14ac:dyDescent="0.25">
      <c r="A47" s="1">
        <v>2022</v>
      </c>
      <c r="B47" s="13">
        <f>SUM(B146:B147)</f>
        <v>23926509</v>
      </c>
      <c r="C47" s="13"/>
      <c r="D47" s="13">
        <f>SUM(D146:D147)</f>
        <v>138580452.33999997</v>
      </c>
      <c r="F47" s="5">
        <f>D47/B47</f>
        <v>5.7919211005667384</v>
      </c>
      <c r="I47" s="5">
        <f>+SUMPRODUCT(I146:I147,'Co Prod'!C148:C149)/SUM('Co Prod'!C148:C149)</f>
        <v>7.87</v>
      </c>
      <c r="M47" s="13"/>
      <c r="N47" s="15"/>
      <c r="O47" s="15"/>
    </row>
    <row r="50" spans="1:6" x14ac:dyDescent="0.25">
      <c r="A50" s="44">
        <v>41670</v>
      </c>
      <c r="B50" s="2">
        <v>10782964</v>
      </c>
      <c r="C50" s="2"/>
      <c r="D50" s="2">
        <v>48027446.960000001</v>
      </c>
      <c r="F50" s="5">
        <f>D50/B50</f>
        <v>4.4540116205525679</v>
      </c>
    </row>
    <row r="51" spans="1:6" x14ac:dyDescent="0.25">
      <c r="A51" s="44">
        <v>41698</v>
      </c>
      <c r="B51" s="2">
        <v>4570793</v>
      </c>
      <c r="C51" s="2"/>
      <c r="D51" s="2">
        <v>34574585.590000004</v>
      </c>
      <c r="F51" s="5">
        <f t="shared" ref="F51:F68" si="2">D51/B51</f>
        <v>7.5642422638697493</v>
      </c>
    </row>
    <row r="52" spans="1:6" x14ac:dyDescent="0.25">
      <c r="A52" s="44">
        <v>41729</v>
      </c>
      <c r="B52" s="2">
        <v>1948140</v>
      </c>
      <c r="C52" s="2"/>
      <c r="D52" s="2">
        <v>10107059.300000003</v>
      </c>
      <c r="F52" s="5">
        <f t="shared" si="2"/>
        <v>5.1880559405381561</v>
      </c>
    </row>
    <row r="53" spans="1:6" x14ac:dyDescent="0.25">
      <c r="A53" s="44">
        <v>41759</v>
      </c>
      <c r="B53" s="2">
        <v>667950</v>
      </c>
      <c r="C53" s="2"/>
      <c r="D53" s="2">
        <v>2945201.5999999996</v>
      </c>
      <c r="F53" s="5">
        <f t="shared" si="2"/>
        <v>4.4093144696459312</v>
      </c>
    </row>
    <row r="54" spans="1:6" x14ac:dyDescent="0.25">
      <c r="A54" s="44">
        <v>41790</v>
      </c>
      <c r="B54" s="2">
        <v>122500</v>
      </c>
      <c r="C54" s="2"/>
      <c r="D54" s="2">
        <v>565997.24000000022</v>
      </c>
      <c r="F54" s="5">
        <f t="shared" si="2"/>
        <v>4.620385632653063</v>
      </c>
    </row>
    <row r="55" spans="1:6" x14ac:dyDescent="0.25">
      <c r="A55" s="44">
        <v>41820</v>
      </c>
      <c r="B55" s="2">
        <v>122938</v>
      </c>
      <c r="C55" s="2"/>
      <c r="D55" s="2">
        <v>390678.98</v>
      </c>
      <c r="F55" s="5">
        <f t="shared" si="2"/>
        <v>3.1778537148806714</v>
      </c>
    </row>
    <row r="56" spans="1:6" x14ac:dyDescent="0.25">
      <c r="A56" s="44">
        <v>41851</v>
      </c>
      <c r="B56" s="2">
        <v>8702</v>
      </c>
      <c r="C56" s="2"/>
      <c r="D56" s="2">
        <v>35168.980000000003</v>
      </c>
      <c r="F56" s="5">
        <f t="shared" si="2"/>
        <v>4.0414824178349811</v>
      </c>
    </row>
    <row r="57" spans="1:6" x14ac:dyDescent="0.25">
      <c r="A57" s="44">
        <v>41882</v>
      </c>
      <c r="B57" s="2">
        <v>7619</v>
      </c>
      <c r="C57" s="2"/>
      <c r="D57" s="2">
        <v>29068.22</v>
      </c>
      <c r="F57" s="5">
        <f t="shared" si="2"/>
        <v>3.8152277201732514</v>
      </c>
    </row>
    <row r="58" spans="1:6" x14ac:dyDescent="0.25">
      <c r="A58" s="44">
        <v>41912</v>
      </c>
      <c r="B58" s="2">
        <v>7569</v>
      </c>
      <c r="C58" s="2"/>
      <c r="D58" s="2">
        <v>29370.5</v>
      </c>
      <c r="F58" s="5">
        <f t="shared" si="2"/>
        <v>3.8803672876205577</v>
      </c>
    </row>
    <row r="59" spans="1:6" x14ac:dyDescent="0.25">
      <c r="A59" s="44">
        <v>41943</v>
      </c>
      <c r="B59" s="2">
        <v>8573</v>
      </c>
      <c r="C59" s="2"/>
      <c r="D59" s="2">
        <v>28079.360000000001</v>
      </c>
      <c r="F59" s="5">
        <f t="shared" si="2"/>
        <v>3.2753248571095299</v>
      </c>
    </row>
    <row r="60" spans="1:6" x14ac:dyDescent="0.25">
      <c r="A60" s="44">
        <v>41973</v>
      </c>
      <c r="B60" s="2">
        <v>4707555</v>
      </c>
      <c r="C60" s="2"/>
      <c r="D60" s="2">
        <v>18325481.079999998</v>
      </c>
      <c r="F60" s="5">
        <f t="shared" si="2"/>
        <v>3.8927810891216348</v>
      </c>
    </row>
    <row r="61" spans="1:6" x14ac:dyDescent="0.25">
      <c r="A61" s="44">
        <v>42004</v>
      </c>
      <c r="B61" s="2">
        <v>5656126</v>
      </c>
      <c r="C61" s="2"/>
      <c r="D61" s="2">
        <v>21415328.609999996</v>
      </c>
      <c r="F61" s="5">
        <f t="shared" si="2"/>
        <v>3.7862184488110757</v>
      </c>
    </row>
    <row r="62" spans="1:6" x14ac:dyDescent="0.25">
      <c r="A62" s="44">
        <v>42035</v>
      </c>
      <c r="B62" s="2">
        <v>9628236</v>
      </c>
      <c r="C62" s="2"/>
      <c r="D62" s="2">
        <v>27561696.700000003</v>
      </c>
      <c r="F62" s="5">
        <f t="shared" si="2"/>
        <v>2.862590478671275</v>
      </c>
    </row>
    <row r="63" spans="1:6" x14ac:dyDescent="0.25">
      <c r="A63" s="44">
        <v>42063</v>
      </c>
      <c r="B63" s="2">
        <v>2455061</v>
      </c>
      <c r="C63" s="2"/>
      <c r="D63" s="2">
        <v>7537517.8199999984</v>
      </c>
      <c r="F63" s="16">
        <f t="shared" si="2"/>
        <v>3.0701957385172909</v>
      </c>
    </row>
    <row r="64" spans="1:6" x14ac:dyDescent="0.25">
      <c r="A64" s="44">
        <v>42094</v>
      </c>
      <c r="B64" s="2">
        <v>2147849</v>
      </c>
      <c r="C64" s="2"/>
      <c r="D64" s="2">
        <v>5921797.25</v>
      </c>
      <c r="F64" s="16">
        <f t="shared" si="2"/>
        <v>2.7570826673569697</v>
      </c>
    </row>
    <row r="65" spans="1:15" x14ac:dyDescent="0.25">
      <c r="A65" s="44">
        <v>42124</v>
      </c>
      <c r="B65" s="2">
        <v>878175</v>
      </c>
      <c r="C65" s="2"/>
      <c r="D65" s="2">
        <v>2132388.42</v>
      </c>
      <c r="F65" s="16">
        <f t="shared" si="2"/>
        <v>2.428204423947391</v>
      </c>
    </row>
    <row r="66" spans="1:15" x14ac:dyDescent="0.25">
      <c r="A66" s="44">
        <v>42155</v>
      </c>
      <c r="B66" s="2">
        <v>855784</v>
      </c>
      <c r="C66" s="2"/>
      <c r="D66" s="2">
        <v>2034030.06</v>
      </c>
      <c r="F66" s="16">
        <f t="shared" si="2"/>
        <v>2.3768030951735484</v>
      </c>
    </row>
    <row r="67" spans="1:15" x14ac:dyDescent="0.25">
      <c r="A67" s="44">
        <v>42185</v>
      </c>
      <c r="B67" s="2">
        <v>-845143</v>
      </c>
      <c r="C67" s="2"/>
      <c r="D67" s="2">
        <v>-2013121.18</v>
      </c>
      <c r="F67" s="16">
        <f>D67/B67</f>
        <v>2.3819888231932347</v>
      </c>
      <c r="I67" s="15">
        <f>+'[2]FOM Index'!$D$416</f>
        <v>2.6</v>
      </c>
      <c r="L67" s="2"/>
    </row>
    <row r="68" spans="1:15" x14ac:dyDescent="0.25">
      <c r="A68" s="44">
        <v>42216</v>
      </c>
      <c r="B68" s="2">
        <v>71860</v>
      </c>
      <c r="C68" s="2"/>
      <c r="D68" s="2">
        <v>200587.86</v>
      </c>
      <c r="F68" s="16">
        <f t="shared" si="2"/>
        <v>2.7913701642081823</v>
      </c>
      <c r="I68" s="15">
        <f>+'[2]FOM Index'!$D$417</f>
        <v>2.62</v>
      </c>
      <c r="L68" s="2"/>
    </row>
    <row r="69" spans="1:15" x14ac:dyDescent="0.25">
      <c r="A69" s="44">
        <v>42247</v>
      </c>
      <c r="B69" s="2">
        <v>31579</v>
      </c>
      <c r="C69" s="2"/>
      <c r="D69" s="2">
        <v>90587.21</v>
      </c>
      <c r="F69" s="16">
        <f>D69/B69</f>
        <v>2.868590202349663</v>
      </c>
      <c r="I69" s="15">
        <f>+'[2]FOM Index'!$D$418</f>
        <v>2.66</v>
      </c>
      <c r="L69" s="2"/>
    </row>
    <row r="70" spans="1:15" x14ac:dyDescent="0.25">
      <c r="A70" s="44">
        <v>42277</v>
      </c>
      <c r="B70" s="2">
        <v>7813</v>
      </c>
      <c r="D70" s="2">
        <v>12747.25</v>
      </c>
      <c r="F70" s="16">
        <f>D70/B70</f>
        <v>1.6315435812108026</v>
      </c>
      <c r="I70" s="15">
        <f>+'[2]FOM Index'!$D$419</f>
        <v>2.46</v>
      </c>
      <c r="L70" s="2"/>
    </row>
    <row r="71" spans="1:15" x14ac:dyDescent="0.25">
      <c r="A71" s="44">
        <v>42308</v>
      </c>
      <c r="B71" s="2">
        <v>9000</v>
      </c>
      <c r="D71" s="2">
        <v>22570</v>
      </c>
      <c r="F71" s="16">
        <f>D71/B71</f>
        <v>2.5077777777777777</v>
      </c>
      <c r="I71" s="15">
        <f>+'[2]FOM Index'!$D$420</f>
        <v>2.4300000000000002</v>
      </c>
      <c r="L71" s="2"/>
    </row>
    <row r="72" spans="1:15" x14ac:dyDescent="0.25">
      <c r="A72" s="44">
        <v>42338</v>
      </c>
      <c r="B72" s="2">
        <v>4791000</v>
      </c>
      <c r="D72" s="2">
        <v>10305220</v>
      </c>
      <c r="F72" s="16">
        <f>D72/B72</f>
        <v>2.150953871843039</v>
      </c>
      <c r="I72" s="15">
        <f>+'[2]FOM Index'!$D$421</f>
        <v>2.04</v>
      </c>
      <c r="L72" s="2"/>
    </row>
    <row r="73" spans="1:15" x14ac:dyDescent="0.25">
      <c r="A73" s="44">
        <v>42369</v>
      </c>
      <c r="B73" s="2">
        <v>12857274</v>
      </c>
      <c r="D73" s="2">
        <v>28713835.300000001</v>
      </c>
      <c r="F73" s="16">
        <f t="shared" ref="F73:F85" si="3">D73/B73</f>
        <v>2.23327552170079</v>
      </c>
      <c r="I73" s="15">
        <f>+'[2]FOM Index'!$D$422</f>
        <v>2.2200000000000002</v>
      </c>
      <c r="L73" s="2"/>
    </row>
    <row r="74" spans="1:15" x14ac:dyDescent="0.25">
      <c r="A74" s="44">
        <v>42400</v>
      </c>
      <c r="B74" s="2">
        <v>11825000</v>
      </c>
      <c r="D74" s="2">
        <v>27154602.549999993</v>
      </c>
      <c r="F74" s="16">
        <f t="shared" si="3"/>
        <v>2.2963723086680754</v>
      </c>
      <c r="I74" s="15">
        <f>+'[2]FOM Index'!$D$423</f>
        <v>2.2799999999999998</v>
      </c>
      <c r="L74" s="2"/>
    </row>
    <row r="75" spans="1:15" x14ac:dyDescent="0.25">
      <c r="A75" s="44">
        <v>42429</v>
      </c>
      <c r="B75" s="2">
        <v>8247819</v>
      </c>
      <c r="D75" s="2">
        <v>16132026.439999999</v>
      </c>
      <c r="F75" s="16">
        <f t="shared" si="3"/>
        <v>1.9559142168372026</v>
      </c>
      <c r="I75" s="15">
        <f>+'[2]FOM Index'!$D$424</f>
        <v>2.02</v>
      </c>
      <c r="J75" s="35"/>
      <c r="K75" s="22"/>
      <c r="L75" s="2"/>
      <c r="M75" s="23"/>
    </row>
    <row r="76" spans="1:15" x14ac:dyDescent="0.25">
      <c r="A76" s="44">
        <v>42460</v>
      </c>
      <c r="B76" s="2">
        <v>2101301</v>
      </c>
      <c r="D76" s="2">
        <v>3493558.43</v>
      </c>
      <c r="F76" s="16">
        <f t="shared" si="3"/>
        <v>1.662569251144886</v>
      </c>
      <c r="I76" s="15">
        <f>+'[2]FOM Index'!$D$425</f>
        <v>1.51</v>
      </c>
      <c r="J76" s="35"/>
      <c r="K76" s="24"/>
      <c r="L76" s="2"/>
    </row>
    <row r="77" spans="1:15" x14ac:dyDescent="0.25">
      <c r="A77" s="44">
        <v>42490</v>
      </c>
      <c r="B77" s="2">
        <v>578150</v>
      </c>
      <c r="D77" s="2">
        <v>992837.48</v>
      </c>
      <c r="F77" s="16">
        <f t="shared" si="3"/>
        <v>1.717266245783966</v>
      </c>
      <c r="I77" s="15">
        <f>+'[2]FOM Index'!$D426</f>
        <v>1.51</v>
      </c>
      <c r="L77" s="2"/>
    </row>
    <row r="78" spans="1:15" x14ac:dyDescent="0.25">
      <c r="A78" s="44">
        <v>42521</v>
      </c>
      <c r="B78" s="2">
        <v>765791</v>
      </c>
      <c r="D78" s="2">
        <v>1326764.99</v>
      </c>
      <c r="F78" s="16">
        <f t="shared" si="3"/>
        <v>1.7325418945900382</v>
      </c>
      <c r="I78" s="15">
        <f>+'[2]FOM Index'!$D427</f>
        <v>1.77</v>
      </c>
      <c r="L78" s="2"/>
    </row>
    <row r="79" spans="1:15" x14ac:dyDescent="0.25">
      <c r="A79" s="44">
        <v>42551</v>
      </c>
      <c r="B79" s="2">
        <v>-2484</v>
      </c>
      <c r="D79" s="2">
        <v>-5044.03</v>
      </c>
      <c r="F79" s="16">
        <f t="shared" si="3"/>
        <v>2.0306078904991947</v>
      </c>
      <c r="I79" s="15">
        <f>+'[2]FOM Index'!$D428</f>
        <v>1.78</v>
      </c>
      <c r="L79" s="13"/>
      <c r="M79" s="13"/>
      <c r="N79" s="25"/>
      <c r="O79" s="25"/>
    </row>
    <row r="80" spans="1:15" x14ac:dyDescent="0.25">
      <c r="A80" s="44">
        <v>42582</v>
      </c>
      <c r="B80" s="2">
        <v>604</v>
      </c>
      <c r="D80" s="2">
        <v>741.13</v>
      </c>
      <c r="F80" s="16">
        <f t="shared" si="3"/>
        <v>1.2270364238410596</v>
      </c>
      <c r="I80" s="15">
        <f>+'[2]FOM Index'!$D429</f>
        <v>2.52</v>
      </c>
    </row>
    <row r="81" spans="1:9" x14ac:dyDescent="0.25">
      <c r="A81" s="44">
        <v>42613</v>
      </c>
      <c r="B81" s="2">
        <v>295</v>
      </c>
      <c r="D81" s="2">
        <v>-1426.72</v>
      </c>
      <c r="F81" s="16">
        <f t="shared" si="3"/>
        <v>-4.8363389830508474</v>
      </c>
      <c r="I81" s="15">
        <f>+'[2]FOM Index'!$D430</f>
        <v>2.5099999999999998</v>
      </c>
    </row>
    <row r="82" spans="1:9" x14ac:dyDescent="0.25">
      <c r="A82" s="44">
        <v>42643</v>
      </c>
      <c r="B82" s="2">
        <v>731424</v>
      </c>
      <c r="C82" s="2"/>
      <c r="D82" s="2">
        <v>2028815.82</v>
      </c>
      <c r="F82" s="16">
        <f t="shared" si="3"/>
        <v>2.7737889650872818</v>
      </c>
      <c r="I82" s="15">
        <f>+'[2]FOM Index'!$D431</f>
        <v>2.62</v>
      </c>
    </row>
    <row r="83" spans="1:9" x14ac:dyDescent="0.25">
      <c r="A83" s="44">
        <v>42674</v>
      </c>
      <c r="B83" s="2">
        <v>760132</v>
      </c>
      <c r="C83" s="2"/>
      <c r="D83" s="2">
        <v>2033684.68</v>
      </c>
      <c r="F83" s="16">
        <f t="shared" si="3"/>
        <v>2.6754362137102503</v>
      </c>
      <c r="I83" s="15">
        <f>+'[2]FOM Index'!$D432</f>
        <v>2.7</v>
      </c>
    </row>
    <row r="84" spans="1:9" x14ac:dyDescent="0.25">
      <c r="A84" s="44">
        <v>42704</v>
      </c>
      <c r="B84" s="2">
        <v>5191000</v>
      </c>
      <c r="D84" s="2">
        <v>13000000</v>
      </c>
      <c r="F84" s="16">
        <f t="shared" si="3"/>
        <v>2.504334424966288</v>
      </c>
      <c r="I84" s="15">
        <f>+'[2]FOM Index'!$D433</f>
        <v>2.62</v>
      </c>
    </row>
    <row r="85" spans="1:9" x14ac:dyDescent="0.25">
      <c r="A85" s="44">
        <v>42735</v>
      </c>
      <c r="B85" s="2">
        <v>10328765</v>
      </c>
      <c r="D85" s="2">
        <v>35883997.299999997</v>
      </c>
      <c r="F85" s="16">
        <f t="shared" si="3"/>
        <v>3.4741808241353151</v>
      </c>
      <c r="I85" s="15">
        <f>+'[2]FOM Index'!$D434</f>
        <v>2.99</v>
      </c>
    </row>
    <row r="86" spans="1:9" x14ac:dyDescent="0.25">
      <c r="A86" s="44">
        <v>42766</v>
      </c>
      <c r="B86" s="2">
        <v>13634058</v>
      </c>
      <c r="D86" s="2">
        <v>46137595.950000003</v>
      </c>
      <c r="F86" s="16">
        <f>D86/B86</f>
        <v>3.3839958690215344</v>
      </c>
      <c r="I86" s="15">
        <f>+'[2]FOM Index'!$D435</f>
        <v>3.73</v>
      </c>
    </row>
    <row r="87" spans="1:9" x14ac:dyDescent="0.25">
      <c r="A87" s="44">
        <v>42794</v>
      </c>
      <c r="B87" s="2">
        <v>6913912</v>
      </c>
      <c r="D87" s="2">
        <v>19272593.330000002</v>
      </c>
      <c r="F87" s="16">
        <f>D87/B87</f>
        <v>2.787509203183379</v>
      </c>
      <c r="I87" s="15">
        <f>+'[2]FOM Index'!$D436</f>
        <v>3.11</v>
      </c>
    </row>
    <row r="88" spans="1:9" x14ac:dyDescent="0.25">
      <c r="A88" s="44">
        <v>42825</v>
      </c>
      <c r="B88" s="2">
        <v>2091618</v>
      </c>
      <c r="D88" s="2">
        <v>5129448.3899999997</v>
      </c>
      <c r="F88" s="16">
        <f t="shared" ref="F88:F119" si="4">D88/B88</f>
        <v>2.4523829829347421</v>
      </c>
      <c r="I88" s="15">
        <f>+'[2]FOM Index'!$D437</f>
        <v>2.29</v>
      </c>
    </row>
    <row r="89" spans="1:9" x14ac:dyDescent="0.25">
      <c r="A89" s="44">
        <v>42855</v>
      </c>
      <c r="B89" s="2">
        <v>2421083</v>
      </c>
      <c r="D89" s="2">
        <v>6596996.0800000001</v>
      </c>
      <c r="F89" s="16">
        <f t="shared" si="4"/>
        <v>2.7248120283360793</v>
      </c>
      <c r="I89" s="15">
        <f>+'[2]FOM Index'!$D438</f>
        <v>2.64</v>
      </c>
    </row>
    <row r="90" spans="1:9" x14ac:dyDescent="0.25">
      <c r="A90" s="44">
        <v>42886</v>
      </c>
      <c r="B90" s="2">
        <v>530910</v>
      </c>
      <c r="D90" s="2">
        <v>1476222.5</v>
      </c>
      <c r="F90" s="16">
        <f t="shared" si="4"/>
        <v>2.7805513175491137</v>
      </c>
      <c r="I90" s="15">
        <f>+'[2]FOM Index'!$D439</f>
        <v>2.62</v>
      </c>
    </row>
    <row r="91" spans="1:9" x14ac:dyDescent="0.25">
      <c r="A91" s="44">
        <v>42916</v>
      </c>
      <c r="B91" s="2">
        <v>134</v>
      </c>
      <c r="D91" s="2">
        <v>282</v>
      </c>
      <c r="F91" s="16">
        <f t="shared" si="4"/>
        <v>2.1044776119402986</v>
      </c>
      <c r="I91" s="15">
        <f>+'[2]FOM Index'!$D440</f>
        <v>2.79</v>
      </c>
    </row>
    <row r="92" spans="1:9" x14ac:dyDescent="0.25">
      <c r="A92" s="44">
        <v>42947</v>
      </c>
      <c r="B92" s="2">
        <v>0</v>
      </c>
      <c r="D92" s="2">
        <v>0</v>
      </c>
      <c r="F92" s="16">
        <v>0</v>
      </c>
      <c r="I92" s="15">
        <f>+'[2]FOM Index'!$D441</f>
        <v>2.63</v>
      </c>
    </row>
    <row r="93" spans="1:9" x14ac:dyDescent="0.25">
      <c r="A93" s="44">
        <v>42978</v>
      </c>
      <c r="B93" s="2">
        <v>0</v>
      </c>
      <c r="D93" s="2">
        <v>0</v>
      </c>
      <c r="F93" s="16">
        <v>0</v>
      </c>
      <c r="I93" s="15">
        <f>+'[2]FOM Index'!$D442</f>
        <v>2.59</v>
      </c>
    </row>
    <row r="94" spans="1:9" x14ac:dyDescent="0.25">
      <c r="A94" s="44">
        <v>43008</v>
      </c>
      <c r="B94" s="2">
        <v>634000</v>
      </c>
      <c r="D94" s="2">
        <v>1592000</v>
      </c>
      <c r="F94" s="16">
        <f t="shared" si="4"/>
        <v>2.5110410094637223</v>
      </c>
      <c r="I94" s="15">
        <f>+'[2]FOM Index'!$D443</f>
        <v>2.59</v>
      </c>
    </row>
    <row r="95" spans="1:9" x14ac:dyDescent="0.25">
      <c r="A95" s="44">
        <v>43039</v>
      </c>
      <c r="B95" s="2">
        <v>2241300</v>
      </c>
      <c r="D95" s="2">
        <v>5851557.5</v>
      </c>
      <c r="F95" s="16">
        <f t="shared" si="4"/>
        <v>2.6107872663186544</v>
      </c>
      <c r="I95" s="15">
        <f>+'[2]FOM Index'!$D444</f>
        <v>2.48</v>
      </c>
    </row>
    <row r="96" spans="1:9" x14ac:dyDescent="0.25">
      <c r="A96" s="44">
        <v>43069</v>
      </c>
      <c r="B96" s="2">
        <v>4350000</v>
      </c>
      <c r="D96" s="2">
        <v>12100000</v>
      </c>
      <c r="F96" s="16">
        <f t="shared" si="4"/>
        <v>2.7816091954022988</v>
      </c>
      <c r="I96" s="15">
        <f>+'[2]FOM Index'!$D445</f>
        <v>2.63</v>
      </c>
    </row>
    <row r="97" spans="1:13" x14ac:dyDescent="0.25">
      <c r="A97" s="44">
        <v>43100</v>
      </c>
      <c r="B97" s="2">
        <v>10402494</v>
      </c>
      <c r="D97" s="2">
        <v>27344673.520000003</v>
      </c>
      <c r="F97" s="16">
        <f t="shared" si="4"/>
        <v>2.6286651566441668</v>
      </c>
      <c r="I97" s="15">
        <f>+'[2]FOM Index'!$D446</f>
        <v>2.73</v>
      </c>
    </row>
    <row r="98" spans="1:13" x14ac:dyDescent="0.25">
      <c r="A98" s="44">
        <v>43131</v>
      </c>
      <c r="B98" s="43">
        <v>7432600</v>
      </c>
      <c r="D98" s="43">
        <v>21845831.5</v>
      </c>
      <c r="F98" s="16">
        <f t="shared" si="4"/>
        <v>2.9391910636923821</v>
      </c>
      <c r="I98" s="15">
        <f>+'[2]FOM Index'!$D447</f>
        <v>2.5</v>
      </c>
    </row>
    <row r="99" spans="1:13" x14ac:dyDescent="0.25">
      <c r="A99" s="44">
        <v>43159</v>
      </c>
      <c r="B99" s="43">
        <v>6728088.9989999998</v>
      </c>
      <c r="D99" s="43">
        <v>17934387.77</v>
      </c>
      <c r="F99" s="16">
        <f t="shared" si="4"/>
        <v>2.6655990687200481</v>
      </c>
      <c r="I99" s="15">
        <f>+'[2]FOM Index'!$D448</f>
        <v>2.8</v>
      </c>
    </row>
    <row r="100" spans="1:13" x14ac:dyDescent="0.25">
      <c r="A100" s="44">
        <v>43190</v>
      </c>
      <c r="B100" s="43">
        <v>3205400</v>
      </c>
      <c r="D100" s="43">
        <v>7403905.4900000002</v>
      </c>
      <c r="F100" s="16">
        <f t="shared" si="4"/>
        <v>2.3098226399201347</v>
      </c>
      <c r="I100" s="15">
        <f>+'[2]FOM Index'!$D449</f>
        <v>2.17</v>
      </c>
    </row>
    <row r="101" spans="1:13" x14ac:dyDescent="0.25">
      <c r="A101" s="44">
        <v>43220</v>
      </c>
      <c r="B101" s="43">
        <v>1435170.2599999998</v>
      </c>
      <c r="D101" s="43">
        <v>2984401.76</v>
      </c>
      <c r="F101" s="16">
        <f t="shared" si="4"/>
        <v>2.0794757550229619</v>
      </c>
      <c r="I101" s="15">
        <f>+'[2]FOM Index'!$D450</f>
        <v>1.85</v>
      </c>
      <c r="K101" s="3" t="s">
        <v>39</v>
      </c>
    </row>
    <row r="102" spans="1:13" x14ac:dyDescent="0.25">
      <c r="A102" s="44">
        <v>43251</v>
      </c>
      <c r="B102" s="43">
        <v>0</v>
      </c>
      <c r="D102" s="43">
        <v>0</v>
      </c>
      <c r="F102" s="16">
        <v>0</v>
      </c>
      <c r="I102" s="15">
        <f>+'[2]FOM Index'!$D451</f>
        <v>1.9</v>
      </c>
    </row>
    <row r="103" spans="1:13" x14ac:dyDescent="0.25">
      <c r="A103" s="45">
        <v>43281</v>
      </c>
      <c r="B103" s="43">
        <v>0</v>
      </c>
      <c r="D103" s="43">
        <v>0</v>
      </c>
      <c r="F103" s="16">
        <v>0</v>
      </c>
      <c r="I103" s="15">
        <f>+'[2]FOM Index'!$D452</f>
        <v>2.09</v>
      </c>
    </row>
    <row r="104" spans="1:13" x14ac:dyDescent="0.25">
      <c r="A104" s="45">
        <v>43312</v>
      </c>
      <c r="B104" s="2">
        <v>4725</v>
      </c>
      <c r="D104" s="2">
        <v>11988</v>
      </c>
      <c r="F104" s="16">
        <f t="shared" si="4"/>
        <v>2.5371428571428569</v>
      </c>
      <c r="I104" s="15">
        <f>+'[2]FOM Index'!$D453</f>
        <v>2.2400000000000002</v>
      </c>
    </row>
    <row r="105" spans="1:13" x14ac:dyDescent="0.25">
      <c r="A105" s="45">
        <v>43343</v>
      </c>
      <c r="B105" s="46">
        <v>0</v>
      </c>
      <c r="D105" s="46">
        <v>0</v>
      </c>
      <c r="F105" s="16">
        <v>0</v>
      </c>
      <c r="I105" s="15">
        <f>+'[2]FOM Index'!$D454</f>
        <v>2.41</v>
      </c>
    </row>
    <row r="106" spans="1:13" x14ac:dyDescent="0.25">
      <c r="A106" s="45">
        <v>43373</v>
      </c>
      <c r="B106" s="46">
        <v>18000</v>
      </c>
      <c r="D106" s="46">
        <v>42300</v>
      </c>
      <c r="F106" s="16">
        <f t="shared" si="4"/>
        <v>2.35</v>
      </c>
      <c r="I106" s="15">
        <f>+'[2]FOM Index'!$D455</f>
        <v>2.3199999999999998</v>
      </c>
    </row>
    <row r="107" spans="1:13" x14ac:dyDescent="0.25">
      <c r="A107" s="45">
        <v>43404</v>
      </c>
      <c r="B107" s="46">
        <v>1324751.915</v>
      </c>
      <c r="D107" s="46">
        <v>3575345.13</v>
      </c>
      <c r="F107" s="16">
        <f t="shared" si="4"/>
        <v>2.6988790048286133</v>
      </c>
      <c r="I107" s="15">
        <f>+'[2]FOM Index'!$D456</f>
        <v>2.3199999999999998</v>
      </c>
    </row>
    <row r="108" spans="1:13" x14ac:dyDescent="0.25">
      <c r="A108" s="45">
        <v>43434</v>
      </c>
      <c r="B108" s="46">
        <v>5935153.0839999998</v>
      </c>
      <c r="D108" s="46">
        <v>26732916.149999999</v>
      </c>
      <c r="F108" s="16">
        <f t="shared" si="4"/>
        <v>4.5041662399688827</v>
      </c>
      <c r="I108" s="15">
        <f>+'[2]FOM Index'!$D457</f>
        <v>3.23</v>
      </c>
    </row>
    <row r="109" spans="1:13" x14ac:dyDescent="0.25">
      <c r="A109" s="45">
        <v>43465</v>
      </c>
      <c r="B109" s="46">
        <v>10812116.604</v>
      </c>
      <c r="D109" s="46">
        <v>50992191.579999991</v>
      </c>
      <c r="F109" s="16">
        <f t="shared" si="4"/>
        <v>4.7162080698551803</v>
      </c>
      <c r="I109" s="15">
        <f>+'[2]FOM Index'!$D458</f>
        <v>5.7</v>
      </c>
    </row>
    <row r="110" spans="1:13" x14ac:dyDescent="0.25">
      <c r="A110" s="45">
        <v>43496</v>
      </c>
      <c r="B110" s="43">
        <v>11397417.393000001</v>
      </c>
      <c r="D110" s="43">
        <v>39685805.640000001</v>
      </c>
      <c r="F110" s="16">
        <f t="shared" si="4"/>
        <v>3.4819998488757635</v>
      </c>
      <c r="I110" s="15">
        <f>+'[2]FOM Index'!$D459</f>
        <v>4.22</v>
      </c>
      <c r="J110"/>
      <c r="K110"/>
      <c r="L110" s="13"/>
      <c r="M110" s="13"/>
    </row>
    <row r="111" spans="1:13" x14ac:dyDescent="0.25">
      <c r="A111" s="45">
        <v>43524</v>
      </c>
      <c r="B111" s="43">
        <v>9392843.4900000002</v>
      </c>
      <c r="D111" s="43">
        <v>59599435.560000002</v>
      </c>
      <c r="F111" s="16">
        <f t="shared" si="4"/>
        <v>6.3451962787894809</v>
      </c>
      <c r="I111" s="15">
        <f>+'[2]FOM Index'!$D460</f>
        <v>3.38</v>
      </c>
      <c r="J111"/>
      <c r="K111"/>
      <c r="L111" s="13"/>
      <c r="M111" s="13"/>
    </row>
    <row r="112" spans="1:13" x14ac:dyDescent="0.25">
      <c r="A112" s="45">
        <v>43555</v>
      </c>
      <c r="B112" s="43">
        <v>3205259.5089999996</v>
      </c>
      <c r="D112" s="43">
        <v>11693197.779999994</v>
      </c>
      <c r="F112" s="16">
        <f t="shared" si="4"/>
        <v>3.6481282551902088</v>
      </c>
      <c r="I112" s="15">
        <f>+'[2]FOM Index'!$D461</f>
        <v>3.77</v>
      </c>
      <c r="J112"/>
      <c r="K112"/>
      <c r="L112" s="13"/>
      <c r="M112" s="13"/>
    </row>
    <row r="113" spans="1:13" x14ac:dyDescent="0.25">
      <c r="A113" s="45">
        <v>43585</v>
      </c>
      <c r="B113" s="43">
        <v>1942848.9989999998</v>
      </c>
      <c r="D113" s="43">
        <v>4958803.32</v>
      </c>
      <c r="F113" s="16">
        <f t="shared" si="4"/>
        <v>2.5523359368393201</v>
      </c>
      <c r="I113" s="15">
        <f>+'[2]FOM Index'!$D462</f>
        <v>2.48</v>
      </c>
      <c r="J113"/>
      <c r="K113"/>
      <c r="L113" s="13"/>
      <c r="M113" s="13"/>
    </row>
    <row r="114" spans="1:13" x14ac:dyDescent="0.25">
      <c r="A114" s="45">
        <v>43616</v>
      </c>
      <c r="B114" s="43">
        <v>286400</v>
      </c>
      <c r="D114" s="43">
        <v>188548.75999999978</v>
      </c>
      <c r="F114" s="16">
        <f>D114/B114</f>
        <v>0.65834064245809976</v>
      </c>
      <c r="I114" s="15">
        <f>+'[2]FOM Index'!$D463</f>
        <v>1.88</v>
      </c>
      <c r="J114"/>
      <c r="K114"/>
      <c r="L114" s="13"/>
      <c r="M114" s="13"/>
    </row>
    <row r="115" spans="1:13" x14ac:dyDescent="0.25">
      <c r="A115" s="45">
        <v>43646</v>
      </c>
      <c r="B115" s="43">
        <v>-60000</v>
      </c>
      <c r="D115" s="43">
        <v>0</v>
      </c>
      <c r="F115" s="16">
        <f t="shared" si="4"/>
        <v>0</v>
      </c>
      <c r="I115" s="15">
        <f>+'[2]FOM Index'!$D464</f>
        <v>1.89</v>
      </c>
      <c r="J115"/>
      <c r="K115"/>
      <c r="L115" s="13"/>
      <c r="M115" s="13"/>
    </row>
    <row r="116" spans="1:13" x14ac:dyDescent="0.25">
      <c r="A116" s="45">
        <v>43677</v>
      </c>
      <c r="B116" s="43">
        <v>0</v>
      </c>
      <c r="D116" s="43">
        <v>0.05</v>
      </c>
      <c r="F116" s="16">
        <v>0</v>
      </c>
      <c r="I116" s="15">
        <f>+'[2]FOM Index'!$D465</f>
        <v>1.92</v>
      </c>
      <c r="J116"/>
      <c r="K116"/>
      <c r="L116" s="13"/>
      <c r="M116" s="13"/>
    </row>
    <row r="117" spans="1:13" x14ac:dyDescent="0.25">
      <c r="A117" s="45">
        <v>43708</v>
      </c>
      <c r="B117" s="2">
        <v>0</v>
      </c>
      <c r="D117" s="2">
        <v>0</v>
      </c>
      <c r="F117" s="16">
        <v>0</v>
      </c>
      <c r="I117" s="15">
        <f>+'[2]FOM Index'!$D466</f>
        <v>2.0099999999999998</v>
      </c>
      <c r="J117"/>
      <c r="K117"/>
      <c r="L117" s="13"/>
      <c r="M117" s="13"/>
    </row>
    <row r="118" spans="1:13" x14ac:dyDescent="0.25">
      <c r="A118" s="45">
        <v>43738</v>
      </c>
      <c r="B118" s="43">
        <v>660000</v>
      </c>
      <c r="C118" s="48"/>
      <c r="D118" s="43">
        <v>1284500</v>
      </c>
      <c r="F118" s="16">
        <f t="shared" si="4"/>
        <v>1.9462121212121213</v>
      </c>
      <c r="I118" s="15">
        <f>+'[2]FOM Index'!$D467</f>
        <v>1.81</v>
      </c>
      <c r="J118"/>
      <c r="K118"/>
      <c r="L118" s="13"/>
      <c r="M118" s="13"/>
    </row>
    <row r="119" spans="1:13" x14ac:dyDescent="0.25">
      <c r="A119" s="45">
        <v>43769</v>
      </c>
      <c r="B119" s="43">
        <v>6142341.9989999998</v>
      </c>
      <c r="C119" s="48"/>
      <c r="D119" s="43">
        <v>12962625.220000001</v>
      </c>
      <c r="F119" s="16">
        <f t="shared" si="4"/>
        <v>2.1103717803584323</v>
      </c>
      <c r="I119" s="15">
        <f>+'[2]FOM Index'!$D468</f>
        <v>2.0099999999999998</v>
      </c>
      <c r="J119"/>
      <c r="K119"/>
      <c r="L119" s="13"/>
      <c r="M119" s="13"/>
    </row>
    <row r="120" spans="1:13" x14ac:dyDescent="0.25">
      <c r="A120" s="45">
        <v>43799</v>
      </c>
      <c r="B120" s="43">
        <v>7765392.8580000009</v>
      </c>
      <c r="C120" s="48"/>
      <c r="D120" s="43">
        <v>21483954.079999998</v>
      </c>
      <c r="F120" s="16">
        <f>D120/B120</f>
        <v>2.7666280989077032</v>
      </c>
      <c r="I120" s="15">
        <f>+'[2]FOM Index'!$D469</f>
        <v>2.3199999999999998</v>
      </c>
      <c r="J120"/>
      <c r="K120"/>
      <c r="L120" s="13"/>
      <c r="M120" s="13"/>
    </row>
    <row r="121" spans="1:13" x14ac:dyDescent="0.25">
      <c r="A121" s="45">
        <v>43830</v>
      </c>
      <c r="B121" s="43">
        <v>8364060.1399999997</v>
      </c>
      <c r="C121" s="48"/>
      <c r="D121" s="43">
        <v>24418804.210000001</v>
      </c>
      <c r="F121" s="16">
        <f>D121/B121</f>
        <v>2.9194917063329489</v>
      </c>
      <c r="I121" s="15">
        <f>+'[2]FOM Index'!$D470</f>
        <v>3.44</v>
      </c>
      <c r="J121"/>
      <c r="K121"/>
      <c r="L121" s="13"/>
      <c r="M121" s="13"/>
    </row>
    <row r="122" spans="1:13" x14ac:dyDescent="0.25">
      <c r="A122" s="45">
        <v>43861</v>
      </c>
      <c r="B122" s="43">
        <v>10799350</v>
      </c>
      <c r="C122"/>
      <c r="D122" s="2">
        <v>26377137.539999999</v>
      </c>
      <c r="F122" s="16">
        <f t="shared" ref="F122:F142" si="5">D122/B122</f>
        <v>2.4424745507831491</v>
      </c>
      <c r="I122" s="15">
        <f>+'[2]FOM Index'!$D471</f>
        <v>3.16</v>
      </c>
      <c r="J122"/>
      <c r="K122"/>
      <c r="L122" s="43"/>
      <c r="M122" s="43"/>
    </row>
    <row r="123" spans="1:13" x14ac:dyDescent="0.25">
      <c r="A123" s="45">
        <v>43890</v>
      </c>
      <c r="B123" s="43">
        <v>9107487</v>
      </c>
      <c r="C123"/>
      <c r="D123" s="2">
        <v>15948006.050000001</v>
      </c>
      <c r="F123" s="16">
        <f t="shared" si="5"/>
        <v>1.7510874349861822</v>
      </c>
      <c r="I123" s="15">
        <f>+'[2]FOM Index'!$D472</f>
        <v>1.8</v>
      </c>
      <c r="J123"/>
      <c r="K123"/>
      <c r="L123" s="43"/>
      <c r="M123" s="43"/>
    </row>
    <row r="124" spans="1:13" x14ac:dyDescent="0.25">
      <c r="A124" s="45">
        <v>43921</v>
      </c>
      <c r="B124" s="46">
        <v>3022279</v>
      </c>
      <c r="C124"/>
      <c r="D124" s="46">
        <v>4766707.91</v>
      </c>
      <c r="F124" s="16">
        <f t="shared" si="5"/>
        <v>1.5771898987485935</v>
      </c>
      <c r="I124" s="15">
        <f>+'[2]FOM Index'!$D473</f>
        <v>1.56</v>
      </c>
      <c r="J124"/>
      <c r="K124"/>
      <c r="L124" s="43"/>
      <c r="M124" s="43"/>
    </row>
    <row r="125" spans="1:13" x14ac:dyDescent="0.25">
      <c r="A125" s="45">
        <v>43951</v>
      </c>
      <c r="B125" s="46">
        <v>2775500</v>
      </c>
      <c r="C125"/>
      <c r="D125" s="46">
        <v>3970965.0799999996</v>
      </c>
      <c r="F125" s="16">
        <f t="shared" si="5"/>
        <v>1.4307206197081606</v>
      </c>
      <c r="I125" s="15">
        <f>+'[2]FOM Index'!$D474</f>
        <v>1.29</v>
      </c>
      <c r="J125"/>
      <c r="K125"/>
      <c r="L125" s="43"/>
      <c r="M125" s="43"/>
    </row>
    <row r="126" spans="1:13" x14ac:dyDescent="0.25">
      <c r="A126" s="45">
        <v>43982</v>
      </c>
      <c r="B126" s="46">
        <v>1010800</v>
      </c>
      <c r="C126"/>
      <c r="D126" s="46">
        <v>1592303.02</v>
      </c>
      <c r="F126" s="16">
        <f t="shared" si="5"/>
        <v>1.575289889196676</v>
      </c>
      <c r="I126" s="15">
        <f>+'[2]FOM Index'!$D475</f>
        <v>1.59</v>
      </c>
      <c r="J126"/>
      <c r="K126"/>
      <c r="L126" s="43"/>
      <c r="M126" s="43"/>
    </row>
    <row r="127" spans="1:13" x14ac:dyDescent="0.25">
      <c r="A127" s="45">
        <v>44012</v>
      </c>
      <c r="B127" s="46">
        <v>390000</v>
      </c>
      <c r="C127"/>
      <c r="D127" s="46">
        <v>565650</v>
      </c>
      <c r="F127" s="16">
        <f t="shared" si="5"/>
        <v>1.4503846153846154</v>
      </c>
      <c r="I127" s="15">
        <f>+'[2]FOM Index'!$D476</f>
        <v>1.54</v>
      </c>
      <c r="J127"/>
      <c r="K127"/>
      <c r="L127" s="43"/>
      <c r="M127" s="43"/>
    </row>
    <row r="128" spans="1:13" x14ac:dyDescent="0.25">
      <c r="A128" s="45">
        <v>44043</v>
      </c>
      <c r="B128" s="46">
        <v>55000</v>
      </c>
      <c r="D128" s="46">
        <v>74675</v>
      </c>
      <c r="F128" s="16">
        <f t="shared" si="5"/>
        <v>1.3577272727272727</v>
      </c>
      <c r="I128" s="15">
        <f>+'[2]FOM Index'!$D477</f>
        <v>1.53</v>
      </c>
      <c r="J128"/>
      <c r="K128"/>
      <c r="L128" s="43"/>
      <c r="M128" s="43"/>
    </row>
    <row r="129" spans="1:13" x14ac:dyDescent="0.25">
      <c r="A129" s="45">
        <v>44074</v>
      </c>
      <c r="B129" s="46">
        <v>0</v>
      </c>
      <c r="D129" s="46">
        <v>0</v>
      </c>
      <c r="F129" s="16">
        <v>0</v>
      </c>
      <c r="I129" s="15">
        <f>+'[2]FOM Index'!$D478</f>
        <v>1.69</v>
      </c>
      <c r="J129"/>
      <c r="K129"/>
      <c r="L129" s="43"/>
      <c r="M129" s="43"/>
    </row>
    <row r="130" spans="1:13" x14ac:dyDescent="0.25">
      <c r="A130" s="45">
        <v>44104</v>
      </c>
      <c r="B130" s="2">
        <v>1111719</v>
      </c>
      <c r="C130" s="2"/>
      <c r="D130" s="2">
        <v>1756001.03</v>
      </c>
      <c r="F130" s="16">
        <f t="shared" si="5"/>
        <v>1.5795367624372707</v>
      </c>
      <c r="I130" s="15">
        <f>+'[2]FOM Index'!$D479</f>
        <v>2.39</v>
      </c>
      <c r="J130"/>
      <c r="K130"/>
      <c r="L130" s="43"/>
      <c r="M130" s="43"/>
    </row>
    <row r="131" spans="1:13" x14ac:dyDescent="0.25">
      <c r="A131" s="45">
        <v>44135</v>
      </c>
      <c r="B131" s="2">
        <v>3307222</v>
      </c>
      <c r="C131" s="2"/>
      <c r="D131" s="2">
        <v>9144823.2100000009</v>
      </c>
      <c r="F131" s="16">
        <f t="shared" si="5"/>
        <v>2.7651071533752498</v>
      </c>
      <c r="I131" s="15">
        <f>+'[2]FOM Index'!$D480</f>
        <v>2.23</v>
      </c>
      <c r="J131"/>
      <c r="K131"/>
      <c r="L131" s="43"/>
      <c r="M131" s="43"/>
    </row>
    <row r="132" spans="1:13" x14ac:dyDescent="0.25">
      <c r="A132" s="45">
        <v>44165</v>
      </c>
      <c r="B132" s="2">
        <v>8592313</v>
      </c>
      <c r="C132" s="2"/>
      <c r="D132" s="2">
        <v>24857994.43</v>
      </c>
      <c r="F132" s="16">
        <f t="shared" si="5"/>
        <v>2.8930503846868705</v>
      </c>
      <c r="I132" s="15">
        <f>+'[2]FOM Index'!$D481</f>
        <v>3.03</v>
      </c>
      <c r="J132"/>
      <c r="K132"/>
      <c r="L132" s="43"/>
      <c r="M132" s="43"/>
    </row>
    <row r="133" spans="1:13" x14ac:dyDescent="0.25">
      <c r="A133" s="45">
        <v>44196</v>
      </c>
      <c r="B133" s="2">
        <v>12633873</v>
      </c>
      <c r="C133" s="2"/>
      <c r="D133" s="2">
        <v>38672286.539999999</v>
      </c>
      <c r="F133" s="16">
        <f t="shared" si="5"/>
        <v>3.0610001018689994</v>
      </c>
      <c r="I133" s="15">
        <f>+'[2]FOM Index'!$D482</f>
        <v>2.94</v>
      </c>
      <c r="J133"/>
      <c r="K133"/>
      <c r="L133" s="43"/>
      <c r="M133" s="43"/>
    </row>
    <row r="134" spans="1:13" x14ac:dyDescent="0.25">
      <c r="A134" s="45">
        <v>44227</v>
      </c>
      <c r="B134" s="50">
        <v>11559558</v>
      </c>
      <c r="D134" s="49">
        <v>35543144.25</v>
      </c>
      <c r="F134" s="16">
        <f t="shared" si="5"/>
        <v>3.0747840228839198</v>
      </c>
      <c r="I134" s="15">
        <f>+'[2]FOM Index'!$D483</f>
        <v>3.23</v>
      </c>
    </row>
    <row r="135" spans="1:13" x14ac:dyDescent="0.25">
      <c r="A135" s="45">
        <v>44255</v>
      </c>
      <c r="B135" s="50">
        <v>7352396</v>
      </c>
      <c r="D135" s="49">
        <v>80487150.700000003</v>
      </c>
      <c r="F135" s="16">
        <f t="shared" si="5"/>
        <v>10.947064154324659</v>
      </c>
      <c r="I135" s="15">
        <f>+'[2]FOM Index'!$D484</f>
        <v>2.75</v>
      </c>
    </row>
    <row r="136" spans="1:13" x14ac:dyDescent="0.25">
      <c r="A136" s="45">
        <v>44286</v>
      </c>
      <c r="B136" s="52">
        <v>5564700</v>
      </c>
      <c r="D136" s="52">
        <v>14647757.159999996</v>
      </c>
      <c r="F136" s="16">
        <f t="shared" si="5"/>
        <v>2.6322635829424761</v>
      </c>
      <c r="I136" s="15">
        <f>+'[2]FOM Index'!$D485</f>
        <v>3.04</v>
      </c>
    </row>
    <row r="137" spans="1:13" x14ac:dyDescent="0.25">
      <c r="A137" s="45">
        <v>44316</v>
      </c>
      <c r="B137" s="52">
        <v>2854446</v>
      </c>
      <c r="D137" s="52">
        <v>7145080.1400000006</v>
      </c>
      <c r="F137" s="16">
        <f t="shared" si="5"/>
        <v>2.5031407635667309</v>
      </c>
      <c r="I137" s="15">
        <f>+'[2]FOM Index'!$D486</f>
        <v>2.41</v>
      </c>
    </row>
    <row r="138" spans="1:13" x14ac:dyDescent="0.25">
      <c r="A138" s="45">
        <v>44347</v>
      </c>
      <c r="B138" s="52">
        <v>276309</v>
      </c>
      <c r="D138" s="52">
        <v>748541.46000000008</v>
      </c>
      <c r="F138" s="16">
        <f t="shared" si="5"/>
        <v>2.7090737543836796</v>
      </c>
      <c r="I138" s="15">
        <f>+'[2]FOM Index'!$D487</f>
        <v>2.8</v>
      </c>
    </row>
    <row r="139" spans="1:13" x14ac:dyDescent="0.25">
      <c r="A139" s="45">
        <v>44377</v>
      </c>
      <c r="B139" s="54">
        <v>426600</v>
      </c>
      <c r="D139" s="53">
        <v>1150487</v>
      </c>
      <c r="F139" s="16">
        <f t="shared" si="5"/>
        <v>2.6968752930145334</v>
      </c>
      <c r="I139" s="15">
        <f>+'[2]FOM Index'!$D488</f>
        <v>2.91</v>
      </c>
    </row>
    <row r="140" spans="1:13" x14ac:dyDescent="0.25">
      <c r="A140" s="45">
        <v>44408</v>
      </c>
      <c r="F140" s="16">
        <v>0</v>
      </c>
      <c r="I140" s="15">
        <f>+'[2]FOM Index'!$D489</f>
        <v>3.79</v>
      </c>
    </row>
    <row r="141" spans="1:13" x14ac:dyDescent="0.25">
      <c r="A141" s="45">
        <v>44439</v>
      </c>
      <c r="B141" s="54">
        <v>70000</v>
      </c>
      <c r="D141" s="53">
        <v>262894.69</v>
      </c>
      <c r="F141" s="16">
        <f t="shared" si="5"/>
        <v>3.7556384285714288</v>
      </c>
      <c r="I141" s="15">
        <f>+'[2]FOM Index'!$D490</f>
        <v>4.03</v>
      </c>
    </row>
    <row r="142" spans="1:13" x14ac:dyDescent="0.25">
      <c r="A142" s="45">
        <v>44469</v>
      </c>
      <c r="B142" s="56">
        <v>458699</v>
      </c>
      <c r="D142" s="56">
        <v>2295025.89</v>
      </c>
      <c r="F142" s="16">
        <f t="shared" si="5"/>
        <v>5.0033374609493375</v>
      </c>
      <c r="I142" s="15">
        <f>+'[2]FOM Index'!$D491</f>
        <v>4.09</v>
      </c>
    </row>
    <row r="143" spans="1:13" x14ac:dyDescent="0.25">
      <c r="A143" s="45">
        <v>44500</v>
      </c>
      <c r="B143" s="56">
        <v>5371816</v>
      </c>
      <c r="D143" s="56">
        <v>29004795.629999999</v>
      </c>
      <c r="F143" s="16">
        <f>D143/B143</f>
        <v>5.3994395247342792</v>
      </c>
      <c r="I143" s="15">
        <f>+'[2]FOM Index'!$D492</f>
        <v>5.6</v>
      </c>
    </row>
    <row r="144" spans="1:13" x14ac:dyDescent="0.25">
      <c r="A144" s="45">
        <v>44530</v>
      </c>
      <c r="B144" s="56">
        <v>6568731</v>
      </c>
      <c r="D144" s="56">
        <v>33794362.380000003</v>
      </c>
      <c r="F144" s="16">
        <f>D144/B144</f>
        <v>5.144732274772708</v>
      </c>
      <c r="I144" s="15">
        <f>+'[2]FOM Index'!$D493</f>
        <v>6.34</v>
      </c>
    </row>
    <row r="145" spans="1:9" x14ac:dyDescent="0.25">
      <c r="A145" s="45">
        <v>44561</v>
      </c>
      <c r="B145" s="57">
        <v>12416446</v>
      </c>
      <c r="D145" s="59">
        <v>73605808.310000002</v>
      </c>
      <c r="F145" s="16">
        <f>D145/B145</f>
        <v>5.9280899147791564</v>
      </c>
      <c r="I145" s="15">
        <f>+'[2]FOM Index'!$D494</f>
        <v>5.78</v>
      </c>
    </row>
    <row r="146" spans="1:9" x14ac:dyDescent="0.25">
      <c r="A146" s="45">
        <v>44592</v>
      </c>
      <c r="B146" s="58">
        <v>12893456</v>
      </c>
      <c r="D146" s="60">
        <v>81340735.099999994</v>
      </c>
      <c r="F146" s="16">
        <f>D146/B146</f>
        <v>6.30868365316483</v>
      </c>
      <c r="I146" s="15">
        <f>+'[2]FOM Index'!$D495</f>
        <v>7.87</v>
      </c>
    </row>
    <row r="147" spans="1:9" x14ac:dyDescent="0.25">
      <c r="A147" s="45">
        <v>44620</v>
      </c>
      <c r="B147" s="58">
        <v>11033053</v>
      </c>
      <c r="D147" s="60">
        <v>57239717.239999995</v>
      </c>
      <c r="F147" s="16">
        <f>D147/B147</f>
        <v>5.1880215965608061</v>
      </c>
      <c r="I147" s="15">
        <f>+'[2]FOM Index'!$D496</f>
        <v>5.04</v>
      </c>
    </row>
    <row r="148" spans="1:9" x14ac:dyDescent="0.25">
      <c r="B148" s="55"/>
    </row>
    <row r="149" spans="1:9" x14ac:dyDescent="0.25">
      <c r="B149" s="55"/>
    </row>
    <row r="150" spans="1:9" x14ac:dyDescent="0.25">
      <c r="B150" s="55"/>
    </row>
    <row r="151" spans="1:9" x14ac:dyDescent="0.25">
      <c r="B151" s="55"/>
    </row>
    <row r="152" spans="1:9" x14ac:dyDescent="0.25">
      <c r="B152" s="55"/>
    </row>
    <row r="154" spans="1:9" x14ac:dyDescent="0.25">
      <c r="B154" s="55"/>
    </row>
    <row r="155" spans="1:9" x14ac:dyDescent="0.25">
      <c r="B155" s="55"/>
    </row>
    <row r="156" spans="1:9" x14ac:dyDescent="0.25">
      <c r="B156" s="55"/>
    </row>
    <row r="157" spans="1:9" x14ac:dyDescent="0.25">
      <c r="B157" s="55"/>
    </row>
  </sheetData>
  <pageMargins left="1.2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M193"/>
  <sheetViews>
    <sheetView topLeftCell="A183" workbookViewId="0">
      <selection activeCell="J192" sqref="J192"/>
    </sheetView>
  </sheetViews>
  <sheetFormatPr defaultColWidth="9.140625"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25">
      <c r="A39" s="3" t="s">
        <v>41</v>
      </c>
      <c r="B39" s="2">
        <f>SUM([3]Sheet1!$N$40:$N$51)</f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25">
      <c r="A40" s="3" t="s">
        <v>43</v>
      </c>
      <c r="B40" s="2">
        <f>SUM([3]Sheet1!$N$52:$N$63)</f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25">
      <c r="A41" s="3" t="s">
        <v>44</v>
      </c>
      <c r="B41" s="2">
        <f>SUM([3]Sheet1!$N$64:$N$75)</f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25">
      <c r="A42" s="3" t="s">
        <v>116</v>
      </c>
      <c r="B42" s="2">
        <f>SUM([3]Sheet1!$N$76:$N$87)</f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25">
      <c r="A43" s="3" t="s">
        <v>131</v>
      </c>
      <c r="B43" s="2">
        <f>SUM([3]Sheet1!$N$88:$N$99)</f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25">
      <c r="G44" s="2"/>
      <c r="H44" s="13"/>
    </row>
    <row r="45" spans="1:13" x14ac:dyDescent="0.25">
      <c r="B45" s="13"/>
      <c r="C45" s="15"/>
      <c r="D45" s="15"/>
    </row>
    <row r="46" spans="1:13" x14ac:dyDescent="0.25">
      <c r="B46" s="13"/>
      <c r="C46" s="15"/>
      <c r="D46" s="15"/>
    </row>
    <row r="47" spans="1:13" x14ac:dyDescent="0.25">
      <c r="B47" s="13"/>
      <c r="C47" s="15"/>
      <c r="D47" s="15"/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131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144</v>
      </c>
      <c r="B89" s="11">
        <f>ROUND('Co Prod'!J44,2)</f>
        <v>0</v>
      </c>
      <c r="C89" s="12">
        <f>ROUND('Purch Gas'!F44,2)</f>
        <v>3.59</v>
      </c>
      <c r="E89" s="9">
        <f>'Co Prod'!K44</f>
        <v>3.8767868119999509</v>
      </c>
      <c r="G89" s="9">
        <f>+'Purch Gas'!I44</f>
        <v>2.5990924886696782</v>
      </c>
    </row>
    <row r="90" spans="1:12" x14ac:dyDescent="0.25">
      <c r="A90" s="51">
        <v>20</v>
      </c>
      <c r="B90" s="11">
        <f>ROUND('Co Prod'!J45,2)</f>
        <v>0</v>
      </c>
      <c r="C90" s="12">
        <f>ROUND('Purch Gas'!F45,2)</f>
        <v>2.42</v>
      </c>
      <c r="E90" s="9">
        <f>'Co Prod'!K45</f>
        <v>3.9810974207431293</v>
      </c>
      <c r="G90" s="9">
        <f>+'Purch Gas'!I45</f>
        <v>2.0673717239634941</v>
      </c>
    </row>
    <row r="91" spans="1:12" x14ac:dyDescent="0.25">
      <c r="A91" s="19" t="s">
        <v>168</v>
      </c>
      <c r="B91" s="11">
        <f>ROUND('Co Prod'!J46,2)</f>
        <v>0</v>
      </c>
      <c r="C91" s="12">
        <f>ROUND('Purch Gas'!F46,2)</f>
        <v>5.27</v>
      </c>
      <c r="E91" s="9">
        <f>'Co Prod'!K46</f>
        <v>4.0274168127973047</v>
      </c>
      <c r="G91" s="9">
        <f>+'Purch Gas'!I46</f>
        <v>3.8790071416724539</v>
      </c>
    </row>
    <row r="92" spans="1:12" x14ac:dyDescent="0.25">
      <c r="A92" s="19" t="s">
        <v>169</v>
      </c>
      <c r="B92" s="11">
        <f>ROUND('Co Prod'!J47,2)</f>
        <v>0</v>
      </c>
      <c r="C92" s="12">
        <f>ROUND('Purch Gas'!F47,2)</f>
        <v>5.79</v>
      </c>
      <c r="E92" s="9">
        <f>'Co Prod'!K47</f>
        <v>4.3084770872736327</v>
      </c>
      <c r="G92" s="9">
        <f>+'Purch Gas'!I47</f>
        <v>7.87</v>
      </c>
    </row>
    <row r="93" spans="1:12" x14ac:dyDescent="0.25">
      <c r="A93" s="19"/>
      <c r="B93" s="11"/>
      <c r="C93" s="12"/>
      <c r="E93" s="9"/>
      <c r="G93" s="21"/>
    </row>
    <row r="94" spans="1:12" x14ac:dyDescent="0.25">
      <c r="G94" s="3" t="s">
        <v>60</v>
      </c>
      <c r="H94" s="3" t="s">
        <v>64</v>
      </c>
      <c r="I94" s="37" t="s">
        <v>60</v>
      </c>
      <c r="J94" s="3" t="s">
        <v>64</v>
      </c>
    </row>
    <row r="95" spans="1:12" ht="60" x14ac:dyDescent="0.25">
      <c r="B95" s="10" t="s">
        <v>62</v>
      </c>
      <c r="C95" s="3" t="s">
        <v>63</v>
      </c>
      <c r="D95" s="38" t="s">
        <v>75</v>
      </c>
      <c r="E95" s="38" t="s">
        <v>65</v>
      </c>
      <c r="G95" s="38" t="s">
        <v>66</v>
      </c>
      <c r="H95" s="38" t="s">
        <v>96</v>
      </c>
      <c r="I95" s="39" t="s">
        <v>67</v>
      </c>
      <c r="J95" s="38" t="s">
        <v>97</v>
      </c>
      <c r="K95" s="38"/>
      <c r="L95" s="38"/>
    </row>
    <row r="96" spans="1:12" x14ac:dyDescent="0.25">
      <c r="A96" s="3" t="s">
        <v>47</v>
      </c>
      <c r="B96" s="40">
        <v>4.6100000000000003</v>
      </c>
      <c r="C96" s="16">
        <f>'Purch Gas'!F50</f>
        <v>4.4540116205525679</v>
      </c>
      <c r="E96" s="40">
        <v>4.7869944111949003</v>
      </c>
      <c r="G96" s="40">
        <v>4.6100000000000003</v>
      </c>
      <c r="H96" s="40"/>
      <c r="I96" s="41"/>
      <c r="J96" s="40"/>
    </row>
    <row r="97" spans="1:10" x14ac:dyDescent="0.25">
      <c r="A97" s="3" t="s">
        <v>48</v>
      </c>
      <c r="B97" s="40">
        <v>4.6050886235694932</v>
      </c>
      <c r="C97" s="16">
        <f>'Purch Gas'!F51</f>
        <v>7.5642422638697493</v>
      </c>
      <c r="E97" s="40">
        <v>4.7869944111949003</v>
      </c>
      <c r="G97" s="40">
        <v>4.6100000000000003</v>
      </c>
      <c r="H97" s="40"/>
      <c r="I97" s="41"/>
      <c r="J97" s="40"/>
    </row>
    <row r="98" spans="1:10" x14ac:dyDescent="0.25">
      <c r="A98" s="3" t="s">
        <v>49</v>
      </c>
      <c r="B98" s="40">
        <v>4.6318469855621709</v>
      </c>
      <c r="C98" s="16">
        <f>'Purch Gas'!F52</f>
        <v>5.1880559405381561</v>
      </c>
      <c r="E98" s="40">
        <v>4.8148239226666192</v>
      </c>
      <c r="G98" s="40">
        <v>4.63</v>
      </c>
      <c r="H98" s="40"/>
      <c r="I98" s="41"/>
      <c r="J98" s="40"/>
    </row>
    <row r="99" spans="1:10" x14ac:dyDescent="0.25">
      <c r="A99" s="3" t="s">
        <v>50</v>
      </c>
      <c r="B99" s="40">
        <v>4.6330086054338091</v>
      </c>
      <c r="C99" s="16">
        <f>'Purch Gas'!F53</f>
        <v>4.4093144696459312</v>
      </c>
      <c r="E99" s="40">
        <v>4.816015418519024</v>
      </c>
      <c r="G99" s="40">
        <v>4.63</v>
      </c>
      <c r="H99" s="40"/>
      <c r="I99" s="41"/>
      <c r="J99" s="40"/>
    </row>
    <row r="100" spans="1:10" x14ac:dyDescent="0.25">
      <c r="A100" s="3" t="s">
        <v>51</v>
      </c>
      <c r="B100" s="40">
        <v>4.6675412736153721</v>
      </c>
      <c r="C100" s="16">
        <f>'Purch Gas'!F54</f>
        <v>4.620385632653063</v>
      </c>
      <c r="E100" s="40">
        <v>4.8519121803554288</v>
      </c>
      <c r="G100" s="40">
        <v>4.67</v>
      </c>
      <c r="H100" s="40"/>
      <c r="I100" s="41"/>
      <c r="J100" s="40"/>
    </row>
    <row r="101" spans="1:10" x14ac:dyDescent="0.25">
      <c r="A101" s="3" t="s">
        <v>52</v>
      </c>
      <c r="B101" s="15">
        <v>4.7016486779768014</v>
      </c>
      <c r="C101" s="16">
        <f>'Purch Gas'!F55</f>
        <v>3.1778537148806714</v>
      </c>
      <c r="E101" s="42">
        <v>4.8873668808995934</v>
      </c>
      <c r="G101" s="40">
        <v>4.8215236462796316</v>
      </c>
      <c r="H101" s="40">
        <v>5.0119788422865197</v>
      </c>
      <c r="I101" s="41">
        <v>5.9064972159292513</v>
      </c>
      <c r="J101" s="40">
        <v>6.1398099957684522</v>
      </c>
    </row>
    <row r="102" spans="1:10" x14ac:dyDescent="0.25">
      <c r="A102" s="3" t="s">
        <v>53</v>
      </c>
      <c r="B102" s="15">
        <v>4.7010600350820582</v>
      </c>
      <c r="C102" s="16">
        <f>'Purch Gas'!F56</f>
        <v>4.0414824178349811</v>
      </c>
      <c r="E102" s="15">
        <v>4.8867567932245937</v>
      </c>
      <c r="G102" s="40">
        <v>4.9008146867547806</v>
      </c>
      <c r="H102" s="40">
        <v>5.0944019612835554</v>
      </c>
      <c r="I102" s="41">
        <v>6.1583961981676936</v>
      </c>
      <c r="J102" s="40">
        <v>6.4016592496545668</v>
      </c>
    </row>
    <row r="103" spans="1:10" x14ac:dyDescent="0.25">
      <c r="A103" s="3" t="s">
        <v>54</v>
      </c>
      <c r="B103" s="15">
        <v>4.6793226079431784</v>
      </c>
      <c r="C103" s="16">
        <f>'Purch Gas'!F57</f>
        <v>3.8152277201732514</v>
      </c>
      <c r="E103" s="15">
        <v>4.8641607151176496</v>
      </c>
      <c r="G103" s="40">
        <v>4.8873260723708603</v>
      </c>
      <c r="H103" s="40">
        <v>5.0803805326100422</v>
      </c>
      <c r="I103" s="41">
        <v>6.1716251264938711</v>
      </c>
      <c r="J103" s="40">
        <v>6.4154107344011138</v>
      </c>
    </row>
    <row r="104" spans="1:10" x14ac:dyDescent="0.25">
      <c r="A104" s="3" t="s">
        <v>55</v>
      </c>
      <c r="B104" s="15">
        <v>4.7</v>
      </c>
      <c r="C104" s="16">
        <f>'Purch Gas'!F58</f>
        <v>3.8803672876205577</v>
      </c>
      <c r="E104" s="15">
        <v>4.8886956749664217</v>
      </c>
      <c r="G104" s="40">
        <v>4.9163149946054974</v>
      </c>
      <c r="H104" s="40">
        <v>5.1105145474069618</v>
      </c>
      <c r="I104" s="41">
        <v>6.0798458533793021</v>
      </c>
      <c r="J104" s="40">
        <v>6.320006084593869</v>
      </c>
    </row>
    <row r="105" spans="1:10" x14ac:dyDescent="0.25">
      <c r="A105" s="3" t="s">
        <v>56</v>
      </c>
      <c r="B105" s="15">
        <v>4.75</v>
      </c>
      <c r="C105" s="16">
        <f>'Purch Gas'!F59</f>
        <v>3.2753248571095299</v>
      </c>
      <c r="E105" s="15">
        <v>4.934453141227733</v>
      </c>
      <c r="G105" s="15">
        <v>4.9529240193889432</v>
      </c>
      <c r="H105" s="40">
        <v>5.1485696667244731</v>
      </c>
      <c r="I105" s="41">
        <v>6.1873895413297184</v>
      </c>
      <c r="J105" s="40">
        <v>6.4317978600101027</v>
      </c>
    </row>
    <row r="106" spans="1:10" x14ac:dyDescent="0.25">
      <c r="A106" s="3" t="s">
        <v>57</v>
      </c>
      <c r="B106" s="15">
        <v>4.76</v>
      </c>
      <c r="C106" s="16">
        <f>'Purch Gas'!F60</f>
        <v>3.8927810891216348</v>
      </c>
      <c r="E106" s="15">
        <v>4.943571214512902</v>
      </c>
      <c r="G106" s="40">
        <v>4.9345310759540659</v>
      </c>
      <c r="H106" s="40">
        <v>5.129450182904435</v>
      </c>
      <c r="I106" s="41">
        <v>6.1767047608336592</v>
      </c>
      <c r="J106" s="40">
        <v>6.4206910195776086</v>
      </c>
    </row>
    <row r="107" spans="1:10" x14ac:dyDescent="0.25">
      <c r="A107" s="3" t="s">
        <v>58</v>
      </c>
      <c r="B107" s="15">
        <v>5.04</v>
      </c>
      <c r="C107" s="16">
        <f>'Purch Gas'!F61</f>
        <v>3.7862184488110757</v>
      </c>
      <c r="E107" s="15">
        <v>5.2412760550939597</v>
      </c>
      <c r="G107" s="40">
        <v>4.9682189677546349</v>
      </c>
      <c r="H107" s="40">
        <v>5.1644687814497257</v>
      </c>
      <c r="I107" s="41">
        <v>6.2656298817243101</v>
      </c>
      <c r="J107" s="40">
        <v>6.5131287751811966</v>
      </c>
    </row>
    <row r="108" spans="1:10" x14ac:dyDescent="0.25">
      <c r="A108" s="3" t="s">
        <v>47</v>
      </c>
      <c r="B108" s="15">
        <v>5.1371806357431291</v>
      </c>
      <c r="C108" s="16">
        <f>'Purch Gas'!F62</f>
        <v>2.862590478671275</v>
      </c>
      <c r="E108" s="15">
        <v>5.2624738477935544</v>
      </c>
      <c r="G108" s="15">
        <v>5.061307005148814</v>
      </c>
      <c r="H108" s="15">
        <v>5.1616395227519769</v>
      </c>
      <c r="I108" s="15">
        <v>6.2932125679050168</v>
      </c>
      <c r="J108" s="15">
        <v>6.8841901034138964</v>
      </c>
    </row>
    <row r="109" spans="1:10" x14ac:dyDescent="0.25">
      <c r="A109" s="3" t="s">
        <v>72</v>
      </c>
      <c r="B109" s="15">
        <v>5.2265190163887292</v>
      </c>
      <c r="C109" s="16">
        <f>'Purch Gas'!F63</f>
        <v>3.0701957385172909</v>
      </c>
      <c r="E109" s="15">
        <v>5.3395810191252346</v>
      </c>
      <c r="G109" s="15">
        <v>5.1631543053667404</v>
      </c>
      <c r="H109" s="15">
        <v>5.2487094010588384</v>
      </c>
      <c r="I109" s="15">
        <v>6.1013463159622487</v>
      </c>
      <c r="J109" s="15">
        <v>6.6820681844811354</v>
      </c>
    </row>
    <row r="110" spans="1:10" x14ac:dyDescent="0.25">
      <c r="A110" s="19" t="s">
        <v>79</v>
      </c>
      <c r="B110" s="15">
        <v>5.2221927561189272</v>
      </c>
      <c r="C110" s="16">
        <f>'Purch Gas'!F64</f>
        <v>2.7570826673569697</v>
      </c>
      <c r="E110" s="15">
        <v>5.3113656274763761</v>
      </c>
      <c r="G110" s="15">
        <v>5.1540947571108333</v>
      </c>
      <c r="H110" s="15">
        <v>5.2116056170523546</v>
      </c>
      <c r="I110" s="15">
        <v>6.1463963664624259</v>
      </c>
      <c r="J110" s="15">
        <v>6.7957091547676383</v>
      </c>
    </row>
    <row r="111" spans="1:10" x14ac:dyDescent="0.25">
      <c r="A111" s="19" t="s">
        <v>91</v>
      </c>
      <c r="B111" s="15">
        <v>5.22115382558896</v>
      </c>
      <c r="C111" s="16">
        <f>'Purch Gas'!F65</f>
        <v>2.428204423947391</v>
      </c>
      <c r="E111" s="15">
        <v>5.2991114529179546</v>
      </c>
      <c r="G111" s="15">
        <v>5.149198931364463</v>
      </c>
      <c r="H111" s="15">
        <v>5.1947361284113862</v>
      </c>
      <c r="I111" s="15">
        <v>6.1809853278979761</v>
      </c>
      <c r="J111" s="15">
        <v>6.868277325701472</v>
      </c>
    </row>
    <row r="112" spans="1:10" x14ac:dyDescent="0.25">
      <c r="A112" s="19" t="s">
        <v>80</v>
      </c>
      <c r="B112" s="15">
        <v>5.1980316504789998</v>
      </c>
      <c r="C112" s="16">
        <f>'Purch Gas'!F66</f>
        <v>2.3768030951735484</v>
      </c>
      <c r="E112" s="15">
        <v>5.2667016506059516</v>
      </c>
      <c r="G112" s="15">
        <v>5.1233573566142185</v>
      </c>
      <c r="H112" s="15">
        <v>5.1565015996872052</v>
      </c>
      <c r="I112" s="15">
        <v>6.2010662246623047</v>
      </c>
      <c r="J112" s="15">
        <v>6.9518192718375094</v>
      </c>
    </row>
    <row r="113" spans="1:10" x14ac:dyDescent="0.25">
      <c r="A113" s="19" t="s">
        <v>81</v>
      </c>
      <c r="B113" s="15">
        <v>5.1153435128473204</v>
      </c>
      <c r="C113" s="16">
        <f>'Purch Gas'!F67</f>
        <v>2.3819888231932347</v>
      </c>
      <c r="E113" s="15">
        <v>5.1179797336629429</v>
      </c>
      <c r="G113" s="15">
        <v>5.0103875879148445</v>
      </c>
      <c r="H113" s="15">
        <v>4.9830061455756933</v>
      </c>
      <c r="I113" s="15">
        <v>6.7155543663691475</v>
      </c>
      <c r="J113" s="15">
        <v>7.4404664147533932</v>
      </c>
    </row>
    <row r="114" spans="1:10" x14ac:dyDescent="0.25">
      <c r="A114" s="19" t="s">
        <v>82</v>
      </c>
      <c r="B114" s="15">
        <v>5.0559654878257225</v>
      </c>
      <c r="C114" s="16">
        <f>'Purch Gas'!F68</f>
        <v>2.7913701642081823</v>
      </c>
      <c r="E114" s="15">
        <v>5.0411931686324394</v>
      </c>
      <c r="G114" s="15">
        <v>4.956236974505658</v>
      </c>
      <c r="H114" s="15">
        <v>4.9118099179051411</v>
      </c>
      <c r="I114" s="15">
        <v>6.5427045921771745</v>
      </c>
      <c r="J114" s="15">
        <v>7.2284763846002944</v>
      </c>
    </row>
    <row r="115" spans="1:10" x14ac:dyDescent="0.25">
      <c r="A115" s="19" t="s">
        <v>83</v>
      </c>
      <c r="B115" s="15">
        <v>5.0798849201220992</v>
      </c>
      <c r="C115" s="16">
        <f>'Purch Gas'!F69</f>
        <v>2.868590202349663</v>
      </c>
      <c r="E115" s="15">
        <v>5.0376845327660682</v>
      </c>
      <c r="G115" s="15">
        <v>4.9845310935723477</v>
      </c>
      <c r="H115" s="15">
        <v>4.9098134765723405</v>
      </c>
      <c r="I115" s="15">
        <v>6.4899857783935238</v>
      </c>
      <c r="J115" s="15">
        <v>7.212463452534938</v>
      </c>
    </row>
    <row r="116" spans="1:10" x14ac:dyDescent="0.25">
      <c r="A116" s="19" t="s">
        <v>84</v>
      </c>
      <c r="B116" s="15">
        <v>5.1164337168978573</v>
      </c>
      <c r="C116" s="16">
        <f>'Purch Gas'!F70</f>
        <v>1.6315435812108026</v>
      </c>
      <c r="E116" s="15">
        <v>5.0451392080987558</v>
      </c>
      <c r="G116" s="15">
        <v>5.0213447811664009</v>
      </c>
      <c r="H116" s="15">
        <v>4.9198622628723001</v>
      </c>
      <c r="I116" s="15">
        <v>6.5341511807421817</v>
      </c>
      <c r="J116" s="15">
        <v>7.1628020335173694</v>
      </c>
    </row>
    <row r="117" spans="1:10" x14ac:dyDescent="0.25">
      <c r="A117" s="19" t="s">
        <v>85</v>
      </c>
      <c r="B117" s="15">
        <v>5.2196863374901126</v>
      </c>
      <c r="C117" s="16">
        <f>'Purch Gas'!F71</f>
        <v>2.5077777777777777</v>
      </c>
      <c r="E117" s="15">
        <v>5.0988046506886855</v>
      </c>
      <c r="G117" s="15">
        <v>5.135249776223775</v>
      </c>
      <c r="H117" s="15">
        <v>4.9836493114668379</v>
      </c>
      <c r="I117" s="15">
        <v>6.5008892940410368</v>
      </c>
      <c r="J117" s="15">
        <v>7.0333252266704616</v>
      </c>
    </row>
    <row r="118" spans="1:10" x14ac:dyDescent="0.25">
      <c r="A118" s="19" t="s">
        <v>86</v>
      </c>
      <c r="B118" s="15">
        <v>5.256547316923359</v>
      </c>
      <c r="C118" s="16">
        <f>'Purch Gas'!F72</f>
        <v>2.150953871843039</v>
      </c>
      <c r="E118" s="15">
        <v>5.1297251737343057</v>
      </c>
      <c r="G118" s="15">
        <v>5.1713532073975106</v>
      </c>
      <c r="H118" s="15">
        <v>5.0135318665854811</v>
      </c>
      <c r="I118" s="15">
        <v>6.5295453422814322</v>
      </c>
      <c r="J118" s="15">
        <v>7.0543041365889092</v>
      </c>
    </row>
    <row r="119" spans="1:10" x14ac:dyDescent="0.25">
      <c r="A119" s="19" t="s">
        <v>87</v>
      </c>
      <c r="B119" s="15">
        <v>5.244695007644812</v>
      </c>
      <c r="C119" s="16">
        <f>'Purch Gas'!F73</f>
        <v>2.23327552170079</v>
      </c>
      <c r="E119" s="15">
        <v>5.1507389472245348</v>
      </c>
      <c r="G119" s="15">
        <v>0</v>
      </c>
      <c r="H119" s="15">
        <v>0</v>
      </c>
      <c r="I119" s="15">
        <v>0</v>
      </c>
      <c r="J119" s="15">
        <v>0</v>
      </c>
    </row>
    <row r="120" spans="1:10" x14ac:dyDescent="0.25">
      <c r="A120" s="19" t="s">
        <v>88</v>
      </c>
      <c r="B120" s="15">
        <v>5.2064570898669311</v>
      </c>
      <c r="C120" s="16"/>
      <c r="D120" s="15">
        <f>+'Purch Gas'!I74</f>
        <v>2.2799999999999998</v>
      </c>
      <c r="E120" s="15">
        <v>5.1088698253101779</v>
      </c>
      <c r="G120" s="15">
        <v>4.979812272294236</v>
      </c>
      <c r="H120" s="15">
        <v>5.0087007671095467</v>
      </c>
      <c r="I120" s="15">
        <v>6.0343605238782665</v>
      </c>
      <c r="J120" s="15">
        <v>6.5377105563182329</v>
      </c>
    </row>
    <row r="121" spans="1:10" x14ac:dyDescent="0.25">
      <c r="A121" s="19" t="s">
        <v>89</v>
      </c>
      <c r="B121" s="15">
        <v>5.1576967467490134</v>
      </c>
      <c r="C121" s="16"/>
      <c r="D121" s="15">
        <f>+'Purch Gas'!I75</f>
        <v>2.02</v>
      </c>
      <c r="E121" s="15">
        <v>5.0630045220431894</v>
      </c>
      <c r="G121" s="15">
        <v>4.9538277788922906</v>
      </c>
      <c r="H121" s="15">
        <v>4.9733403254235338</v>
      </c>
      <c r="I121" s="15">
        <v>5.7238709260561151</v>
      </c>
      <c r="J121" s="15">
        <v>6.2121701410715389</v>
      </c>
    </row>
    <row r="122" spans="1:10" x14ac:dyDescent="0.25">
      <c r="A122" s="20" t="s">
        <v>92</v>
      </c>
      <c r="B122" s="15">
        <v>4.7530703783385286</v>
      </c>
      <c r="C122" s="16"/>
      <c r="D122" s="15">
        <f>+'Purch Gas'!I76</f>
        <v>1.51</v>
      </c>
      <c r="E122" s="15">
        <v>5.0738958065994142</v>
      </c>
      <c r="G122" s="15">
        <v>4.9950109827009825</v>
      </c>
      <c r="H122" s="15">
        <v>5.0034069432176125</v>
      </c>
      <c r="I122" s="15">
        <v>5.4228136205606177</v>
      </c>
      <c r="J122" s="15">
        <v>5.8844514402014454</v>
      </c>
    </row>
    <row r="123" spans="1:10" x14ac:dyDescent="0.25">
      <c r="A123" s="19" t="s">
        <v>93</v>
      </c>
      <c r="B123" s="15">
        <v>4.3326309840566495</v>
      </c>
      <c r="C123" s="16"/>
      <c r="D123" s="15">
        <f>+'Purch Gas'!I77</f>
        <v>1.51</v>
      </c>
      <c r="E123" s="15">
        <v>5.0450007310654357</v>
      </c>
      <c r="G123" s="15">
        <v>4.9991759406702885</v>
      </c>
      <c r="H123" s="15">
        <v>4.9895654006637491</v>
      </c>
      <c r="I123" s="15">
        <v>5.2028354472811129</v>
      </c>
      <c r="J123" s="15">
        <v>5.626679788025668</v>
      </c>
    </row>
    <row r="124" spans="1:10" x14ac:dyDescent="0.25">
      <c r="A124" s="19" t="s">
        <v>94</v>
      </c>
      <c r="B124" s="15">
        <v>3.8077023251173623</v>
      </c>
      <c r="C124" s="16"/>
      <c r="D124" s="15">
        <f>+'Purch Gas'!I78</f>
        <v>1.77</v>
      </c>
      <c r="E124" s="15">
        <v>5.0561003002841725</v>
      </c>
      <c r="G124" s="15">
        <v>4.995024713952013</v>
      </c>
      <c r="H124" s="15">
        <v>5.02195521571526</v>
      </c>
      <c r="I124" s="15">
        <v>5.0098145731989918</v>
      </c>
      <c r="J124" s="15">
        <v>5.3828084398978566</v>
      </c>
    </row>
    <row r="125" spans="1:10" x14ac:dyDescent="0.25">
      <c r="A125" s="19" t="s">
        <v>95</v>
      </c>
      <c r="B125" s="15">
        <v>3.7896722607737816</v>
      </c>
      <c r="C125" s="16"/>
      <c r="D125" s="15">
        <f>+'Purch Gas'!I79</f>
        <v>1.78</v>
      </c>
      <c r="E125" s="15">
        <v>5.1553882388883778</v>
      </c>
      <c r="G125" s="15">
        <v>5.5561215811810749</v>
      </c>
      <c r="H125" s="15">
        <v>5.1456063315754736</v>
      </c>
      <c r="I125" s="15">
        <v>5.4859883323880574</v>
      </c>
      <c r="J125" s="15">
        <v>5.2411850322926403</v>
      </c>
    </row>
    <row r="126" spans="1:10" x14ac:dyDescent="0.25">
      <c r="A126" s="19" t="s">
        <v>98</v>
      </c>
      <c r="B126" s="15"/>
      <c r="C126" s="16"/>
      <c r="D126" s="15">
        <f>+'Purch Gas'!I80</f>
        <v>2.52</v>
      </c>
      <c r="E126" s="15">
        <v>5.1818778468553912</v>
      </c>
      <c r="G126" s="15"/>
      <c r="H126" s="15">
        <v>5.1924802535743328</v>
      </c>
      <c r="I126" s="15"/>
      <c r="J126" s="15">
        <v>5.0962055939607458</v>
      </c>
    </row>
    <row r="127" spans="1:10" x14ac:dyDescent="0.25">
      <c r="A127" s="19" t="s">
        <v>99</v>
      </c>
      <c r="B127" s="15"/>
      <c r="C127" s="16"/>
      <c r="D127" s="15">
        <f>+'Purch Gas'!I81</f>
        <v>2.5099999999999998</v>
      </c>
      <c r="E127" s="15">
        <v>5.1910007601887544</v>
      </c>
      <c r="G127" s="15"/>
      <c r="H127" s="15">
        <v>5.2127065831784387</v>
      </c>
      <c r="I127" s="15"/>
      <c r="J127" s="15">
        <v>5.0266442907858364</v>
      </c>
    </row>
    <row r="128" spans="1:10" x14ac:dyDescent="0.25">
      <c r="A128" s="19" t="s">
        <v>100</v>
      </c>
      <c r="B128" s="15"/>
      <c r="C128" s="16"/>
      <c r="D128" s="15">
        <f>+'Purch Gas'!I82</f>
        <v>2.62</v>
      </c>
      <c r="E128" s="15">
        <v>5.1851113856901421</v>
      </c>
      <c r="G128" s="15"/>
      <c r="H128" s="15">
        <v>5.2133412515589423</v>
      </c>
      <c r="I128" s="15"/>
      <c r="J128" s="15">
        <v>4.9821994896532953</v>
      </c>
    </row>
    <row r="129" spans="1:10" x14ac:dyDescent="0.25">
      <c r="A129" s="19" t="s">
        <v>101</v>
      </c>
      <c r="B129" s="15"/>
      <c r="D129" s="15">
        <f>+'Purch Gas'!I83</f>
        <v>2.7</v>
      </c>
      <c r="E129" s="15">
        <v>5.0641323869681942</v>
      </c>
      <c r="G129" s="15"/>
      <c r="H129" s="15">
        <v>5.0887746719819207</v>
      </c>
      <c r="I129" s="15"/>
      <c r="J129" s="15">
        <v>4.8948163082139917</v>
      </c>
    </row>
    <row r="130" spans="1:10" x14ac:dyDescent="0.25">
      <c r="A130" s="19" t="s">
        <v>102</v>
      </c>
      <c r="B130" s="15"/>
      <c r="D130" s="15">
        <f>+'Purch Gas'!I84</f>
        <v>2.62</v>
      </c>
      <c r="E130" s="15">
        <v>4.9063635371005603</v>
      </c>
      <c r="G130" s="15"/>
      <c r="H130" s="15">
        <v>4.9292742725017131</v>
      </c>
      <c r="I130" s="15"/>
      <c r="J130" s="15">
        <v>4.7592139738808648</v>
      </c>
    </row>
    <row r="131" spans="1:10" x14ac:dyDescent="0.25">
      <c r="A131" s="19" t="s">
        <v>103</v>
      </c>
      <c r="B131" s="15"/>
      <c r="D131" s="15">
        <f>+'Purch Gas'!I85</f>
        <v>2.99</v>
      </c>
      <c r="E131" s="15">
        <v>4.9230988845236601</v>
      </c>
      <c r="G131" s="15"/>
      <c r="H131" s="15">
        <v>4.9657704301776926</v>
      </c>
      <c r="I131" s="15"/>
      <c r="J131" s="15">
        <v>4.6620518417867443</v>
      </c>
    </row>
    <row r="132" spans="1:10" x14ac:dyDescent="0.25">
      <c r="A132" s="19" t="s">
        <v>104</v>
      </c>
      <c r="D132" s="15">
        <f>+'Purch Gas'!I86</f>
        <v>3.73</v>
      </c>
      <c r="E132" s="15">
        <v>4.9692444799203832</v>
      </c>
      <c r="G132" s="15"/>
      <c r="H132" s="15">
        <v>5.0131504770334354</v>
      </c>
      <c r="I132" s="15"/>
      <c r="J132" s="15">
        <v>4.7006997018413941</v>
      </c>
    </row>
    <row r="133" spans="1:10" x14ac:dyDescent="0.25">
      <c r="A133" s="19" t="s">
        <v>105</v>
      </c>
      <c r="D133" s="15">
        <f>+'Purch Gas'!I87</f>
        <v>3.11</v>
      </c>
      <c r="E133" s="15">
        <v>4.8410981679157024</v>
      </c>
      <c r="H133" s="15">
        <v>4.869872782513287</v>
      </c>
      <c r="J133" s="15">
        <v>4.6647829634619775</v>
      </c>
    </row>
    <row r="134" spans="1:10" x14ac:dyDescent="0.25">
      <c r="A134" s="20" t="s">
        <v>106</v>
      </c>
      <c r="D134" s="15">
        <f>+'Purch Gas'!I88</f>
        <v>2.29</v>
      </c>
      <c r="E134" s="15">
        <v>5.0815762477336959</v>
      </c>
      <c r="H134" s="15">
        <v>5.1441297443460003</v>
      </c>
      <c r="J134" s="15">
        <v>4.6980335497734389</v>
      </c>
    </row>
    <row r="135" spans="1:10" x14ac:dyDescent="0.25">
      <c r="A135" s="20" t="s">
        <v>107</v>
      </c>
      <c r="D135" s="15">
        <f>+'Purch Gas'!I89</f>
        <v>2.64</v>
      </c>
      <c r="E135" s="15">
        <v>5.0862012987508489</v>
      </c>
      <c r="H135" s="15">
        <v>5.1488451152079939</v>
      </c>
      <c r="J135" s="15">
        <v>4.7048535089035397</v>
      </c>
    </row>
    <row r="136" spans="1:10" x14ac:dyDescent="0.25">
      <c r="A136" s="19" t="s">
        <v>108</v>
      </c>
      <c r="D136" s="15">
        <f>+'Purch Gas'!I90</f>
        <v>2.62</v>
      </c>
      <c r="E136" s="15">
        <v>5.0947857116607507</v>
      </c>
      <c r="H136" s="15">
        <v>5.1556404126856288</v>
      </c>
      <c r="J136" s="15">
        <v>4.7247050401567074</v>
      </c>
    </row>
    <row r="137" spans="1:10" x14ac:dyDescent="0.25">
      <c r="A137" s="20" t="s">
        <v>109</v>
      </c>
      <c r="D137" s="15">
        <f>+'Purch Gas'!I91</f>
        <v>2.79</v>
      </c>
      <c r="E137" s="15">
        <v>5.159100927911787</v>
      </c>
      <c r="H137" s="15">
        <v>5.2263749947577915</v>
      </c>
      <c r="J137" s="15">
        <v>4.7506499873267218</v>
      </c>
    </row>
    <row r="138" spans="1:10" x14ac:dyDescent="0.25">
      <c r="A138" s="19" t="s">
        <v>110</v>
      </c>
      <c r="D138" s="15">
        <f>+'Purch Gas'!I92</f>
        <v>2.63</v>
      </c>
      <c r="E138" s="15">
        <v>5.2109707686282301</v>
      </c>
      <c r="H138" s="15">
        <v>5.2926041974866234</v>
      </c>
      <c r="J138" s="15">
        <v>4.7212165431386444</v>
      </c>
    </row>
    <row r="139" spans="1:10" x14ac:dyDescent="0.25">
      <c r="A139" s="20" t="s">
        <v>111</v>
      </c>
      <c r="D139" s="15">
        <f>+'Purch Gas'!I93</f>
        <v>2.59</v>
      </c>
      <c r="E139" s="15">
        <v>5.1505524353854675</v>
      </c>
      <c r="H139" s="15">
        <v>5.2376314806144784</v>
      </c>
      <c r="J139" s="15">
        <v>4.6345051016453596</v>
      </c>
    </row>
    <row r="140" spans="1:10" x14ac:dyDescent="0.25">
      <c r="A140" s="19" t="s">
        <v>112</v>
      </c>
      <c r="D140" s="15">
        <f>+'Purch Gas'!I94</f>
        <v>2.59</v>
      </c>
      <c r="E140" s="15">
        <v>5.0979584492351222</v>
      </c>
      <c r="H140" s="15">
        <v>5.1940075248642152</v>
      </c>
      <c r="J140" s="15">
        <v>4.5397342762970814</v>
      </c>
    </row>
    <row r="141" spans="1:10" x14ac:dyDescent="0.25">
      <c r="A141" s="19" t="s">
        <v>113</v>
      </c>
      <c r="D141" s="15">
        <f>+'Purch Gas'!I95</f>
        <v>2.48</v>
      </c>
      <c r="E141" s="15">
        <v>5.0950761717880741</v>
      </c>
      <c r="H141" s="15">
        <v>5.2031168739027649</v>
      </c>
      <c r="J141" s="15">
        <v>4.4762772746419435</v>
      </c>
    </row>
    <row r="142" spans="1:10" x14ac:dyDescent="0.25">
      <c r="A142" s="19" t="s">
        <v>114</v>
      </c>
      <c r="D142" s="15">
        <f>+'Purch Gas'!I96</f>
        <v>2.63</v>
      </c>
      <c r="E142" s="15">
        <v>4.9737666963187124</v>
      </c>
      <c r="H142" s="15">
        <v>5.0770600095309568</v>
      </c>
      <c r="J142" s="15">
        <v>4.3988779958170099</v>
      </c>
    </row>
    <row r="143" spans="1:10" x14ac:dyDescent="0.25">
      <c r="A143" s="19" t="s">
        <v>115</v>
      </c>
      <c r="D143" s="15">
        <f>+'Purch Gas'!I97</f>
        <v>2.73</v>
      </c>
      <c r="E143" s="15">
        <v>4.8935051740123443</v>
      </c>
      <c r="H143" s="15">
        <v>5.0188690468482795</v>
      </c>
      <c r="J143" s="15">
        <v>4.2382195149682698</v>
      </c>
    </row>
    <row r="144" spans="1:10" x14ac:dyDescent="0.25">
      <c r="A144" s="19" t="s">
        <v>117</v>
      </c>
      <c r="D144" s="15">
        <f>+'Purch Gas'!I98</f>
        <v>2.5</v>
      </c>
      <c r="E144" s="15">
        <v>4.7868600180087277</v>
      </c>
      <c r="H144" s="15">
        <v>4.9381879405898168</v>
      </c>
      <c r="J144" s="15">
        <v>4.0406217023190774</v>
      </c>
    </row>
    <row r="145" spans="1:10" x14ac:dyDescent="0.25">
      <c r="A145" s="19" t="s">
        <v>118</v>
      </c>
      <c r="D145" s="15">
        <f>+'Purch Gas'!I99</f>
        <v>2.8</v>
      </c>
      <c r="E145" s="15">
        <v>4.8247880690958196</v>
      </c>
      <c r="H145" s="15">
        <v>5.0146928742589738</v>
      </c>
      <c r="J145" s="15">
        <v>3.9363811816445446</v>
      </c>
    </row>
    <row r="146" spans="1:10" x14ac:dyDescent="0.25">
      <c r="A146" s="19" t="s">
        <v>119</v>
      </c>
      <c r="D146" s="15">
        <f>+'Purch Gas'!I100</f>
        <v>2.17</v>
      </c>
      <c r="E146" s="15">
        <v>4.6754651569450791</v>
      </c>
      <c r="H146" s="15">
        <v>4.8832721287563947</v>
      </c>
      <c r="J146" s="15">
        <v>3.7604673166645792</v>
      </c>
    </row>
    <row r="147" spans="1:10" x14ac:dyDescent="0.25">
      <c r="A147" s="19" t="s">
        <v>120</v>
      </c>
      <c r="D147" s="15">
        <f>+'Purch Gas'!I101</f>
        <v>1.85</v>
      </c>
      <c r="E147" s="15">
        <v>4.5773771148318998</v>
      </c>
      <c r="H147" s="15">
        <v>4.8013782453727245</v>
      </c>
      <c r="J147" s="15">
        <v>3.6386469358680849</v>
      </c>
    </row>
    <row r="148" spans="1:10" x14ac:dyDescent="0.25">
      <c r="A148" s="19" t="s">
        <v>121</v>
      </c>
      <c r="D148" s="15">
        <f>+'Purch Gas'!I102</f>
        <v>1.9</v>
      </c>
      <c r="E148" s="15">
        <v>4.5109983336195896</v>
      </c>
      <c r="H148" s="15">
        <v>4.7497183186952601</v>
      </c>
      <c r="J148" s="15">
        <v>3.5479234394655887</v>
      </c>
    </row>
    <row r="149" spans="1:10" x14ac:dyDescent="0.25">
      <c r="A149" s="19" t="s">
        <v>122</v>
      </c>
      <c r="D149" s="15">
        <f>+'Purch Gas'!I103</f>
        <v>2.09</v>
      </c>
      <c r="E149" s="15">
        <v>4.3720829382293713</v>
      </c>
      <c r="H149" s="15">
        <v>4.6162875857522856</v>
      </c>
      <c r="J149" s="15">
        <v>3.4246925510512214</v>
      </c>
    </row>
    <row r="150" spans="1:10" x14ac:dyDescent="0.25">
      <c r="A150" s="19" t="s">
        <v>123</v>
      </c>
      <c r="D150" s="15">
        <f>+'Purch Gas'!I104</f>
        <v>2.2400000000000002</v>
      </c>
      <c r="E150" s="15">
        <v>4.2616224851180613</v>
      </c>
      <c r="H150" s="15">
        <v>4.5092486322626906</v>
      </c>
      <c r="J150" s="15">
        <v>3.3383239767115263</v>
      </c>
    </row>
    <row r="151" spans="1:10" x14ac:dyDescent="0.25">
      <c r="A151" s="20" t="s">
        <v>124</v>
      </c>
      <c r="D151" s="15">
        <f>+'Purch Gas'!I105</f>
        <v>2.41</v>
      </c>
      <c r="E151" s="15">
        <v>4.2077847660971672</v>
      </c>
      <c r="H151" s="15">
        <v>4.4717810215742499</v>
      </c>
      <c r="J151" s="15">
        <v>3.2607632050372128</v>
      </c>
    </row>
    <row r="152" spans="1:10" x14ac:dyDescent="0.25">
      <c r="A152" s="19" t="s">
        <v>125</v>
      </c>
      <c r="D152" s="15">
        <f>+'Purch Gas'!I106</f>
        <v>2.3199999999999998</v>
      </c>
      <c r="E152" s="15">
        <v>4.1763756736958033</v>
      </c>
      <c r="H152" s="15">
        <v>4.4527098550043469</v>
      </c>
      <c r="J152" s="15">
        <v>3.2187495764644773</v>
      </c>
    </row>
    <row r="153" spans="1:10" x14ac:dyDescent="0.25">
      <c r="A153" s="20" t="s">
        <v>126</v>
      </c>
      <c r="D153" s="15">
        <f>+'Purch Gas'!I107</f>
        <v>2.3199999999999998</v>
      </c>
      <c r="E153" s="15">
        <v>4.145611093561139</v>
      </c>
      <c r="H153" s="15">
        <v>4.4373729029063709</v>
      </c>
      <c r="J153" s="15">
        <v>3.1652403255275998</v>
      </c>
    </row>
    <row r="154" spans="1:10" x14ac:dyDescent="0.25">
      <c r="A154" s="19" t="s">
        <v>127</v>
      </c>
      <c r="D154" s="15">
        <f>+'Purch Gas'!I108</f>
        <v>3.23</v>
      </c>
      <c r="E154" s="15">
        <v>4.0779561559201465</v>
      </c>
      <c r="H154" s="15">
        <v>4.3669734465262158</v>
      </c>
      <c r="J154" s="15">
        <v>3.1206840435825876</v>
      </c>
    </row>
    <row r="155" spans="1:10" x14ac:dyDescent="0.25">
      <c r="A155" s="20" t="s">
        <v>128</v>
      </c>
      <c r="D155" s="15">
        <f>+'Purch Gas'!I109</f>
        <v>5.7</v>
      </c>
      <c r="E155" s="15">
        <v>3.9401245416090616</v>
      </c>
      <c r="H155" s="15">
        <v>4.2021065479288886</v>
      </c>
      <c r="J155" s="15">
        <v>3.0733084743179124</v>
      </c>
    </row>
    <row r="156" spans="1:10" x14ac:dyDescent="0.25">
      <c r="A156" s="20" t="s">
        <v>129</v>
      </c>
      <c r="D156" s="15">
        <f>+'Purch Gas'!I110</f>
        <v>4.22</v>
      </c>
      <c r="E156" s="15">
        <v>3.9522085234635198</v>
      </c>
      <c r="H156" s="15">
        <v>4.2015352995279409</v>
      </c>
      <c r="J156" s="15">
        <v>3.1257469151736741</v>
      </c>
    </row>
    <row r="157" spans="1:10" x14ac:dyDescent="0.25">
      <c r="A157" s="20" t="s">
        <v>130</v>
      </c>
      <c r="D157" s="15">
        <f>+'Purch Gas'!I111</f>
        <v>3.38</v>
      </c>
      <c r="E157" s="15">
        <v>3.9727825161595378</v>
      </c>
      <c r="H157" s="15">
        <v>4.2111002173785526</v>
      </c>
      <c r="J157" s="15">
        <v>3.1797246340449803</v>
      </c>
    </row>
    <row r="158" spans="1:10" x14ac:dyDescent="0.25">
      <c r="A158" s="20" t="s">
        <v>132</v>
      </c>
      <c r="D158" s="15">
        <f>+'Purch Gas'!I112</f>
        <v>3.77</v>
      </c>
      <c r="E158" s="15">
        <v>3.9511191894171054</v>
      </c>
      <c r="H158" s="15">
        <v>4.1789390467954979</v>
      </c>
      <c r="J158" s="15">
        <v>3.1909558344032134</v>
      </c>
    </row>
    <row r="159" spans="1:10" x14ac:dyDescent="0.25">
      <c r="A159" s="20" t="s">
        <v>133</v>
      </c>
      <c r="D159" s="15">
        <f>+'Purch Gas'!I113</f>
        <v>2.48</v>
      </c>
      <c r="E159" s="15">
        <v>3.9571121398602624</v>
      </c>
      <c r="H159" s="15">
        <v>4.1882885951702047</v>
      </c>
      <c r="J159" s="15">
        <v>3.1828521461463386</v>
      </c>
    </row>
    <row r="160" spans="1:10" x14ac:dyDescent="0.25">
      <c r="A160" s="20" t="s">
        <v>134</v>
      </c>
      <c r="D160" s="15">
        <f>+'Purch Gas'!I114</f>
        <v>1.88</v>
      </c>
      <c r="E160" s="15">
        <v>3.8980127953085666</v>
      </c>
      <c r="H160" s="15">
        <v>4.1172870080658512</v>
      </c>
      <c r="J160" s="15">
        <v>3.1610554940743603</v>
      </c>
    </row>
    <row r="161" spans="1:10" x14ac:dyDescent="0.25">
      <c r="A161" s="20" t="s">
        <v>135</v>
      </c>
      <c r="D161" s="15">
        <f>+'Purch Gas'!I115</f>
        <v>1.89</v>
      </c>
      <c r="E161" s="15">
        <v>3.8964293167649036</v>
      </c>
      <c r="H161" s="15">
        <v>4.1028359678496029</v>
      </c>
      <c r="J161" s="15">
        <v>3.2009472084596728</v>
      </c>
    </row>
    <row r="162" spans="1:10" x14ac:dyDescent="0.25">
      <c r="A162" s="20" t="s">
        <v>136</v>
      </c>
      <c r="D162" s="15">
        <f>+'Purch Gas'!I116</f>
        <v>1.92</v>
      </c>
      <c r="E162" s="15">
        <v>3.8868251164491552</v>
      </c>
      <c r="H162" s="15">
        <v>4.0955920844402627</v>
      </c>
      <c r="J162" s="15">
        <v>3.1867012734081839</v>
      </c>
    </row>
    <row r="163" spans="1:10" x14ac:dyDescent="0.25">
      <c r="A163" s="20" t="s">
        <v>137</v>
      </c>
      <c r="D163" s="15">
        <f>+'Purch Gas'!I117</f>
        <v>2.0099999999999998</v>
      </c>
      <c r="E163" s="15">
        <v>3.8440504169623875</v>
      </c>
      <c r="H163" s="15">
        <v>4.0331346496888045</v>
      </c>
      <c r="J163" s="15">
        <v>3.1939829929313035</v>
      </c>
    </row>
    <row r="164" spans="1:10" x14ac:dyDescent="0.25">
      <c r="A164" s="20" t="s">
        <v>138</v>
      </c>
      <c r="D164" s="15">
        <f>+'Purch Gas'!I118</f>
        <v>1.81</v>
      </c>
      <c r="E164" s="15">
        <v>3.8135060725915033</v>
      </c>
      <c r="H164" s="15">
        <v>3.9951341302271715</v>
      </c>
      <c r="J164" s="15">
        <v>3.1842623316224641</v>
      </c>
    </row>
    <row r="165" spans="1:10" x14ac:dyDescent="0.25">
      <c r="A165" s="20" t="s">
        <v>139</v>
      </c>
      <c r="D165" s="15">
        <f>+'Purch Gas'!I119</f>
        <v>2.0099999999999998</v>
      </c>
      <c r="E165" s="15">
        <v>3.7887514708638497</v>
      </c>
      <c r="H165" s="15">
        <v>3.9582165098114244</v>
      </c>
      <c r="J165" s="15">
        <v>3.197492070735604</v>
      </c>
    </row>
    <row r="166" spans="1:10" x14ac:dyDescent="0.25">
      <c r="A166" s="20" t="s">
        <v>140</v>
      </c>
      <c r="D166" s="15">
        <f>+'Purch Gas'!I120</f>
        <v>2.3199999999999998</v>
      </c>
      <c r="E166" s="15">
        <v>3.7871815632564543</v>
      </c>
      <c r="H166" s="15">
        <v>3.9566574923919093</v>
      </c>
      <c r="J166" s="15">
        <v>3.1950272015168193</v>
      </c>
    </row>
    <row r="167" spans="1:10" x14ac:dyDescent="0.25">
      <c r="A167" s="20" t="s">
        <v>141</v>
      </c>
      <c r="D167" s="15">
        <f>+'Purch Gas'!I121</f>
        <v>3.44</v>
      </c>
      <c r="E167" s="15">
        <v>3.87678681199995</v>
      </c>
      <c r="H167" s="15">
        <v>4.0568725878690204</v>
      </c>
      <c r="J167" s="15">
        <v>3.2407144577593483</v>
      </c>
    </row>
    <row r="168" spans="1:10" x14ac:dyDescent="0.25">
      <c r="A168" s="20" t="s">
        <v>142</v>
      </c>
      <c r="D168" s="15">
        <f>+'Purch Gas'!I122</f>
        <v>3.16</v>
      </c>
      <c r="E168" s="15">
        <v>3.8331541829303317</v>
      </c>
      <c r="H168" s="15">
        <v>4.003195689090858</v>
      </c>
      <c r="J168" s="15">
        <v>3.2270057450163763</v>
      </c>
    </row>
    <row r="169" spans="1:10" x14ac:dyDescent="0.25">
      <c r="A169" s="20" t="s">
        <v>143</v>
      </c>
      <c r="D169" s="15">
        <f>+'Purch Gas'!I123</f>
        <v>1.8</v>
      </c>
      <c r="E169" s="15">
        <v>3.7855742738289395</v>
      </c>
      <c r="H169" s="15">
        <v>3.9536920587129498</v>
      </c>
      <c r="J169" s="15">
        <v>3.1786880189078799</v>
      </c>
    </row>
    <row r="170" spans="1:10" x14ac:dyDescent="0.25">
      <c r="A170" s="20" t="s">
        <v>145</v>
      </c>
      <c r="D170" s="15">
        <f>+'Purch Gas'!I124</f>
        <v>1.56</v>
      </c>
      <c r="E170" s="15">
        <v>3.8466495359834267</v>
      </c>
      <c r="H170" s="15">
        <v>4.0308490244541071</v>
      </c>
      <c r="J170" s="15">
        <v>3.1692667444289575</v>
      </c>
    </row>
    <row r="171" spans="1:10" x14ac:dyDescent="0.25">
      <c r="A171" s="20" t="s">
        <v>146</v>
      </c>
      <c r="D171" s="15">
        <f>+'Purch Gas'!I125</f>
        <v>1.29</v>
      </c>
      <c r="E171" s="15">
        <v>3.8229347890495418</v>
      </c>
      <c r="H171" s="15">
        <v>3.99409256846327</v>
      </c>
      <c r="J171" s="15">
        <v>3.1853495366653628</v>
      </c>
    </row>
    <row r="172" spans="1:10" x14ac:dyDescent="0.25">
      <c r="A172" s="20" t="s">
        <v>147</v>
      </c>
      <c r="D172" s="15">
        <f>+'Purch Gas'!I126</f>
        <v>1.59</v>
      </c>
      <c r="E172" s="15">
        <v>3.8611799133552096</v>
      </c>
      <c r="H172" s="15">
        <v>4.0373757914429795</v>
      </c>
      <c r="J172" s="15">
        <v>3.2019193913605353</v>
      </c>
    </row>
    <row r="173" spans="1:10" x14ac:dyDescent="0.25">
      <c r="A173" s="20" t="s">
        <v>148</v>
      </c>
      <c r="D173" s="15">
        <f>+'Purch Gas'!I127</f>
        <v>1.54</v>
      </c>
      <c r="E173" s="15">
        <v>3.8501090676017569</v>
      </c>
      <c r="H173" s="15">
        <v>4.0279541839325406</v>
      </c>
      <c r="J173" s="15">
        <v>3.1805199818969077</v>
      </c>
    </row>
    <row r="174" spans="1:10" x14ac:dyDescent="0.25">
      <c r="A174" s="20" t="s">
        <v>149</v>
      </c>
      <c r="D174" s="15">
        <f>+'Purch Gas'!I128</f>
        <v>1.53</v>
      </c>
      <c r="E174" s="15">
        <v>3.8488996958640813</v>
      </c>
      <c r="H174" s="15">
        <v>4.0042235835332178</v>
      </c>
      <c r="J174" s="15">
        <v>3.249205472719082</v>
      </c>
    </row>
    <row r="175" spans="1:10" x14ac:dyDescent="0.25">
      <c r="A175" s="20" t="s">
        <v>150</v>
      </c>
      <c r="D175" s="15">
        <f>+'Purch Gas'!I129</f>
        <v>1.69</v>
      </c>
      <c r="E175" s="15">
        <v>3.9086695028876282</v>
      </c>
      <c r="H175" s="15">
        <v>4.0664499172780806</v>
      </c>
      <c r="J175" s="15">
        <v>3.2897178008210433</v>
      </c>
    </row>
    <row r="176" spans="1:10" x14ac:dyDescent="0.25">
      <c r="A176" s="20" t="s">
        <v>151</v>
      </c>
      <c r="D176" s="15">
        <f>+'Purch Gas'!I130</f>
        <v>2.39</v>
      </c>
      <c r="E176" s="15">
        <v>3.9234355206926361</v>
      </c>
      <c r="H176" s="15">
        <v>4.0808443346505019</v>
      </c>
      <c r="J176" s="15">
        <v>3.2991010629017508</v>
      </c>
    </row>
    <row r="177" spans="1:10" x14ac:dyDescent="0.25">
      <c r="A177" s="20" t="s">
        <v>152</v>
      </c>
      <c r="D177" s="15">
        <f>+'Purch Gas'!I131</f>
        <v>2.23</v>
      </c>
      <c r="E177" s="15">
        <v>3.9377827654589921</v>
      </c>
      <c r="H177" s="15">
        <v>4.1006638793888754</v>
      </c>
      <c r="J177" s="15">
        <v>3.2855306951574264</v>
      </c>
    </row>
    <row r="178" spans="1:10" x14ac:dyDescent="0.25">
      <c r="A178" s="20" t="s">
        <v>153</v>
      </c>
      <c r="D178" s="15">
        <f>+'Purch Gas'!I132</f>
        <v>3.03</v>
      </c>
      <c r="E178" s="15">
        <v>3.9759925925196073</v>
      </c>
      <c r="H178" s="15">
        <v>4.1569313226000206</v>
      </c>
      <c r="J178" s="15">
        <v>3.2654378775861939</v>
      </c>
    </row>
    <row r="179" spans="1:10" x14ac:dyDescent="0.25">
      <c r="A179" s="20" t="s">
        <v>154</v>
      </c>
      <c r="D179" s="15">
        <f>+'Purch Gas'!I133</f>
        <v>2.94</v>
      </c>
      <c r="E179" s="15">
        <v>3.9810974207431284</v>
      </c>
      <c r="H179" s="15">
        <v>4.1830316950648614</v>
      </c>
      <c r="J179" s="15">
        <v>3.2093616373809142</v>
      </c>
    </row>
    <row r="180" spans="1:10" x14ac:dyDescent="0.25">
      <c r="A180" s="20" t="s">
        <v>156</v>
      </c>
      <c r="D180" s="15">
        <f>+'Purch Gas'!I134</f>
        <v>3.23</v>
      </c>
      <c r="E180" s="15">
        <v>3.9796282823035347</v>
      </c>
      <c r="H180" s="15">
        <v>4.2058614036830813</v>
      </c>
      <c r="J180" s="15">
        <v>3.1442799794783793</v>
      </c>
    </row>
    <row r="181" spans="1:10" x14ac:dyDescent="0.25">
      <c r="A181" s="20" t="s">
        <v>155</v>
      </c>
      <c r="D181" s="15">
        <f>+'Purch Gas'!I135</f>
        <v>2.75</v>
      </c>
      <c r="E181" s="15">
        <v>3.9674864001882857</v>
      </c>
      <c r="H181" s="15">
        <v>4.2084887174904129</v>
      </c>
      <c r="J181" s="15">
        <v>3.1022513176600239</v>
      </c>
    </row>
    <row r="182" spans="1:10" x14ac:dyDescent="0.25">
      <c r="A182" s="20" t="s">
        <v>157</v>
      </c>
      <c r="D182" s="15">
        <f>+'Purch Gas'!I136</f>
        <v>3.04</v>
      </c>
      <c r="E182" s="15">
        <v>3.9506117607962574</v>
      </c>
      <c r="H182" s="15">
        <v>4.197681019314313</v>
      </c>
      <c r="J182" s="15">
        <v>3.0892186739637921</v>
      </c>
    </row>
    <row r="183" spans="1:10" x14ac:dyDescent="0.25">
      <c r="A183" s="20" t="s">
        <v>158</v>
      </c>
      <c r="D183" s="15">
        <f>+'Purch Gas'!I137</f>
        <v>2.41</v>
      </c>
      <c r="E183" s="15">
        <v>3.9769740689190773</v>
      </c>
      <c r="H183" s="15">
        <v>4.2408899935443474</v>
      </c>
      <c r="J183" s="15">
        <v>3.0760606585096419</v>
      </c>
    </row>
    <row r="184" spans="1:10" x14ac:dyDescent="0.25">
      <c r="A184" s="20" t="s">
        <v>159</v>
      </c>
      <c r="D184" s="15">
        <f>+'Purch Gas'!I138</f>
        <v>2.8</v>
      </c>
      <c r="E184" s="15">
        <v>3.9607001929856551</v>
      </c>
      <c r="H184" s="15">
        <v>4.2292547809383958</v>
      </c>
      <c r="J184" s="15">
        <v>3.0632036522068047</v>
      </c>
    </row>
    <row r="185" spans="1:10" x14ac:dyDescent="0.25">
      <c r="A185" s="20" t="s">
        <v>160</v>
      </c>
      <c r="D185" s="15">
        <f>+'Purch Gas'!I139</f>
        <v>2.91</v>
      </c>
      <c r="E185" s="15">
        <v>4.0950532885037294</v>
      </c>
      <c r="H185" s="15">
        <v>4.3062553310397034</v>
      </c>
      <c r="J185" s="15">
        <v>3.4078501005256427</v>
      </c>
    </row>
    <row r="186" spans="1:10" x14ac:dyDescent="0.25">
      <c r="A186" s="20" t="s">
        <v>161</v>
      </c>
      <c r="D186" s="15">
        <f>+'Purch Gas'!I140</f>
        <v>3.79</v>
      </c>
      <c r="E186" s="15">
        <v>4.2332941173280885</v>
      </c>
      <c r="H186" s="15">
        <v>4.4567849011086134</v>
      </c>
      <c r="J186" s="15">
        <v>3.5739089268789672</v>
      </c>
    </row>
    <row r="187" spans="1:10" x14ac:dyDescent="0.25">
      <c r="A187" s="20" t="s">
        <v>162</v>
      </c>
      <c r="D187" s="15">
        <f>+'Purch Gas'!I141</f>
        <v>4.03</v>
      </c>
      <c r="E187" s="15">
        <v>4.112473313001904</v>
      </c>
      <c r="H187" s="15">
        <v>4.3601705704012437</v>
      </c>
      <c r="J187" s="15">
        <v>3.2487277160261057</v>
      </c>
    </row>
    <row r="188" spans="1:10" x14ac:dyDescent="0.25">
      <c r="A188" s="20" t="s">
        <v>163</v>
      </c>
      <c r="D188" s="15">
        <f>+'Purch Gas'!I142</f>
        <v>4.09</v>
      </c>
      <c r="E188" s="15">
        <v>4.0484630232022392</v>
      </c>
      <c r="H188" s="15">
        <v>4.1407704396622087</v>
      </c>
      <c r="J188" s="15">
        <v>3.7148966548860622</v>
      </c>
    </row>
    <row r="189" spans="1:10" x14ac:dyDescent="0.25">
      <c r="A189" s="20" t="s">
        <v>164</v>
      </c>
      <c r="D189" s="15">
        <f>+'Purch Gas'!I143</f>
        <v>5.6</v>
      </c>
      <c r="E189" s="15">
        <v>4.1861882084201802</v>
      </c>
      <c r="H189" s="15">
        <v>4.3588181999633999</v>
      </c>
      <c r="J189" s="15">
        <v>3.57994303713116</v>
      </c>
    </row>
    <row r="190" spans="1:10" x14ac:dyDescent="0.25">
      <c r="A190" s="20" t="s">
        <v>165</v>
      </c>
      <c r="D190" s="15">
        <f>+'Purch Gas'!I144</f>
        <v>6.34</v>
      </c>
      <c r="E190" s="15">
        <v>3.43209034803004</v>
      </c>
      <c r="H190" s="15">
        <v>3.3829400236070502</v>
      </c>
      <c r="J190" s="15">
        <v>3.6203786136732798</v>
      </c>
    </row>
    <row r="191" spans="1:10" x14ac:dyDescent="0.25">
      <c r="A191" s="20" t="s">
        <v>166</v>
      </c>
      <c r="D191" s="15">
        <f>+'Purch Gas'!I145</f>
        <v>5.78</v>
      </c>
      <c r="E191" s="15">
        <v>4.9516990048334302</v>
      </c>
      <c r="H191" s="15">
        <v>5.1040580791907297</v>
      </c>
      <c r="J191" s="15">
        <v>4.5012605815801203</v>
      </c>
    </row>
    <row r="192" spans="1:10" x14ac:dyDescent="0.25">
      <c r="A192" s="20" t="s">
        <v>167</v>
      </c>
      <c r="D192" s="15">
        <f>+'Purch Gas'!I146</f>
        <v>7.87</v>
      </c>
      <c r="E192" s="15">
        <f>'[1]Jan 2022'!$O$40</f>
        <v>4.1503465211736508</v>
      </c>
      <c r="H192" s="15">
        <f>+'[1]Jan 2022'!$O$75</f>
        <v>4.4077214213801001</v>
      </c>
      <c r="J192" s="15">
        <f>+'[1]Jan 2022'!$O$106</f>
        <v>3.506060739019409</v>
      </c>
    </row>
    <row r="193" spans="1:10" x14ac:dyDescent="0.25">
      <c r="A193" s="20" t="s">
        <v>170</v>
      </c>
      <c r="D193" s="15">
        <f>+'Purch Gas'!I147</f>
        <v>5.04</v>
      </c>
      <c r="E193" s="15">
        <f>'[1]Feb 2022'!$O$40</f>
        <v>4.4922792962604419</v>
      </c>
      <c r="H193" s="15">
        <f>+'[1]Feb 2022'!$O$75</f>
        <v>4.7075829319903297</v>
      </c>
      <c r="J193" s="15">
        <f>+'[1]Feb 2022'!$O$106</f>
        <v>3.9033801621119397</v>
      </c>
    </row>
  </sheetData>
  <phoneticPr fontId="12" type="noConversion"/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0:AM55"/>
  <sheetViews>
    <sheetView tabSelected="1" topLeftCell="A37" zoomScale="80" zoomScaleNormal="80" workbookViewId="0">
      <selection activeCell="AP42" sqref="AP42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7" customHeight="1" x14ac:dyDescent="0.25"/>
    <row r="53" spans="2:36" x14ac:dyDescent="0.25">
      <c r="B53" t="s">
        <v>90</v>
      </c>
    </row>
    <row r="54" spans="2:36" x14ac:dyDescent="0.25">
      <c r="B54" s="61" t="s">
        <v>78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2:36" x14ac:dyDescent="0.2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0:AM56"/>
  <sheetViews>
    <sheetView topLeftCell="A34" zoomScale="70" zoomScaleNormal="70" workbookViewId="0">
      <selection activeCell="AS26" sqref="AS26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2022-05-25T21:30:32Z</dcterms:modified>
</cp:coreProperties>
</file>