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gas\22docs\2205703\"/>
    </mc:Choice>
  </mc:AlternateContent>
  <bookViews>
    <workbookView xWindow="0" yWindow="0" windowWidth="19200" windowHeight="6915"/>
  </bookViews>
  <sheets>
    <sheet name="Table 1" sheetId="1" r:id="rId1"/>
    <sheet name="Table 2 " sheetId="3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'Table 1'!$C$2:$R$26</definedName>
    <definedName name="_xlnm.Print_Area" localSheetId="1">'Table 2 '!$C$2:$Q$26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3" l="1"/>
  <c r="J18" i="3"/>
  <c r="J17" i="3"/>
  <c r="P18" i="3"/>
  <c r="P17" i="3"/>
  <c r="J18" i="1"/>
  <c r="J17" i="1"/>
  <c r="N20" i="3"/>
  <c r="Q18" i="1"/>
  <c r="N14" i="3"/>
  <c r="O21" i="1" l="1"/>
  <c r="Q17" i="1"/>
  <c r="M21" i="1"/>
  <c r="Q13" i="1"/>
  <c r="L21" i="3" l="1"/>
  <c r="F21" i="3"/>
  <c r="J21" i="3" s="1"/>
  <c r="N19" i="3" s="1"/>
  <c r="S13" i="3" s="1"/>
  <c r="N13" i="3" s="1"/>
  <c r="N21" i="3" s="1"/>
  <c r="P20" i="3"/>
  <c r="J20" i="3"/>
  <c r="J19" i="3"/>
  <c r="P16" i="3"/>
  <c r="J16" i="3"/>
  <c r="P15" i="3"/>
  <c r="J15" i="3"/>
  <c r="P14" i="3"/>
  <c r="J14" i="3"/>
  <c r="J13" i="3"/>
  <c r="Q20" i="1"/>
  <c r="Q19" i="1"/>
  <c r="Q16" i="1"/>
  <c r="Q15" i="1"/>
  <c r="Q14" i="1"/>
  <c r="P19" i="3" l="1"/>
  <c r="P13" i="3"/>
  <c r="P21" i="3"/>
  <c r="J19" i="1" l="1"/>
  <c r="J16" i="1"/>
  <c r="J15" i="1"/>
  <c r="J14" i="1"/>
  <c r="J13" i="1"/>
  <c r="J20" i="1" l="1"/>
  <c r="H21" i="1"/>
  <c r="Q21" i="1"/>
  <c r="F21" i="1"/>
  <c r="J21" i="1" l="1"/>
</calcChain>
</file>

<file path=xl/sharedStrings.xml><?xml version="1.0" encoding="utf-8"?>
<sst xmlns="http://schemas.openxmlformats.org/spreadsheetml/2006/main" count="78" uniqueCount="36">
  <si>
    <t>Present</t>
  </si>
  <si>
    <t>Non-Gas</t>
  </si>
  <si>
    <t>(1)</t>
  </si>
  <si>
    <t>COSS</t>
  </si>
  <si>
    <t>Incr./Decr.</t>
  </si>
  <si>
    <t>Percent</t>
  </si>
  <si>
    <t>(2)</t>
  </si>
  <si>
    <t>(3)</t>
  </si>
  <si>
    <t>(4)</t>
  </si>
  <si>
    <t>(5)</t>
  </si>
  <si>
    <t>GS</t>
  </si>
  <si>
    <t>FS</t>
  </si>
  <si>
    <t>IS</t>
  </si>
  <si>
    <t>TBF</t>
  </si>
  <si>
    <t>NGV</t>
  </si>
  <si>
    <t>Total</t>
  </si>
  <si>
    <t>TABLE 1</t>
  </si>
  <si>
    <t>Sources:</t>
  </si>
  <si>
    <t>TABLE 2</t>
  </si>
  <si>
    <t>Class Revenue Allocation Comparison</t>
  </si>
  <si>
    <t>Class Cost of Service Study Comparison</t>
  </si>
  <si>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FEA Cost of Service Workpaper</t>
    </r>
  </si>
  <si>
    <r>
      <t>FEA Proposed</t>
    </r>
    <r>
      <rPr>
        <b/>
        <vertAlign val="superscript"/>
        <sz val="11"/>
        <color theme="1"/>
        <rFont val="Arial"/>
        <family val="2"/>
      </rPr>
      <t>2</t>
    </r>
  </si>
  <si>
    <r>
      <t>DEU Proposed</t>
    </r>
    <r>
      <rPr>
        <b/>
        <vertAlign val="superscript"/>
        <sz val="11"/>
        <color theme="1"/>
        <rFont val="Arial"/>
        <family val="2"/>
      </rPr>
      <t>1</t>
    </r>
  </si>
  <si>
    <t xml:space="preserve">      Revenues   </t>
  </si>
  <si>
    <t xml:space="preserve">  Incr./Decr.  </t>
  </si>
  <si>
    <t>__________________</t>
  </si>
  <si>
    <t>Rate</t>
  </si>
  <si>
    <t>Class</t>
  </si>
  <si>
    <t>(6)</t>
  </si>
  <si>
    <t>Proposd</t>
  </si>
  <si>
    <t>Proposed</t>
  </si>
  <si>
    <t>TSS</t>
  </si>
  <si>
    <t>TSM</t>
  </si>
  <si>
    <t>TSL</t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</si>
  <si>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>DEU Exhibit 4.20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</si>
</sst>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vertAlign val="superscript"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164" fontId="0" fillId="0" borderId="0" xfId="1" applyNumberFormat="1" applyFont="1"/>
    <xf numFmtId="165" fontId="0" fillId="0" borderId="0" xfId="2" applyNumberFormat="1" applyFont="1"/>
    <xf numFmtId="165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Border="1"/>
    <xf numFmtId="165" fontId="0" fillId="0" borderId="0" xfId="0" applyNumberFormat="1" applyBorder="1"/>
    <xf numFmtId="166" fontId="0" fillId="0" borderId="0" xfId="3" applyNumberFormat="1" applyFont="1" applyBorder="1"/>
    <xf numFmtId="165" fontId="0" fillId="0" borderId="0" xfId="2" applyNumberFormat="1" applyFont="1" applyBorder="1"/>
    <xf numFmtId="0" fontId="0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 applyBorder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165" fontId="0" fillId="0" borderId="7" xfId="0" applyNumberFormat="1" applyBorder="1"/>
    <xf numFmtId="165" fontId="0" fillId="0" borderId="7" xfId="2" applyNumberFormat="1" applyFont="1" applyBorder="1"/>
    <xf numFmtId="10" fontId="0" fillId="0" borderId="0" xfId="3" applyNumberFormat="1" applyFont="1" applyBorder="1"/>
    <xf numFmtId="10" fontId="0" fillId="0" borderId="7" xfId="3" applyNumberFormat="1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X31"/>
  <sheetViews>
    <sheetView showGridLines="0" tabSelected="1" workbookViewId="0">
      <selection activeCell="Q13" sqref="Q13"/>
    </sheetView>
  </sheetViews>
  <sheetFormatPr defaultRowHeight="14.25" x14ac:dyDescent="0.2"/>
  <cols>
    <col min="3" max="3" width="1.625" customWidth="1"/>
    <col min="4" max="4" width="5.375" customWidth="1"/>
    <col min="5" max="5" width="2.125" customWidth="1"/>
    <col min="6" max="6" width="13.5" customWidth="1"/>
    <col min="7" max="7" width="1.125" customWidth="1"/>
    <col min="8" max="8" width="13.875" customWidth="1"/>
    <col min="9" max="9" width="1.375" customWidth="1"/>
    <col min="10" max="10" width="8" customWidth="1"/>
    <col min="11" max="11" width="2.125" customWidth="1"/>
    <col min="12" max="12" width="1.5" customWidth="1"/>
    <col min="13" max="13" width="14" customWidth="1"/>
    <col min="14" max="14" width="1.375" customWidth="1"/>
    <col min="15" max="15" width="13.125" customWidth="1"/>
    <col min="16" max="16" width="1.375" customWidth="1"/>
    <col min="17" max="17" width="8.5" customWidth="1"/>
    <col min="18" max="18" width="2.125" customWidth="1"/>
    <col min="22" max="22" width="16.375" customWidth="1"/>
    <col min="24" max="24" width="13.125" customWidth="1"/>
  </cols>
  <sheetData>
    <row r="2" spans="3:24" ht="8.25" customHeight="1" x14ac:dyDescent="0.2"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3:24" ht="15" x14ac:dyDescent="0.25">
      <c r="C3" s="7"/>
      <c r="D3" s="35" t="s">
        <v>16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8"/>
    </row>
    <row r="4" spans="3:24" x14ac:dyDescent="0.2">
      <c r="C4" s="7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8"/>
    </row>
    <row r="5" spans="3:24" ht="15" x14ac:dyDescent="0.25">
      <c r="C5" s="7"/>
      <c r="D5" s="36" t="s">
        <v>20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8"/>
    </row>
    <row r="6" spans="3:24" x14ac:dyDescent="0.2">
      <c r="C6" s="7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/>
    </row>
    <row r="7" spans="3:24" ht="17.25" x14ac:dyDescent="0.2">
      <c r="C7" s="7"/>
      <c r="D7" s="9"/>
      <c r="E7" s="9"/>
      <c r="F7" s="34" t="s">
        <v>23</v>
      </c>
      <c r="G7" s="34"/>
      <c r="H7" s="34"/>
      <c r="I7" s="34"/>
      <c r="J7" s="34"/>
      <c r="K7" s="9"/>
      <c r="L7" s="9"/>
      <c r="M7" s="34" t="s">
        <v>22</v>
      </c>
      <c r="N7" s="34"/>
      <c r="O7" s="34"/>
      <c r="P7" s="34"/>
      <c r="Q7" s="34"/>
      <c r="R7" s="8"/>
    </row>
    <row r="8" spans="3:24" ht="15" x14ac:dyDescent="0.2">
      <c r="C8" s="7"/>
      <c r="D8" s="10"/>
      <c r="E8" s="10"/>
      <c r="F8" s="30" t="s">
        <v>0</v>
      </c>
      <c r="G8" s="30"/>
      <c r="H8" s="34"/>
      <c r="I8" s="34"/>
      <c r="J8" s="34"/>
      <c r="K8" s="30"/>
      <c r="L8" s="31"/>
      <c r="M8" s="30" t="s">
        <v>0</v>
      </c>
      <c r="N8" s="30"/>
      <c r="O8" s="34"/>
      <c r="P8" s="34"/>
      <c r="Q8" s="34"/>
      <c r="R8" s="8"/>
    </row>
    <row r="9" spans="3:24" ht="15" x14ac:dyDescent="0.2">
      <c r="C9" s="7"/>
      <c r="D9" s="11" t="s">
        <v>27</v>
      </c>
      <c r="E9" s="10"/>
      <c r="F9" s="30" t="s">
        <v>1</v>
      </c>
      <c r="G9" s="30"/>
      <c r="H9" s="30" t="s">
        <v>3</v>
      </c>
      <c r="I9" s="30"/>
      <c r="J9" s="34" t="s">
        <v>5</v>
      </c>
      <c r="K9" s="34"/>
      <c r="L9" s="31"/>
      <c r="M9" s="30" t="s">
        <v>1</v>
      </c>
      <c r="N9" s="30"/>
      <c r="O9" s="30" t="s">
        <v>3</v>
      </c>
      <c r="P9" s="30"/>
      <c r="Q9" s="30" t="s">
        <v>5</v>
      </c>
      <c r="R9" s="8"/>
    </row>
    <row r="10" spans="3:24" ht="15" x14ac:dyDescent="0.2">
      <c r="C10" s="7"/>
      <c r="D10" s="12" t="s">
        <v>28</v>
      </c>
      <c r="E10" s="22"/>
      <c r="F10" s="12" t="s">
        <v>24</v>
      </c>
      <c r="G10" s="12"/>
      <c r="H10" s="12" t="s">
        <v>25</v>
      </c>
      <c r="I10" s="12"/>
      <c r="J10" s="37" t="s">
        <v>4</v>
      </c>
      <c r="K10" s="37"/>
      <c r="L10" s="12"/>
      <c r="M10" s="12" t="s">
        <v>24</v>
      </c>
      <c r="N10" s="12"/>
      <c r="O10" s="12" t="s">
        <v>25</v>
      </c>
      <c r="P10" s="12"/>
      <c r="Q10" s="12" t="s">
        <v>4</v>
      </c>
      <c r="R10" s="8"/>
    </row>
    <row r="11" spans="3:24" ht="15" x14ac:dyDescent="0.2">
      <c r="C11" s="7"/>
      <c r="D11" s="10"/>
      <c r="E11" s="10"/>
      <c r="F11" s="13" t="s">
        <v>2</v>
      </c>
      <c r="G11" s="13"/>
      <c r="H11" s="13" t="s">
        <v>6</v>
      </c>
      <c r="I11" s="10"/>
      <c r="J11" s="33" t="s">
        <v>7</v>
      </c>
      <c r="K11" s="33"/>
      <c r="L11" s="32"/>
      <c r="M11" s="25" t="s">
        <v>8</v>
      </c>
      <c r="N11" s="25"/>
      <c r="O11" s="33" t="s">
        <v>9</v>
      </c>
      <c r="P11" s="33"/>
      <c r="Q11" s="25" t="s">
        <v>29</v>
      </c>
      <c r="R11" s="8"/>
    </row>
    <row r="12" spans="3:24" ht="15" x14ac:dyDescent="0.2">
      <c r="C12" s="7"/>
      <c r="D12" s="10"/>
      <c r="E12" s="10"/>
      <c r="F12" s="13"/>
      <c r="G12" s="13"/>
      <c r="H12" s="13"/>
      <c r="I12" s="10"/>
      <c r="J12" s="13"/>
      <c r="K12" s="13"/>
      <c r="L12" s="32"/>
      <c r="M12" s="10"/>
      <c r="N12" s="24"/>
      <c r="O12" s="13"/>
      <c r="P12" s="10"/>
      <c r="Q12" s="13"/>
      <c r="R12" s="8"/>
    </row>
    <row r="13" spans="3:24" ht="15" x14ac:dyDescent="0.25">
      <c r="C13" s="7"/>
      <c r="D13" s="14" t="s">
        <v>10</v>
      </c>
      <c r="E13" s="9"/>
      <c r="F13" s="15">
        <v>391822087.75413269</v>
      </c>
      <c r="G13" s="15"/>
      <c r="H13" s="15">
        <v>54421565.153027251</v>
      </c>
      <c r="I13" s="9"/>
      <c r="J13" s="28">
        <f t="shared" ref="J13:J21" si="0">H13/F13</f>
        <v>0.13889356127155505</v>
      </c>
      <c r="K13" s="16"/>
      <c r="L13" s="16"/>
      <c r="M13" s="15">
        <v>392104073.57506377</v>
      </c>
      <c r="N13" s="9"/>
      <c r="O13" s="17">
        <v>67721598.260142684</v>
      </c>
      <c r="P13" s="9"/>
      <c r="Q13" s="28">
        <f t="shared" ref="Q13:Q21" si="1">O13/M13</f>
        <v>0.17271332491570807</v>
      </c>
      <c r="R13" s="8"/>
      <c r="V13" s="2"/>
      <c r="X13" s="2"/>
    </row>
    <row r="14" spans="3:24" ht="15" x14ac:dyDescent="0.25">
      <c r="C14" s="7"/>
      <c r="D14" s="14" t="s">
        <v>11</v>
      </c>
      <c r="E14" s="9"/>
      <c r="F14" s="15">
        <v>2874843.4543243502</v>
      </c>
      <c r="G14" s="15"/>
      <c r="H14" s="15">
        <v>1117043.679660962</v>
      </c>
      <c r="I14" s="9"/>
      <c r="J14" s="28">
        <f t="shared" si="0"/>
        <v>0.38855808930420216</v>
      </c>
      <c r="K14" s="16"/>
      <c r="L14" s="16"/>
      <c r="M14" s="15">
        <v>2865605.1486766012</v>
      </c>
      <c r="N14" s="9"/>
      <c r="O14" s="17">
        <v>618773.47950922395</v>
      </c>
      <c r="P14" s="9"/>
      <c r="Q14" s="28">
        <f t="shared" si="1"/>
        <v>0.21593117244187915</v>
      </c>
      <c r="R14" s="8"/>
      <c r="V14" s="1"/>
      <c r="X14" s="1"/>
    </row>
    <row r="15" spans="3:24" ht="15" x14ac:dyDescent="0.25">
      <c r="C15" s="7"/>
      <c r="D15" s="14" t="s">
        <v>12</v>
      </c>
      <c r="E15" s="9"/>
      <c r="F15" s="15">
        <v>267753.86695013777</v>
      </c>
      <c r="G15" s="15"/>
      <c r="H15" s="15">
        <v>-17371.220016223906</v>
      </c>
      <c r="I15" s="9"/>
      <c r="J15" s="28">
        <f t="shared" si="0"/>
        <v>-6.4877569142479816E-2</v>
      </c>
      <c r="K15" s="16"/>
      <c r="L15" s="16"/>
      <c r="M15" s="15">
        <v>264806.31082545512</v>
      </c>
      <c r="N15" s="9"/>
      <c r="O15" s="17">
        <v>-172726.99069617211</v>
      </c>
      <c r="P15" s="9"/>
      <c r="Q15" s="28">
        <f t="shared" si="1"/>
        <v>-0.65227671560298905</v>
      </c>
      <c r="R15" s="8"/>
      <c r="V15" s="1"/>
      <c r="X15" s="1"/>
    </row>
    <row r="16" spans="3:24" ht="15" x14ac:dyDescent="0.25">
      <c r="C16" s="7"/>
      <c r="D16" s="14" t="s">
        <v>32</v>
      </c>
      <c r="E16" s="9"/>
      <c r="F16" s="15">
        <v>14438531.449111566</v>
      </c>
      <c r="G16" s="15"/>
      <c r="H16" s="15">
        <v>-1744115.7371347537</v>
      </c>
      <c r="I16" s="9"/>
      <c r="J16" s="28">
        <f t="shared" si="0"/>
        <v>-0.12079592327529078</v>
      </c>
      <c r="K16" s="16"/>
      <c r="L16" s="16"/>
      <c r="M16" s="15">
        <v>14432341.94431383</v>
      </c>
      <c r="N16" s="9"/>
      <c r="O16" s="17">
        <v>-2145493.6046752464</v>
      </c>
      <c r="P16" s="9"/>
      <c r="Q16" s="28">
        <f t="shared" si="1"/>
        <v>-0.14865872863555213</v>
      </c>
      <c r="R16" s="8"/>
      <c r="V16" s="1"/>
      <c r="X16" s="1"/>
    </row>
    <row r="17" spans="3:24" ht="15" x14ac:dyDescent="0.25">
      <c r="C17" s="7"/>
      <c r="D17" s="14" t="s">
        <v>33</v>
      </c>
      <c r="E17" s="9"/>
      <c r="F17" s="15">
        <v>14201396.529126022</v>
      </c>
      <c r="G17" s="15"/>
      <c r="H17" s="15">
        <v>2874678.0827513356</v>
      </c>
      <c r="I17" s="9"/>
      <c r="J17" s="28">
        <f t="shared" si="0"/>
        <v>0.20242221086183895</v>
      </c>
      <c r="K17" s="16"/>
      <c r="L17" s="16"/>
      <c r="M17" s="15">
        <v>14123544.897769887</v>
      </c>
      <c r="N17" s="9"/>
      <c r="O17" s="17">
        <v>-1054042.0677129931</v>
      </c>
      <c r="P17" s="9"/>
      <c r="Q17" s="28">
        <f t="shared" si="1"/>
        <v>-7.4630135376241608E-2</v>
      </c>
      <c r="R17" s="8"/>
      <c r="V17" s="1"/>
      <c r="X17" s="1"/>
    </row>
    <row r="18" spans="3:24" ht="15" x14ac:dyDescent="0.25">
      <c r="C18" s="7"/>
      <c r="D18" s="14" t="s">
        <v>34</v>
      </c>
      <c r="E18" s="9"/>
      <c r="F18" s="15">
        <v>11451583.231199386</v>
      </c>
      <c r="G18" s="15"/>
      <c r="H18" s="15">
        <v>7117237.9020899925</v>
      </c>
      <c r="I18" s="9"/>
      <c r="J18" s="28">
        <f t="shared" si="0"/>
        <v>0.62150689196401765</v>
      </c>
      <c r="K18" s="16"/>
      <c r="L18" s="16"/>
      <c r="M18" s="15">
        <v>11282946.094167411</v>
      </c>
      <c r="N18" s="9"/>
      <c r="O18" s="17">
        <v>-669073.68182156316</v>
      </c>
      <c r="P18" s="9"/>
      <c r="Q18" s="28">
        <f t="shared" si="1"/>
        <v>-5.9299554942253342E-2</v>
      </c>
      <c r="R18" s="8"/>
      <c r="V18" s="1"/>
      <c r="X18" s="1"/>
    </row>
    <row r="19" spans="3:24" ht="15" x14ac:dyDescent="0.25">
      <c r="C19" s="7"/>
      <c r="D19" s="14" t="s">
        <v>13</v>
      </c>
      <c r="E19" s="9"/>
      <c r="F19" s="15">
        <v>4883039.997629486</v>
      </c>
      <c r="G19" s="15"/>
      <c r="H19" s="15">
        <v>6197995.0458930442</v>
      </c>
      <c r="I19" s="9"/>
      <c r="J19" s="28">
        <f t="shared" si="0"/>
        <v>1.2692902472439125</v>
      </c>
      <c r="K19" s="16"/>
      <c r="L19" s="16"/>
      <c r="M19" s="15">
        <v>4867847.3738160906</v>
      </c>
      <c r="N19" s="9"/>
      <c r="O19" s="17">
        <v>5771227.8680446427</v>
      </c>
      <c r="P19" s="9"/>
      <c r="Q19" s="28">
        <f t="shared" si="1"/>
        <v>1.1855811049228435</v>
      </c>
      <c r="R19" s="8"/>
      <c r="V19" s="1"/>
      <c r="X19" s="1"/>
    </row>
    <row r="20" spans="3:24" ht="15" x14ac:dyDescent="0.25">
      <c r="C20" s="7"/>
      <c r="D20" s="14" t="s">
        <v>14</v>
      </c>
      <c r="E20" s="9"/>
      <c r="F20" s="26">
        <v>2615861.3112144144</v>
      </c>
      <c r="G20" s="15"/>
      <c r="H20" s="26">
        <v>544656.30584711547</v>
      </c>
      <c r="I20" s="9"/>
      <c r="J20" s="29">
        <f t="shared" si="0"/>
        <v>0.20821299031111806</v>
      </c>
      <c r="K20" s="16"/>
      <c r="L20" s="16"/>
      <c r="M20" s="26">
        <v>2613932.2490550596</v>
      </c>
      <c r="N20" s="9"/>
      <c r="O20" s="27">
        <v>441425.949328063</v>
      </c>
      <c r="P20" s="9"/>
      <c r="Q20" s="29">
        <f t="shared" si="1"/>
        <v>0.16887428872253255</v>
      </c>
      <c r="R20" s="8"/>
      <c r="V20" s="1"/>
      <c r="X20" s="1"/>
    </row>
    <row r="21" spans="3:24" ht="15" x14ac:dyDescent="0.25">
      <c r="C21" s="7"/>
      <c r="D21" s="14" t="s">
        <v>15</v>
      </c>
      <c r="E21" s="9"/>
      <c r="F21" s="15">
        <f>SUM(F13:F20)</f>
        <v>442555097.59368807</v>
      </c>
      <c r="G21" s="15"/>
      <c r="H21" s="15">
        <f>SUM(H13:H20)</f>
        <v>70511689.212118715</v>
      </c>
      <c r="I21" s="9"/>
      <c r="J21" s="28">
        <f t="shared" si="0"/>
        <v>0.15932861150060876</v>
      </c>
      <c r="K21" s="16"/>
      <c r="L21" s="16"/>
      <c r="M21" s="15">
        <f>SUM(M13:M20)</f>
        <v>442555097.59368807</v>
      </c>
      <c r="N21" s="9"/>
      <c r="O21" s="17">
        <f>SUM(O13:O20)</f>
        <v>70511689.212118626</v>
      </c>
      <c r="P21" s="9"/>
      <c r="Q21" s="28">
        <f t="shared" si="1"/>
        <v>0.15932861150060854</v>
      </c>
      <c r="R21" s="8"/>
      <c r="V21" s="3"/>
      <c r="X21" s="3"/>
    </row>
    <row r="22" spans="3:24" ht="15" x14ac:dyDescent="0.25">
      <c r="C22" s="7"/>
      <c r="D22" s="23" t="s">
        <v>26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8"/>
    </row>
    <row r="23" spans="3:24" ht="15.75" customHeight="1" x14ac:dyDescent="0.2">
      <c r="C23" s="7"/>
      <c r="D23" s="18" t="s">
        <v>17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8"/>
    </row>
    <row r="24" spans="3:24" ht="16.5" x14ac:dyDescent="0.2">
      <c r="C24" s="7"/>
      <c r="D24" s="18" t="s">
        <v>35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8"/>
    </row>
    <row r="25" spans="3:24" ht="16.5" x14ac:dyDescent="0.2">
      <c r="C25" s="7"/>
      <c r="D25" s="18" t="s">
        <v>21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8"/>
    </row>
    <row r="26" spans="3:24" ht="9" customHeight="1" x14ac:dyDescent="0.2"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/>
    </row>
    <row r="29" spans="3:24" ht="15" x14ac:dyDescent="0.2">
      <c r="O29" s="22"/>
      <c r="P29" s="22"/>
    </row>
    <row r="31" spans="3:24" ht="15" x14ac:dyDescent="0.2">
      <c r="S31" s="22"/>
      <c r="T31" s="22"/>
    </row>
  </sheetData>
  <mergeCells count="10">
    <mergeCell ref="J11:K11"/>
    <mergeCell ref="O11:P11"/>
    <mergeCell ref="H8:J8"/>
    <mergeCell ref="O8:Q8"/>
    <mergeCell ref="D3:Q3"/>
    <mergeCell ref="D5:Q5"/>
    <mergeCell ref="F7:J7"/>
    <mergeCell ref="M7:Q7"/>
    <mergeCell ref="J9:K9"/>
    <mergeCell ref="J10:K10"/>
  </mergeCells>
  <pageMargins left="0.7" right="0.7" top="0.75" bottom="0.75" header="0.3" footer="0.3"/>
  <pageSetup orientation="landscape" r:id="rId1"/>
  <ignoredErrors>
    <ignoredError sqref="F11 H11:J11 M11:Q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W31"/>
  <sheetViews>
    <sheetView showGridLines="0" workbookViewId="0">
      <selection activeCell="P13" sqref="P13"/>
    </sheetView>
  </sheetViews>
  <sheetFormatPr defaultRowHeight="14.25" x14ac:dyDescent="0.2"/>
  <cols>
    <col min="3" max="3" width="1.625" customWidth="1"/>
    <col min="4" max="4" width="5.375" customWidth="1"/>
    <col min="5" max="5" width="2.125" customWidth="1"/>
    <col min="6" max="6" width="13.5" customWidth="1"/>
    <col min="7" max="7" width="1.25" customWidth="1"/>
    <col min="8" max="8" width="13.5" customWidth="1"/>
    <col min="9" max="9" width="1.25" customWidth="1"/>
    <col min="10" max="10" width="8.625" customWidth="1"/>
    <col min="11" max="11" width="2" customWidth="1"/>
    <col min="12" max="12" width="13.125" customWidth="1"/>
    <col min="13" max="13" width="1.125" customWidth="1"/>
    <col min="14" max="14" width="14" customWidth="1"/>
    <col min="15" max="15" width="1.25" customWidth="1"/>
    <col min="16" max="16" width="8.5" customWidth="1"/>
    <col min="17" max="17" width="2.125" customWidth="1"/>
    <col min="18" max="19" width="12.125" bestFit="1" customWidth="1"/>
    <col min="21" max="21" width="16.375" customWidth="1"/>
    <col min="23" max="23" width="13.125" customWidth="1"/>
  </cols>
  <sheetData>
    <row r="2" spans="3:23" ht="8.25" customHeight="1" x14ac:dyDescent="0.2"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3:23" ht="15" x14ac:dyDescent="0.25">
      <c r="C3" s="7"/>
      <c r="D3" s="35" t="s">
        <v>18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8"/>
    </row>
    <row r="4" spans="3:23" x14ac:dyDescent="0.2">
      <c r="C4" s="7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8"/>
    </row>
    <row r="5" spans="3:23" ht="15" x14ac:dyDescent="0.25">
      <c r="C5" s="7"/>
      <c r="D5" s="36" t="s">
        <v>19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8"/>
    </row>
    <row r="6" spans="3:23" x14ac:dyDescent="0.2">
      <c r="C6" s="7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8"/>
    </row>
    <row r="7" spans="3:23" ht="17.25" x14ac:dyDescent="0.2">
      <c r="C7" s="7"/>
      <c r="D7" s="9"/>
      <c r="E7" s="9"/>
      <c r="F7" s="34" t="s">
        <v>23</v>
      </c>
      <c r="G7" s="34"/>
      <c r="H7" s="34"/>
      <c r="I7" s="34"/>
      <c r="J7" s="34"/>
      <c r="K7" s="9"/>
      <c r="L7" s="34" t="s">
        <v>22</v>
      </c>
      <c r="M7" s="34"/>
      <c r="N7" s="34"/>
      <c r="O7" s="34"/>
      <c r="P7" s="34"/>
      <c r="Q7" s="8"/>
    </row>
    <row r="8" spans="3:23" ht="15" x14ac:dyDescent="0.2">
      <c r="C8" s="7"/>
      <c r="D8" s="24"/>
      <c r="E8" s="24"/>
      <c r="F8" s="30" t="s">
        <v>0</v>
      </c>
      <c r="G8" s="30"/>
      <c r="H8" s="34"/>
      <c r="I8" s="34"/>
      <c r="J8" s="34"/>
      <c r="K8" s="30"/>
      <c r="L8" s="30" t="s">
        <v>0</v>
      </c>
      <c r="M8" s="30"/>
      <c r="N8" s="34"/>
      <c r="O8" s="34"/>
      <c r="P8" s="34"/>
      <c r="Q8" s="8"/>
    </row>
    <row r="9" spans="3:23" ht="15" x14ac:dyDescent="0.2">
      <c r="C9" s="7"/>
      <c r="D9" s="24" t="s">
        <v>27</v>
      </c>
      <c r="E9" s="24"/>
      <c r="F9" s="30" t="s">
        <v>1</v>
      </c>
      <c r="G9" s="30"/>
      <c r="H9" s="30" t="s">
        <v>30</v>
      </c>
      <c r="I9" s="30"/>
      <c r="J9" s="30" t="s">
        <v>5</v>
      </c>
      <c r="K9" s="30"/>
      <c r="L9" s="30" t="s">
        <v>1</v>
      </c>
      <c r="M9" s="30"/>
      <c r="N9" s="30" t="s">
        <v>31</v>
      </c>
      <c r="O9" s="30"/>
      <c r="P9" s="30" t="s">
        <v>5</v>
      </c>
      <c r="Q9" s="8"/>
    </row>
    <row r="10" spans="3:23" ht="15" x14ac:dyDescent="0.2">
      <c r="C10" s="7"/>
      <c r="D10" s="12" t="s">
        <v>28</v>
      </c>
      <c r="E10" s="22"/>
      <c r="F10" s="12" t="s">
        <v>24</v>
      </c>
      <c r="G10" s="12"/>
      <c r="H10" s="12" t="s">
        <v>25</v>
      </c>
      <c r="I10" s="12"/>
      <c r="J10" s="12" t="s">
        <v>4</v>
      </c>
      <c r="K10" s="12"/>
      <c r="L10" s="12" t="s">
        <v>24</v>
      </c>
      <c r="M10" s="12"/>
      <c r="N10" s="12" t="s">
        <v>25</v>
      </c>
      <c r="O10" s="12"/>
      <c r="P10" s="12" t="s">
        <v>4</v>
      </c>
      <c r="Q10" s="8"/>
    </row>
    <row r="11" spans="3:23" ht="15" x14ac:dyDescent="0.2">
      <c r="C11" s="7"/>
      <c r="D11" s="24"/>
      <c r="E11" s="24"/>
      <c r="F11" s="25" t="s">
        <v>2</v>
      </c>
      <c r="G11" s="25"/>
      <c r="H11" s="25" t="s">
        <v>6</v>
      </c>
      <c r="I11" s="24"/>
      <c r="J11" s="33" t="s">
        <v>7</v>
      </c>
      <c r="K11" s="33"/>
      <c r="L11" s="25" t="s">
        <v>8</v>
      </c>
      <c r="M11" s="25"/>
      <c r="N11" s="33" t="s">
        <v>9</v>
      </c>
      <c r="O11" s="33"/>
      <c r="P11" s="25" t="s">
        <v>29</v>
      </c>
      <c r="Q11" s="8"/>
    </row>
    <row r="12" spans="3:23" ht="15" x14ac:dyDescent="0.2">
      <c r="C12" s="7"/>
      <c r="D12" s="24"/>
      <c r="E12" s="24"/>
      <c r="F12" s="25"/>
      <c r="G12" s="25"/>
      <c r="H12" s="25"/>
      <c r="I12" s="24"/>
      <c r="J12" s="25"/>
      <c r="K12" s="25"/>
      <c r="L12" s="24"/>
      <c r="M12" s="24"/>
      <c r="N12" s="25"/>
      <c r="O12" s="24"/>
      <c r="P12" s="25"/>
      <c r="Q12" s="8"/>
    </row>
    <row r="13" spans="3:23" ht="15" x14ac:dyDescent="0.25">
      <c r="C13" s="7"/>
      <c r="D13" s="14" t="s">
        <v>10</v>
      </c>
      <c r="E13" s="9"/>
      <c r="F13" s="15">
        <v>391822087.75413269</v>
      </c>
      <c r="G13" s="15"/>
      <c r="H13" s="15">
        <v>57909354.23759722</v>
      </c>
      <c r="I13" s="9"/>
      <c r="J13" s="28">
        <f t="shared" ref="J13:J21" si="0">H13/F13</f>
        <v>0.14779502240296158</v>
      </c>
      <c r="K13" s="16"/>
      <c r="L13" s="15">
        <v>392104073.57506377</v>
      </c>
      <c r="M13" s="9"/>
      <c r="N13" s="17">
        <f>S13</f>
        <v>68288108.738680929</v>
      </c>
      <c r="O13" s="9"/>
      <c r="P13" s="28">
        <f t="shared" ref="P13:P21" si="1">N13/L13</f>
        <v>0.17415812112344189</v>
      </c>
      <c r="Q13" s="8"/>
      <c r="R13" s="3"/>
      <c r="S13" s="3">
        <f>H21-N14-N19-N20</f>
        <v>68288108.738680929</v>
      </c>
      <c r="U13" s="2"/>
      <c r="W13" s="2"/>
    </row>
    <row r="14" spans="3:23" ht="15" x14ac:dyDescent="0.25">
      <c r="C14" s="7"/>
      <c r="D14" s="14" t="s">
        <v>11</v>
      </c>
      <c r="E14" s="9"/>
      <c r="F14" s="15">
        <v>2874843.4543243502</v>
      </c>
      <c r="G14" s="15"/>
      <c r="H14" s="15">
        <v>1173453.4148719143</v>
      </c>
      <c r="I14" s="9"/>
      <c r="J14" s="28">
        <f t="shared" si="0"/>
        <v>0.40817993519153234</v>
      </c>
      <c r="K14" s="16"/>
      <c r="L14" s="15">
        <v>2865605.1486766012</v>
      </c>
      <c r="M14" s="9"/>
      <c r="N14" s="17">
        <f>'Table 1'!O14</f>
        <v>618773.47950922395</v>
      </c>
      <c r="O14" s="9"/>
      <c r="P14" s="28">
        <f t="shared" si="1"/>
        <v>0.21593117244187915</v>
      </c>
      <c r="Q14" s="8"/>
      <c r="R14" s="3"/>
      <c r="U14" s="1"/>
      <c r="W14" s="1"/>
    </row>
    <row r="15" spans="3:23" ht="15" x14ac:dyDescent="0.25">
      <c r="C15" s="7"/>
      <c r="D15" s="14" t="s">
        <v>12</v>
      </c>
      <c r="E15" s="9"/>
      <c r="F15" s="15">
        <v>267753.86695013777</v>
      </c>
      <c r="G15" s="15"/>
      <c r="H15" s="15">
        <v>-14448.970871667025</v>
      </c>
      <c r="I15" s="9"/>
      <c r="J15" s="28">
        <f t="shared" si="0"/>
        <v>-5.3963630987849641E-2</v>
      </c>
      <c r="K15" s="16"/>
      <c r="L15" s="15">
        <v>264806.31082545512</v>
      </c>
      <c r="M15" s="9"/>
      <c r="N15" s="17">
        <v>0</v>
      </c>
      <c r="O15" s="9"/>
      <c r="P15" s="28">
        <f t="shared" si="1"/>
        <v>0</v>
      </c>
      <c r="Q15" s="8"/>
      <c r="U15" s="1"/>
      <c r="W15" s="1"/>
    </row>
    <row r="16" spans="3:23" ht="15" x14ac:dyDescent="0.25">
      <c r="C16" s="7"/>
      <c r="D16" s="14" t="s">
        <v>32</v>
      </c>
      <c r="E16" s="9"/>
      <c r="F16" s="15">
        <v>14438531.449111566</v>
      </c>
      <c r="G16" s="15"/>
      <c r="H16" s="15">
        <v>-1542422.8983583292</v>
      </c>
      <c r="I16" s="9"/>
      <c r="J16" s="28">
        <f t="shared" si="0"/>
        <v>-0.10682685450349161</v>
      </c>
      <c r="K16" s="16"/>
      <c r="L16" s="15">
        <v>14432341.94431383</v>
      </c>
      <c r="M16" s="9"/>
      <c r="N16" s="17">
        <v>0</v>
      </c>
      <c r="O16" s="9"/>
      <c r="P16" s="28">
        <f t="shared" si="1"/>
        <v>0</v>
      </c>
      <c r="Q16" s="8"/>
      <c r="U16" s="1"/>
      <c r="W16" s="1"/>
    </row>
    <row r="17" spans="3:23" ht="15" x14ac:dyDescent="0.25">
      <c r="C17" s="7"/>
      <c r="D17" s="14" t="s">
        <v>33</v>
      </c>
      <c r="E17" s="9"/>
      <c r="F17" s="15">
        <v>14201396.529126022</v>
      </c>
      <c r="G17" s="15"/>
      <c r="H17" s="15">
        <v>3166799.6001688261</v>
      </c>
      <c r="I17" s="9"/>
      <c r="J17" s="28">
        <f t="shared" si="0"/>
        <v>0.22299212571622462</v>
      </c>
      <c r="K17" s="16"/>
      <c r="L17" s="15">
        <v>14123544.897769887</v>
      </c>
      <c r="M17" s="9"/>
      <c r="N17" s="17">
        <v>0</v>
      </c>
      <c r="O17" s="9"/>
      <c r="P17" s="28">
        <f t="shared" si="1"/>
        <v>0</v>
      </c>
      <c r="Q17" s="8"/>
      <c r="U17" s="1"/>
      <c r="W17" s="1"/>
    </row>
    <row r="18" spans="3:23" ht="15" x14ac:dyDescent="0.25">
      <c r="C18" s="7"/>
      <c r="D18" s="14" t="s">
        <v>34</v>
      </c>
      <c r="E18" s="9"/>
      <c r="F18" s="15">
        <v>11451583.231199386</v>
      </c>
      <c r="G18" s="15"/>
      <c r="H18" s="15">
        <v>7503725.7320508221</v>
      </c>
      <c r="I18" s="9"/>
      <c r="J18" s="28">
        <f t="shared" si="0"/>
        <v>0.6552566209017473</v>
      </c>
      <c r="K18" s="16"/>
      <c r="L18" s="15">
        <v>11282946.094167411</v>
      </c>
      <c r="M18" s="9"/>
      <c r="N18" s="17">
        <v>0</v>
      </c>
      <c r="O18" s="9"/>
      <c r="P18" s="28">
        <f t="shared" si="1"/>
        <v>0</v>
      </c>
      <c r="Q18" s="8"/>
      <c r="U18" s="1"/>
      <c r="W18" s="1"/>
    </row>
    <row r="19" spans="3:23" ht="15" x14ac:dyDescent="0.25">
      <c r="C19" s="7"/>
      <c r="D19" s="14" t="s">
        <v>13</v>
      </c>
      <c r="E19" s="9"/>
      <c r="F19" s="15">
        <v>4883039.997629486</v>
      </c>
      <c r="G19" s="15"/>
      <c r="H19" s="15">
        <v>1765581.0284840316</v>
      </c>
      <c r="I19" s="9"/>
      <c r="J19" s="28">
        <f t="shared" si="0"/>
        <v>0.36157414834634738</v>
      </c>
      <c r="K19" s="16"/>
      <c r="L19" s="15">
        <v>4867847.3738160906</v>
      </c>
      <c r="M19" s="9"/>
      <c r="N19" s="17">
        <f>1.5*J21*L19</f>
        <v>1163381.0446005038</v>
      </c>
      <c r="O19" s="9"/>
      <c r="P19" s="28">
        <f t="shared" si="1"/>
        <v>0.23899291725091312</v>
      </c>
      <c r="Q19" s="8"/>
      <c r="U19" s="1"/>
      <c r="W19" s="1"/>
    </row>
    <row r="20" spans="3:23" ht="15" x14ac:dyDescent="0.25">
      <c r="C20" s="7"/>
      <c r="D20" s="14" t="s">
        <v>14</v>
      </c>
      <c r="E20" s="9"/>
      <c r="F20" s="26">
        <v>2615861.3112144144</v>
      </c>
      <c r="G20" s="15"/>
      <c r="H20" s="26">
        <v>549647.06817590119</v>
      </c>
      <c r="I20" s="9"/>
      <c r="J20" s="29">
        <f t="shared" si="0"/>
        <v>0.21012087522359027</v>
      </c>
      <c r="K20" s="16"/>
      <c r="L20" s="26">
        <v>2613932.2490550596</v>
      </c>
      <c r="M20" s="9"/>
      <c r="N20" s="27">
        <f>'Table 1'!O20</f>
        <v>441425.949328063</v>
      </c>
      <c r="O20" s="9"/>
      <c r="P20" s="29">
        <f t="shared" si="1"/>
        <v>0.16887428872253255</v>
      </c>
      <c r="Q20" s="8"/>
      <c r="R20" s="3"/>
      <c r="U20" s="1"/>
      <c r="W20" s="1"/>
    </row>
    <row r="21" spans="3:23" ht="15" x14ac:dyDescent="0.25">
      <c r="C21" s="7"/>
      <c r="D21" s="14" t="s">
        <v>15</v>
      </c>
      <c r="E21" s="9"/>
      <c r="F21" s="15">
        <f>SUM(F13:F20)</f>
        <v>442555097.59368807</v>
      </c>
      <c r="G21" s="15"/>
      <c r="H21" s="15">
        <f>SUM(H13:H20)</f>
        <v>70511689.212118715</v>
      </c>
      <c r="I21" s="9"/>
      <c r="J21" s="28">
        <f t="shared" si="0"/>
        <v>0.15932861150060876</v>
      </c>
      <c r="K21" s="16"/>
      <c r="L21" s="15">
        <f>SUM(L13:L20)</f>
        <v>442555097.59368807</v>
      </c>
      <c r="M21" s="9"/>
      <c r="N21" s="17">
        <f>SUM(N13:N20)</f>
        <v>70511689.212118715</v>
      </c>
      <c r="O21" s="9"/>
      <c r="P21" s="28">
        <f t="shared" si="1"/>
        <v>0.15932861150060876</v>
      </c>
      <c r="Q21" s="8"/>
      <c r="R21" s="3"/>
      <c r="U21" s="3"/>
      <c r="W21" s="3"/>
    </row>
    <row r="22" spans="3:23" ht="15" x14ac:dyDescent="0.25">
      <c r="C22" s="7"/>
      <c r="D22" s="23" t="s">
        <v>26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8"/>
    </row>
    <row r="23" spans="3:23" ht="15.75" customHeight="1" x14ac:dyDescent="0.2">
      <c r="C23" s="7"/>
      <c r="D23" s="18" t="s">
        <v>17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8"/>
    </row>
    <row r="24" spans="3:23" ht="16.5" x14ac:dyDescent="0.2">
      <c r="C24" s="7"/>
      <c r="D24" s="18" t="s">
        <v>35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8"/>
    </row>
    <row r="25" spans="3:23" ht="16.5" x14ac:dyDescent="0.2">
      <c r="C25" s="7"/>
      <c r="D25" s="18" t="s">
        <v>21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8"/>
    </row>
    <row r="26" spans="3:23" ht="9" customHeight="1" x14ac:dyDescent="0.2"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1"/>
    </row>
    <row r="29" spans="3:23" ht="15" x14ac:dyDescent="0.2">
      <c r="N29" s="22"/>
      <c r="O29" s="22"/>
    </row>
    <row r="31" spans="3:23" ht="15" x14ac:dyDescent="0.2">
      <c r="R31" s="22"/>
      <c r="S31" s="22"/>
    </row>
  </sheetData>
  <mergeCells count="8">
    <mergeCell ref="J11:K11"/>
    <mergeCell ref="N11:O11"/>
    <mergeCell ref="D3:P3"/>
    <mergeCell ref="D5:P5"/>
    <mergeCell ref="F7:J7"/>
    <mergeCell ref="L7:P7"/>
    <mergeCell ref="H8:J8"/>
    <mergeCell ref="N8:P8"/>
  </mergeCells>
  <pageMargins left="0.7" right="0.7" top="0.75" bottom="0.75" header="0.3" footer="0.3"/>
  <pageSetup orientation="landscape" r:id="rId1"/>
  <ignoredErrors>
    <ignoredError sqref="F11:P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1</vt:lpstr>
      <vt:lpstr>Table 2 </vt:lpstr>
      <vt:lpstr>'Table 1'!Print_Area</vt:lpstr>
      <vt:lpstr>'Table 2 '!Print_Area</vt:lpstr>
    </vt:vector>
  </TitlesOfParts>
  <Company>BAI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Collins, Brian</dc:creator>
  <cp:lastModifiedBy>Fred Nass</cp:lastModifiedBy>
  <cp:lastPrinted>2019-11-13T16:47:54Z</cp:lastPrinted>
  <dcterms:created xsi:type="dcterms:W3CDTF">2019-11-06T16:49:08Z</dcterms:created>
  <dcterms:modified xsi:type="dcterms:W3CDTF">2022-09-15T23:01:14Z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{26A02FEB-6F96-4041-AEA4-E70611F3CD16}</vt:lpwstr>
  </property>
</Properties>
</file>