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22docs\2205703\"/>
    </mc:Choice>
  </mc:AlternateContent>
  <bookViews>
    <workbookView xWindow="-120" yWindow="-120" windowWidth="20730" windowHeight="11160"/>
  </bookViews>
  <sheets>
    <sheet name="CET 2171221" sheetId="1" r:id="rId1"/>
  </sheets>
  <definedNames>
    <definedName name="_xlnm.Print_Area" localSheetId="0">'CET 2171221'!$B$1:$F$203</definedName>
    <definedName name="_xlnm.Print_Titles" localSheetId="0">'CET 2171221'!$B:$B,'CET 2171221'!$1:$4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6" i="1" l="1"/>
  <c r="E17" i="1"/>
  <c r="E21" i="1"/>
  <c r="E33" i="1"/>
  <c r="E37" i="1"/>
  <c r="E49" i="1"/>
  <c r="E53" i="1"/>
  <c r="E65" i="1"/>
  <c r="E69" i="1"/>
  <c r="E81" i="1"/>
  <c r="E85" i="1"/>
  <c r="E97" i="1"/>
  <c r="E101" i="1"/>
  <c r="E113" i="1"/>
  <c r="E117" i="1"/>
  <c r="E129" i="1"/>
  <c r="E133" i="1"/>
  <c r="E149" i="1"/>
  <c r="E157" i="1"/>
  <c r="E169" i="1"/>
  <c r="E173" i="1"/>
  <c r="E185" i="1"/>
  <c r="E189" i="1"/>
  <c r="E6" i="1"/>
  <c r="E7" i="1"/>
  <c r="E8" i="1"/>
  <c r="E9" i="1"/>
  <c r="E10" i="1"/>
  <c r="E11" i="1"/>
  <c r="E12" i="1"/>
  <c r="E13" i="1"/>
  <c r="E14" i="1"/>
  <c r="E15" i="1"/>
  <c r="E16" i="1"/>
  <c r="E18" i="1"/>
  <c r="E19" i="1"/>
  <c r="E20" i="1"/>
  <c r="E22" i="1"/>
  <c r="E23" i="1"/>
  <c r="E24" i="1"/>
  <c r="E25" i="1"/>
  <c r="E26" i="1"/>
  <c r="E27" i="1"/>
  <c r="E28" i="1"/>
  <c r="E29" i="1"/>
  <c r="E30" i="1"/>
  <c r="E31" i="1"/>
  <c r="E32" i="1"/>
  <c r="E34" i="1"/>
  <c r="E35" i="1"/>
  <c r="E36" i="1"/>
  <c r="E38" i="1"/>
  <c r="E39" i="1"/>
  <c r="E40" i="1"/>
  <c r="E41" i="1"/>
  <c r="E42" i="1"/>
  <c r="E43" i="1"/>
  <c r="E44" i="1"/>
  <c r="E45" i="1"/>
  <c r="E46" i="1"/>
  <c r="E47" i="1"/>
  <c r="E48" i="1"/>
  <c r="E50" i="1"/>
  <c r="E51" i="1"/>
  <c r="E52" i="1"/>
  <c r="E54" i="1"/>
  <c r="E55" i="1"/>
  <c r="E56" i="1"/>
  <c r="E57" i="1"/>
  <c r="E58" i="1"/>
  <c r="E59" i="1"/>
  <c r="E60" i="1"/>
  <c r="E61" i="1"/>
  <c r="E62" i="1"/>
  <c r="E63" i="1"/>
  <c r="E64" i="1"/>
  <c r="E66" i="1"/>
  <c r="E67" i="1"/>
  <c r="E68" i="1"/>
  <c r="E70" i="1"/>
  <c r="E71" i="1"/>
  <c r="E72" i="1"/>
  <c r="E73" i="1"/>
  <c r="E74" i="1"/>
  <c r="E75" i="1"/>
  <c r="E76" i="1"/>
  <c r="E77" i="1"/>
  <c r="E78" i="1"/>
  <c r="E79" i="1"/>
  <c r="E80" i="1"/>
  <c r="E82" i="1"/>
  <c r="E83" i="1"/>
  <c r="E84" i="1"/>
  <c r="E86" i="1"/>
  <c r="E87" i="1"/>
  <c r="E88" i="1"/>
  <c r="E89" i="1"/>
  <c r="E90" i="1"/>
  <c r="E91" i="1"/>
  <c r="E92" i="1"/>
  <c r="E93" i="1"/>
  <c r="E94" i="1"/>
  <c r="E95" i="1"/>
  <c r="E96" i="1"/>
  <c r="E98" i="1"/>
  <c r="E99" i="1"/>
  <c r="E100" i="1"/>
  <c r="E102" i="1"/>
  <c r="E103" i="1"/>
  <c r="E104" i="1"/>
  <c r="E105" i="1"/>
  <c r="E106" i="1"/>
  <c r="E107" i="1"/>
  <c r="E108" i="1"/>
  <c r="E109" i="1"/>
  <c r="E110" i="1"/>
  <c r="E111" i="1"/>
  <c r="E112" i="1"/>
  <c r="E114" i="1"/>
  <c r="E115" i="1"/>
  <c r="E116" i="1"/>
  <c r="E118" i="1"/>
  <c r="E119" i="1"/>
  <c r="E120" i="1"/>
  <c r="E121" i="1"/>
  <c r="E122" i="1"/>
  <c r="E123" i="1"/>
  <c r="E124" i="1"/>
  <c r="E125" i="1"/>
  <c r="E126" i="1"/>
  <c r="E127" i="1"/>
  <c r="E128" i="1"/>
  <c r="E130" i="1"/>
  <c r="E131" i="1"/>
  <c r="E132" i="1"/>
  <c r="E135" i="1"/>
  <c r="E136" i="1"/>
  <c r="E137" i="1"/>
  <c r="E138" i="1"/>
  <c r="E139" i="1"/>
  <c r="E140" i="1"/>
  <c r="E141" i="1"/>
  <c r="E142" i="1"/>
  <c r="E147" i="1"/>
  <c r="E148" i="1"/>
  <c r="E150" i="1"/>
  <c r="E151" i="1"/>
  <c r="E154" i="1"/>
  <c r="E155" i="1"/>
  <c r="E156" i="1"/>
  <c r="E158" i="1"/>
  <c r="E159" i="1"/>
  <c r="E160" i="1"/>
  <c r="E161" i="1"/>
  <c r="E162" i="1"/>
  <c r="E163" i="1"/>
  <c r="E164" i="1"/>
  <c r="E165" i="1"/>
  <c r="E166" i="1"/>
  <c r="E167" i="1"/>
  <c r="E168" i="1"/>
  <c r="E170" i="1"/>
  <c r="E171" i="1"/>
  <c r="E172" i="1"/>
  <c r="E174" i="1"/>
  <c r="E175" i="1"/>
  <c r="E176" i="1"/>
  <c r="E177" i="1"/>
  <c r="E178" i="1"/>
  <c r="E179" i="1"/>
  <c r="E180" i="1"/>
  <c r="E181" i="1"/>
  <c r="E182" i="1"/>
  <c r="E183" i="1"/>
  <c r="E184" i="1"/>
  <c r="E186" i="1"/>
  <c r="E187" i="1"/>
  <c r="E188" i="1"/>
  <c r="E190" i="1"/>
  <c r="E191" i="1"/>
  <c r="E192" i="1"/>
  <c r="E193" i="1"/>
  <c r="E194" i="1"/>
  <c r="E195" i="1"/>
  <c r="E196" i="1"/>
  <c r="E197" i="1"/>
  <c r="E198" i="1"/>
  <c r="D153" i="1" l="1"/>
  <c r="E153" i="1" s="1"/>
  <c r="D152" i="1"/>
  <c r="E152" i="1" s="1"/>
  <c r="D145" i="1"/>
  <c r="E145" i="1" s="1"/>
  <c r="D144" i="1"/>
  <c r="E144" i="1" s="1"/>
  <c r="D143" i="1"/>
  <c r="E143" i="1" s="1"/>
  <c r="D134" i="1"/>
  <c r="E134" i="1" s="1"/>
  <c r="E5" i="1"/>
  <c r="E200" i="1" s="1"/>
  <c r="F201" i="1" l="1"/>
  <c r="E201" i="1"/>
  <c r="F200" i="1"/>
  <c r="E202" i="1" l="1"/>
</calcChain>
</file>

<file path=xl/sharedStrings.xml><?xml version="1.0" encoding="utf-8"?>
<sst xmlns="http://schemas.openxmlformats.org/spreadsheetml/2006/main" count="19" uniqueCount="17">
  <si>
    <t>Allowed</t>
  </si>
  <si>
    <t>Actual</t>
  </si>
  <si>
    <t>CET Monthly</t>
  </si>
  <si>
    <t>GS DNG</t>
  </si>
  <si>
    <t>Accrual</t>
  </si>
  <si>
    <t>Mo-Yr</t>
  </si>
  <si>
    <t>Revenues</t>
  </si>
  <si>
    <t>w/o Cap</t>
  </si>
  <si>
    <t>Undercollected</t>
  </si>
  <si>
    <t>Overcollected</t>
  </si>
  <si>
    <t>Month</t>
  </si>
  <si>
    <t>Net</t>
  </si>
  <si>
    <t xml:space="preserve">Total </t>
  </si>
  <si>
    <t>(A)</t>
  </si>
  <si>
    <t>(B)</t>
  </si>
  <si>
    <t>©</t>
  </si>
  <si>
    <t>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</si>
</sst>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mmm\-yy;@"/>
    <numFmt numFmtId="165" formatCode="_(&quot;$&quot;* #,##0_);_(&quot;$&quot;* \(#,##0\);_(&quot;$&quot;* &quot;-&quot;??_);_(@_)"/>
  </numFmts>
  <fonts count="7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39" fontId="2" fillId="0" borderId="0" xfId="0" applyNumberFormat="1" applyFont="1"/>
    <xf numFmtId="39" fontId="2" fillId="0" borderId="0" xfId="0" applyNumberFormat="1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39" fontId="2" fillId="0" borderId="3" xfId="0" quotePrefix="1" applyNumberFormat="1" applyFont="1" applyBorder="1" applyAlignment="1">
      <alignment horizontal="center"/>
    </xf>
    <xf numFmtId="0" fontId="2" fillId="0" borderId="0" xfId="0" applyFont="1" applyFill="1"/>
    <xf numFmtId="39" fontId="2" fillId="0" borderId="0" xfId="0" applyNumberFormat="1" applyFont="1" applyFill="1" applyBorder="1"/>
    <xf numFmtId="39" fontId="4" fillId="0" borderId="0" xfId="0" applyNumberFormat="1" applyFont="1" applyFill="1" applyBorder="1" applyAlignment="1">
      <alignment horizontal="right"/>
    </xf>
    <xf numFmtId="39" fontId="4" fillId="0" borderId="0" xfId="0" applyNumberFormat="1" applyFont="1" applyFill="1"/>
    <xf numFmtId="39" fontId="5" fillId="0" borderId="0" xfId="0" quotePrefix="1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5" fillId="0" borderId="0" xfId="0" quotePrefix="1" applyFont="1" applyAlignment="1">
      <alignment horizontal="center"/>
    </xf>
    <xf numFmtId="0" fontId="6" fillId="0" borderId="0" xfId="0" applyFont="1" applyFill="1"/>
    <xf numFmtId="39" fontId="6" fillId="0" borderId="0" xfId="0" applyNumberFormat="1" applyFont="1" applyBorder="1"/>
    <xf numFmtId="39" fontId="6" fillId="0" borderId="0" xfId="0" applyNumberFormat="1" applyFont="1" applyFill="1" applyBorder="1"/>
    <xf numFmtId="37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right"/>
    </xf>
    <xf numFmtId="165" fontId="6" fillId="0" borderId="0" xfId="1" applyNumberFormat="1" applyFont="1" applyAlignment="1">
      <alignment horizontal="right"/>
    </xf>
    <xf numFmtId="165" fontId="6" fillId="0" borderId="0" xfId="1" applyNumberFormat="1" applyFont="1" applyFill="1" applyAlignment="1">
      <alignment horizontal="right"/>
    </xf>
    <xf numFmtId="165" fontId="6" fillId="0" borderId="0" xfId="1" applyNumberFormat="1" applyFont="1" applyFill="1" applyBorder="1" applyAlignment="1">
      <alignment horizontal="right"/>
    </xf>
    <xf numFmtId="165" fontId="6" fillId="0" borderId="0" xfId="1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9" fontId="4" fillId="0" borderId="1" xfId="0" applyNumberFormat="1" applyFont="1" applyBorder="1" applyAlignment="1">
      <alignment horizontal="center"/>
    </xf>
    <xf numFmtId="39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9" fontId="4" fillId="0" borderId="0" xfId="0" applyNumberFormat="1" applyFont="1" applyFill="1" applyBorder="1" applyAlignment="1">
      <alignment horizontal="center"/>
    </xf>
    <xf numFmtId="0" fontId="2" fillId="0" borderId="4" xfId="0" applyFont="1" applyBorder="1"/>
    <xf numFmtId="39" fontId="2" fillId="0" borderId="4" xfId="0" applyNumberFormat="1" applyFont="1" applyBorder="1" applyAlignment="1">
      <alignment horizontal="center"/>
    </xf>
    <xf numFmtId="39" fontId="2" fillId="0" borderId="4" xfId="0" quotePrefix="1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5" fontId="6" fillId="0" borderId="5" xfId="1" applyNumberFormat="1" applyFont="1" applyBorder="1" applyAlignment="1">
      <alignment horizontal="right"/>
    </xf>
    <xf numFmtId="165" fontId="6" fillId="0" borderId="2" xfId="1" applyNumberFormat="1" applyFont="1" applyBorder="1" applyAlignment="1">
      <alignment horizontal="right"/>
    </xf>
    <xf numFmtId="39" fontId="5" fillId="0" borderId="0" xfId="0" quotePrefix="1" applyNumberFormat="1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2"/>
  <sheetViews>
    <sheetView tabSelected="1" view="pageLayout" zoomScaleNormal="120" workbookViewId="0">
      <selection activeCell="F6" sqref="F6"/>
    </sheetView>
  </sheetViews>
  <sheetFormatPr defaultColWidth="9.140625" defaultRowHeight="11.25" outlineLevelRow="1" x14ac:dyDescent="0.2"/>
  <cols>
    <col min="1" max="1" width="9.140625" style="1"/>
    <col min="2" max="2" width="9.140625" style="33"/>
    <col min="3" max="3" width="20.28515625" style="3" bestFit="1" customWidth="1"/>
    <col min="4" max="4" width="19.7109375" style="2" customWidth="1"/>
    <col min="5" max="5" width="21.5703125" style="11" customWidth="1"/>
    <col min="6" max="6" width="18.5703125" style="1" customWidth="1"/>
    <col min="7" max="16384" width="9.140625" style="1"/>
  </cols>
  <sheetData>
    <row r="1" spans="1:6" s="4" customFormat="1" ht="15.75" x14ac:dyDescent="0.25">
      <c r="B1" s="29"/>
      <c r="C1" s="31" t="s">
        <v>0</v>
      </c>
      <c r="D1" s="30" t="s">
        <v>1</v>
      </c>
      <c r="E1" s="34" t="s">
        <v>2</v>
      </c>
      <c r="F1" s="5"/>
    </row>
    <row r="2" spans="1:6" s="4" customFormat="1" ht="15.75" x14ac:dyDescent="0.25">
      <c r="B2" s="29"/>
      <c r="C2" s="31" t="s">
        <v>3</v>
      </c>
      <c r="D2" s="31" t="s">
        <v>3</v>
      </c>
      <c r="E2" s="34" t="s">
        <v>4</v>
      </c>
      <c r="F2" s="5"/>
    </row>
    <row r="3" spans="1:6" s="6" customFormat="1" ht="15.75" x14ac:dyDescent="0.25">
      <c r="B3" s="29" t="s">
        <v>5</v>
      </c>
      <c r="C3" s="31" t="s">
        <v>6</v>
      </c>
      <c r="D3" s="31" t="s">
        <v>6</v>
      </c>
      <c r="E3" s="34" t="s">
        <v>7</v>
      </c>
      <c r="F3" s="7"/>
    </row>
    <row r="4" spans="1:6" s="8" customFormat="1" x14ac:dyDescent="0.2">
      <c r="A4" s="35"/>
      <c r="B4" s="38" t="s">
        <v>13</v>
      </c>
      <c r="C4" s="9" t="s">
        <v>14</v>
      </c>
      <c r="D4" s="36" t="s">
        <v>15</v>
      </c>
      <c r="E4" s="37" t="s">
        <v>16</v>
      </c>
    </row>
    <row r="5" spans="1:6" s="8" customFormat="1" ht="15.75" outlineLevel="1" x14ac:dyDescent="0.25">
      <c r="A5" s="15">
        <v>1</v>
      </c>
      <c r="B5" s="39">
        <v>38899</v>
      </c>
      <c r="C5" s="41">
        <v>8117429.4499999993</v>
      </c>
      <c r="D5" s="23">
        <v>7705199</v>
      </c>
      <c r="E5" s="26">
        <f>C5-D5</f>
        <v>412230.44999999925</v>
      </c>
      <c r="F5" s="14"/>
    </row>
    <row r="6" spans="1:6" s="8" customFormat="1" ht="15.75" outlineLevel="1" x14ac:dyDescent="0.25">
      <c r="A6" s="15">
        <v>2</v>
      </c>
      <c r="B6" s="39">
        <v>38930</v>
      </c>
      <c r="C6" s="42">
        <v>7639102.8799999999</v>
      </c>
      <c r="D6" s="23">
        <v>7512243</v>
      </c>
      <c r="E6" s="26">
        <f t="shared" ref="E6:E69" si="0">C6-D6</f>
        <v>126859.87999999989</v>
      </c>
      <c r="F6" s="14"/>
    </row>
    <row r="7" spans="1:6" s="8" customFormat="1" ht="15.75" outlineLevel="1" x14ac:dyDescent="0.25">
      <c r="A7" s="15">
        <v>3</v>
      </c>
      <c r="B7" s="39">
        <v>38961</v>
      </c>
      <c r="C7" s="42">
        <v>8769256.7699999996</v>
      </c>
      <c r="D7" s="23">
        <v>8848359.5600000005</v>
      </c>
      <c r="E7" s="26">
        <f t="shared" si="0"/>
        <v>-79102.790000000969</v>
      </c>
      <c r="F7" s="14"/>
    </row>
    <row r="8" spans="1:6" s="8" customFormat="1" ht="15" outlineLevel="1" x14ac:dyDescent="0.2">
      <c r="A8" s="15">
        <v>4</v>
      </c>
      <c r="B8" s="39">
        <v>38991</v>
      </c>
      <c r="C8" s="42">
        <v>12610131.84</v>
      </c>
      <c r="D8" s="23">
        <v>12512622</v>
      </c>
      <c r="E8" s="26">
        <f t="shared" si="0"/>
        <v>97509.839999999851</v>
      </c>
      <c r="F8" s="15"/>
    </row>
    <row r="9" spans="1:6" ht="15" outlineLevel="1" x14ac:dyDescent="0.2">
      <c r="A9" s="15">
        <v>5</v>
      </c>
      <c r="B9" s="39">
        <v>39022</v>
      </c>
      <c r="C9" s="42">
        <v>21665033.25</v>
      </c>
      <c r="D9" s="24">
        <v>21943120</v>
      </c>
      <c r="E9" s="26">
        <f t="shared" si="0"/>
        <v>-278086.75</v>
      </c>
      <c r="F9" s="16"/>
    </row>
    <row r="10" spans="1:6" ht="15" outlineLevel="1" x14ac:dyDescent="0.2">
      <c r="A10" s="15">
        <v>6</v>
      </c>
      <c r="B10" s="39">
        <v>39052</v>
      </c>
      <c r="C10" s="42">
        <v>30116587.859999999</v>
      </c>
      <c r="D10" s="24">
        <v>31044920</v>
      </c>
      <c r="E10" s="26">
        <f t="shared" si="0"/>
        <v>-928332.1400000006</v>
      </c>
      <c r="F10" s="16"/>
    </row>
    <row r="11" spans="1:6" ht="15" outlineLevel="1" x14ac:dyDescent="0.2">
      <c r="A11" s="15">
        <v>7</v>
      </c>
      <c r="B11" s="39">
        <v>39083</v>
      </c>
      <c r="C11" s="42">
        <v>35242499.400000006</v>
      </c>
      <c r="D11" s="24">
        <v>33664474</v>
      </c>
      <c r="E11" s="26">
        <f t="shared" si="0"/>
        <v>1578025.400000006</v>
      </c>
      <c r="F11" s="16"/>
    </row>
    <row r="12" spans="1:6" ht="15" outlineLevel="1" x14ac:dyDescent="0.2">
      <c r="A12" s="15">
        <v>8</v>
      </c>
      <c r="B12" s="39">
        <v>39114</v>
      </c>
      <c r="C12" s="42">
        <v>28316635.240000002</v>
      </c>
      <c r="D12" s="24">
        <v>26710461</v>
      </c>
      <c r="E12" s="26">
        <f t="shared" si="0"/>
        <v>1606174.2400000021</v>
      </c>
      <c r="F12" s="16"/>
    </row>
    <row r="13" spans="1:6" ht="15.75" outlineLevel="1" x14ac:dyDescent="0.2">
      <c r="A13" s="15">
        <v>9</v>
      </c>
      <c r="B13" s="39">
        <v>39142</v>
      </c>
      <c r="C13" s="42">
        <v>22061122.720000003</v>
      </c>
      <c r="D13" s="24">
        <v>23428697</v>
      </c>
      <c r="E13" s="26">
        <f t="shared" si="0"/>
        <v>-1367574.2799999975</v>
      </c>
      <c r="F13" s="43"/>
    </row>
    <row r="14" spans="1:6" ht="15" outlineLevel="1" x14ac:dyDescent="0.2">
      <c r="A14" s="15">
        <v>10</v>
      </c>
      <c r="B14" s="39">
        <v>39173</v>
      </c>
      <c r="C14" s="42">
        <v>17002328.039999999</v>
      </c>
      <c r="D14" s="24">
        <v>14719555</v>
      </c>
      <c r="E14" s="26">
        <f t="shared" si="0"/>
        <v>2282773.0399999991</v>
      </c>
      <c r="F14" s="16"/>
    </row>
    <row r="15" spans="1:6" ht="15" outlineLevel="1" x14ac:dyDescent="0.2">
      <c r="A15" s="15">
        <v>11</v>
      </c>
      <c r="B15" s="39">
        <v>39203</v>
      </c>
      <c r="C15" s="42">
        <v>11107352.16</v>
      </c>
      <c r="D15" s="24">
        <v>11092957</v>
      </c>
      <c r="E15" s="26">
        <f t="shared" si="0"/>
        <v>14395.160000000149</v>
      </c>
      <c r="F15" s="16"/>
    </row>
    <row r="16" spans="1:6" ht="15" outlineLevel="1" x14ac:dyDescent="0.2">
      <c r="A16" s="15">
        <v>12</v>
      </c>
      <c r="B16" s="39">
        <v>39234</v>
      </c>
      <c r="C16" s="42">
        <v>8569481.75</v>
      </c>
      <c r="D16" s="24">
        <v>8765308</v>
      </c>
      <c r="E16" s="26">
        <f t="shared" si="0"/>
        <v>-195826.25</v>
      </c>
      <c r="F16" s="16"/>
    </row>
    <row r="17" spans="1:6" ht="15" outlineLevel="1" x14ac:dyDescent="0.2">
      <c r="A17" s="15">
        <v>13</v>
      </c>
      <c r="B17" s="39">
        <v>39264</v>
      </c>
      <c r="C17" s="42">
        <v>8374448.1999999993</v>
      </c>
      <c r="D17" s="23">
        <v>8144492</v>
      </c>
      <c r="E17" s="26">
        <f t="shared" si="0"/>
        <v>229956.19999999925</v>
      </c>
      <c r="F17" s="16"/>
    </row>
    <row r="18" spans="1:6" ht="15.75" outlineLevel="1" x14ac:dyDescent="0.25">
      <c r="A18" s="15">
        <v>14</v>
      </c>
      <c r="B18" s="39">
        <v>39295</v>
      </c>
      <c r="C18" s="42">
        <v>7883768.7999999998</v>
      </c>
      <c r="D18" s="23">
        <v>7840626</v>
      </c>
      <c r="E18" s="26">
        <f t="shared" si="0"/>
        <v>43142.799999999814</v>
      </c>
      <c r="F18" s="17"/>
    </row>
    <row r="19" spans="1:6" ht="15" outlineLevel="1" x14ac:dyDescent="0.2">
      <c r="A19" s="15">
        <v>15</v>
      </c>
      <c r="B19" s="22">
        <v>39326</v>
      </c>
      <c r="C19" s="42">
        <v>9043212.4499999993</v>
      </c>
      <c r="D19" s="24">
        <v>8249721.3099999996</v>
      </c>
      <c r="E19" s="26">
        <f t="shared" si="0"/>
        <v>793491.13999999966</v>
      </c>
      <c r="F19" s="16"/>
    </row>
    <row r="20" spans="1:6" ht="15" outlineLevel="1" x14ac:dyDescent="0.2">
      <c r="A20" s="15">
        <v>16</v>
      </c>
      <c r="B20" s="22">
        <v>39356</v>
      </c>
      <c r="C20" s="23">
        <v>12979933.560000001</v>
      </c>
      <c r="D20" s="23">
        <v>11349929</v>
      </c>
      <c r="E20" s="26">
        <f t="shared" si="0"/>
        <v>1630004.5600000005</v>
      </c>
      <c r="F20" s="16"/>
    </row>
    <row r="21" spans="1:6" ht="15" outlineLevel="1" x14ac:dyDescent="0.2">
      <c r="A21" s="15">
        <v>17</v>
      </c>
      <c r="B21" s="22">
        <v>39387</v>
      </c>
      <c r="C21" s="42">
        <v>22340282.949999999</v>
      </c>
      <c r="D21" s="24">
        <v>20821272</v>
      </c>
      <c r="E21" s="26">
        <f t="shared" si="0"/>
        <v>1519010.9499999993</v>
      </c>
      <c r="F21" s="16"/>
    </row>
    <row r="22" spans="1:6" ht="15" outlineLevel="1" x14ac:dyDescent="0.2">
      <c r="A22" s="15">
        <v>18</v>
      </c>
      <c r="B22" s="22">
        <v>39417</v>
      </c>
      <c r="C22" s="42">
        <v>30929921.129999999</v>
      </c>
      <c r="D22" s="24">
        <v>36524346</v>
      </c>
      <c r="E22" s="26">
        <f t="shared" si="0"/>
        <v>-5594424.870000001</v>
      </c>
      <c r="F22" s="16"/>
    </row>
    <row r="23" spans="1:6" ht="15" outlineLevel="1" x14ac:dyDescent="0.2">
      <c r="A23" s="15">
        <v>19</v>
      </c>
      <c r="B23" s="22">
        <v>39448</v>
      </c>
      <c r="C23" s="42">
        <v>36176272.050000004</v>
      </c>
      <c r="D23" s="24">
        <v>33461424</v>
      </c>
      <c r="E23" s="26">
        <f t="shared" si="0"/>
        <v>2714848.0500000045</v>
      </c>
      <c r="F23" s="16"/>
    </row>
    <row r="24" spans="1:6" ht="15" outlineLevel="1" x14ac:dyDescent="0.2">
      <c r="A24" s="15">
        <v>20</v>
      </c>
      <c r="B24" s="22">
        <v>39479</v>
      </c>
      <c r="C24" s="42">
        <v>29059816.41</v>
      </c>
      <c r="D24" s="24">
        <v>29076079</v>
      </c>
      <c r="E24" s="26">
        <f t="shared" si="0"/>
        <v>-16262.589999999851</v>
      </c>
      <c r="F24" s="16"/>
    </row>
    <row r="25" spans="1:6" s="10" customFormat="1" ht="15" outlineLevel="1" x14ac:dyDescent="0.2">
      <c r="A25" s="15">
        <v>21</v>
      </c>
      <c r="B25" s="40">
        <v>39508</v>
      </c>
      <c r="C25" s="42">
        <v>22594225.48</v>
      </c>
      <c r="D25" s="25">
        <v>24566975</v>
      </c>
      <c r="E25" s="26">
        <f t="shared" si="0"/>
        <v>-1972749.5199999996</v>
      </c>
      <c r="F25" s="18"/>
    </row>
    <row r="26" spans="1:6" ht="15" outlineLevel="1" x14ac:dyDescent="0.2">
      <c r="A26" s="15">
        <v>22</v>
      </c>
      <c r="B26" s="22">
        <v>39539</v>
      </c>
      <c r="C26" s="42">
        <v>17396720.640000001</v>
      </c>
      <c r="D26" s="25">
        <v>16881317</v>
      </c>
      <c r="E26" s="26">
        <f t="shared" si="0"/>
        <v>515403.6400000006</v>
      </c>
      <c r="F26" s="16"/>
    </row>
    <row r="27" spans="1:6" ht="15" outlineLevel="1" x14ac:dyDescent="0.2">
      <c r="A27" s="15">
        <v>23</v>
      </c>
      <c r="B27" s="22">
        <v>39569</v>
      </c>
      <c r="C27" s="42">
        <v>11350190.24</v>
      </c>
      <c r="D27" s="24">
        <v>11179077</v>
      </c>
      <c r="E27" s="26">
        <f t="shared" si="0"/>
        <v>171113.24000000022</v>
      </c>
      <c r="F27" s="16"/>
    </row>
    <row r="28" spans="1:6" ht="15" outlineLevel="1" x14ac:dyDescent="0.2">
      <c r="A28" s="15">
        <v>24</v>
      </c>
      <c r="B28" s="22">
        <v>39600</v>
      </c>
      <c r="C28" s="42">
        <v>8761536</v>
      </c>
      <c r="D28" s="24">
        <v>8586546</v>
      </c>
      <c r="E28" s="26">
        <f t="shared" si="0"/>
        <v>174990</v>
      </c>
      <c r="F28" s="16"/>
    </row>
    <row r="29" spans="1:6" ht="15" outlineLevel="1" x14ac:dyDescent="0.2">
      <c r="A29" s="15">
        <v>25</v>
      </c>
      <c r="B29" s="22">
        <v>39630</v>
      </c>
      <c r="C29" s="42">
        <v>8567415.3699999992</v>
      </c>
      <c r="D29" s="24">
        <v>8183718</v>
      </c>
      <c r="E29" s="26">
        <f t="shared" si="0"/>
        <v>383697.36999999918</v>
      </c>
      <c r="F29" s="16"/>
    </row>
    <row r="30" spans="1:6" ht="15" outlineLevel="1" x14ac:dyDescent="0.2">
      <c r="A30" s="15">
        <v>26</v>
      </c>
      <c r="B30" s="22">
        <v>39661</v>
      </c>
      <c r="C30" s="42">
        <v>8277435.1500000004</v>
      </c>
      <c r="D30" s="24">
        <v>8578948</v>
      </c>
      <c r="E30" s="26">
        <f t="shared" si="0"/>
        <v>-301512.84999999963</v>
      </c>
      <c r="F30" s="16"/>
    </row>
    <row r="31" spans="1:6" ht="15" outlineLevel="1" x14ac:dyDescent="0.2">
      <c r="A31" s="15">
        <v>27</v>
      </c>
      <c r="B31" s="22">
        <v>39692</v>
      </c>
      <c r="C31" s="42">
        <v>9720317.120000001</v>
      </c>
      <c r="D31" s="24">
        <v>9537870.9399999995</v>
      </c>
      <c r="E31" s="26">
        <f t="shared" si="0"/>
        <v>182446.18000000156</v>
      </c>
      <c r="F31" s="16"/>
    </row>
    <row r="32" spans="1:6" ht="15" outlineLevel="1" x14ac:dyDescent="0.2">
      <c r="A32" s="15">
        <v>28</v>
      </c>
      <c r="B32" s="22">
        <v>39722</v>
      </c>
      <c r="C32" s="23">
        <v>13906164.360000001</v>
      </c>
      <c r="D32" s="23">
        <v>13571444</v>
      </c>
      <c r="E32" s="26">
        <f t="shared" si="0"/>
        <v>334720.36000000127</v>
      </c>
      <c r="F32" s="16"/>
    </row>
    <row r="33" spans="1:6" ht="15" outlineLevel="1" x14ac:dyDescent="0.2">
      <c r="A33" s="15">
        <v>29</v>
      </c>
      <c r="B33" s="22">
        <v>39753</v>
      </c>
      <c r="C33" s="42">
        <v>23830316.16</v>
      </c>
      <c r="D33" s="23">
        <v>21561234</v>
      </c>
      <c r="E33" s="26">
        <f t="shared" si="0"/>
        <v>2269082.16</v>
      </c>
      <c r="F33" s="16"/>
    </row>
    <row r="34" spans="1:6" ht="15" outlineLevel="1" x14ac:dyDescent="0.2">
      <c r="A34" s="15">
        <v>30</v>
      </c>
      <c r="B34" s="22">
        <v>39783</v>
      </c>
      <c r="C34" s="42">
        <v>33085171.199999999</v>
      </c>
      <c r="D34" s="23">
        <v>36504030.210000001</v>
      </c>
      <c r="E34" s="26">
        <f t="shared" si="0"/>
        <v>-3418859.0100000016</v>
      </c>
      <c r="F34" s="16"/>
    </row>
    <row r="35" spans="1:6" ht="15" outlineLevel="1" x14ac:dyDescent="0.2">
      <c r="A35" s="15">
        <v>31</v>
      </c>
      <c r="B35" s="22">
        <v>39814</v>
      </c>
      <c r="C35" s="42">
        <v>38543827.68</v>
      </c>
      <c r="D35" s="23">
        <v>37722431</v>
      </c>
      <c r="E35" s="26">
        <f t="shared" si="0"/>
        <v>821396.6799999997</v>
      </c>
      <c r="F35" s="16"/>
    </row>
    <row r="36" spans="1:6" ht="15" outlineLevel="1" x14ac:dyDescent="0.2">
      <c r="A36" s="15">
        <v>32</v>
      </c>
      <c r="B36" s="22">
        <v>39845</v>
      </c>
      <c r="C36" s="42">
        <v>30934227.539999999</v>
      </c>
      <c r="D36" s="23">
        <v>27349151</v>
      </c>
      <c r="E36" s="26">
        <f t="shared" si="0"/>
        <v>3585076.5399999991</v>
      </c>
      <c r="F36" s="16"/>
    </row>
    <row r="37" spans="1:6" ht="15" outlineLevel="1" x14ac:dyDescent="0.2">
      <c r="A37" s="15">
        <v>33</v>
      </c>
      <c r="B37" s="22">
        <v>39873</v>
      </c>
      <c r="C37" s="42">
        <v>24056191.18</v>
      </c>
      <c r="D37" s="23">
        <v>25486171</v>
      </c>
      <c r="E37" s="26">
        <f t="shared" si="0"/>
        <v>-1429979.8200000003</v>
      </c>
      <c r="F37" s="16"/>
    </row>
    <row r="38" spans="1:6" ht="15" outlineLevel="1" x14ac:dyDescent="0.2">
      <c r="A38" s="15">
        <v>34</v>
      </c>
      <c r="B38" s="22">
        <v>39904</v>
      </c>
      <c r="C38" s="42">
        <v>18384182.5</v>
      </c>
      <c r="D38" s="23">
        <v>18269037</v>
      </c>
      <c r="E38" s="26">
        <f t="shared" si="0"/>
        <v>115145.5</v>
      </c>
      <c r="F38" s="16"/>
    </row>
    <row r="39" spans="1:6" ht="15" outlineLevel="1" x14ac:dyDescent="0.2">
      <c r="A39" s="15">
        <v>35</v>
      </c>
      <c r="B39" s="22">
        <v>39934</v>
      </c>
      <c r="C39" s="42">
        <v>11975912.799999999</v>
      </c>
      <c r="D39" s="23">
        <v>11732149</v>
      </c>
      <c r="E39" s="26">
        <f t="shared" si="0"/>
        <v>243763.79999999888</v>
      </c>
      <c r="F39" s="16"/>
    </row>
    <row r="40" spans="1:6" ht="15" outlineLevel="1" x14ac:dyDescent="0.2">
      <c r="A40" s="15">
        <v>36</v>
      </c>
      <c r="B40" s="22">
        <v>39965</v>
      </c>
      <c r="C40" s="42">
        <v>9243940.2300000004</v>
      </c>
      <c r="D40" s="23">
        <v>9945149</v>
      </c>
      <c r="E40" s="26">
        <f t="shared" si="0"/>
        <v>-701208.76999999955</v>
      </c>
      <c r="F40" s="16"/>
    </row>
    <row r="41" spans="1:6" ht="15" outlineLevel="1" x14ac:dyDescent="0.2">
      <c r="A41" s="15">
        <v>37</v>
      </c>
      <c r="B41" s="22">
        <v>39995</v>
      </c>
      <c r="C41" s="42">
        <v>9036055.120000001</v>
      </c>
      <c r="D41" s="23">
        <v>9194354</v>
      </c>
      <c r="E41" s="26">
        <f t="shared" si="0"/>
        <v>-158298.87999999896</v>
      </c>
      <c r="F41" s="16"/>
    </row>
    <row r="42" spans="1:6" ht="15" outlineLevel="1" x14ac:dyDescent="0.2">
      <c r="A42" s="15">
        <v>38</v>
      </c>
      <c r="B42" s="22">
        <v>40026</v>
      </c>
      <c r="C42" s="42">
        <v>8488119.0399999991</v>
      </c>
      <c r="D42" s="23">
        <v>11024917.119999999</v>
      </c>
      <c r="E42" s="26">
        <f t="shared" si="0"/>
        <v>-2536798.08</v>
      </c>
      <c r="F42" s="16"/>
    </row>
    <row r="43" spans="1:6" ht="15" outlineLevel="1" x14ac:dyDescent="0.2">
      <c r="A43" s="15">
        <v>39</v>
      </c>
      <c r="B43" s="22">
        <v>40057</v>
      </c>
      <c r="C43" s="42">
        <v>9740070.2100000009</v>
      </c>
      <c r="D43" s="23">
        <v>8883043</v>
      </c>
      <c r="E43" s="26">
        <f t="shared" si="0"/>
        <v>857027.21000000089</v>
      </c>
      <c r="F43" s="16"/>
    </row>
    <row r="44" spans="1:6" ht="15" outlineLevel="1" x14ac:dyDescent="0.2">
      <c r="A44" s="15">
        <v>40</v>
      </c>
      <c r="B44" s="22">
        <v>40087</v>
      </c>
      <c r="C44" s="42">
        <v>13956569.550000001</v>
      </c>
      <c r="D44" s="23">
        <v>15075572</v>
      </c>
      <c r="E44" s="26">
        <f t="shared" si="0"/>
        <v>-1119002.4499999993</v>
      </c>
      <c r="F44" s="16"/>
    </row>
    <row r="45" spans="1:6" s="8" customFormat="1" ht="15" outlineLevel="1" x14ac:dyDescent="0.2">
      <c r="A45" s="15">
        <v>41</v>
      </c>
      <c r="B45" s="22">
        <v>40118</v>
      </c>
      <c r="C45" s="42">
        <v>23961830.34</v>
      </c>
      <c r="D45" s="23">
        <v>24080276</v>
      </c>
      <c r="E45" s="26">
        <f t="shared" si="0"/>
        <v>-118445.66000000015</v>
      </c>
      <c r="F45" s="15"/>
    </row>
    <row r="46" spans="1:6" ht="15" outlineLevel="1" x14ac:dyDescent="0.2">
      <c r="A46" s="15">
        <v>42</v>
      </c>
      <c r="B46" s="22">
        <v>40148</v>
      </c>
      <c r="C46" s="42">
        <v>33223792.140000001</v>
      </c>
      <c r="D46" s="23">
        <v>36673774</v>
      </c>
      <c r="E46" s="26">
        <f t="shared" si="0"/>
        <v>-3449981.8599999994</v>
      </c>
      <c r="F46" s="16"/>
    </row>
    <row r="47" spans="1:6" ht="15" outlineLevel="1" x14ac:dyDescent="0.2">
      <c r="A47" s="15">
        <v>43</v>
      </c>
      <c r="B47" s="22">
        <v>40179</v>
      </c>
      <c r="C47" s="42">
        <v>38738350.149999999</v>
      </c>
      <c r="D47" s="23">
        <v>37956846.060000002</v>
      </c>
      <c r="E47" s="26">
        <f t="shared" si="0"/>
        <v>781504.08999999613</v>
      </c>
      <c r="F47" s="16"/>
    </row>
    <row r="48" spans="1:6" ht="15" outlineLevel="1" x14ac:dyDescent="0.2">
      <c r="A48" s="15">
        <v>44</v>
      </c>
      <c r="B48" s="22">
        <v>40210</v>
      </c>
      <c r="C48" s="42">
        <v>31064194.349999998</v>
      </c>
      <c r="D48" s="23">
        <v>29750253.579999998</v>
      </c>
      <c r="E48" s="26">
        <f t="shared" si="0"/>
        <v>1313940.7699999996</v>
      </c>
      <c r="F48" s="16"/>
    </row>
    <row r="49" spans="1:6" ht="15" outlineLevel="1" x14ac:dyDescent="0.2">
      <c r="A49" s="15">
        <v>45</v>
      </c>
      <c r="B49" s="22">
        <v>40238</v>
      </c>
      <c r="C49" s="42">
        <v>24189026.400000002</v>
      </c>
      <c r="D49" s="23">
        <v>26874205.940000001</v>
      </c>
      <c r="E49" s="26">
        <f t="shared" si="0"/>
        <v>-2685179.5399999991</v>
      </c>
      <c r="F49" s="16"/>
    </row>
    <row r="50" spans="1:6" ht="15" outlineLevel="1" x14ac:dyDescent="0.2">
      <c r="A50" s="15">
        <v>46</v>
      </c>
      <c r="B50" s="22">
        <v>40269</v>
      </c>
      <c r="C50" s="42">
        <v>18642115</v>
      </c>
      <c r="D50" s="23">
        <v>18053074.649999999</v>
      </c>
      <c r="E50" s="26">
        <f t="shared" si="0"/>
        <v>589040.35000000149</v>
      </c>
      <c r="F50" s="16"/>
    </row>
    <row r="51" spans="1:6" ht="15" outlineLevel="1" x14ac:dyDescent="0.2">
      <c r="A51" s="15">
        <v>47</v>
      </c>
      <c r="B51" s="22">
        <v>40299</v>
      </c>
      <c r="C51" s="42">
        <v>12159329.68</v>
      </c>
      <c r="D51" s="23">
        <v>9416644.6300000008</v>
      </c>
      <c r="E51" s="26">
        <f t="shared" si="0"/>
        <v>2742685.0499999989</v>
      </c>
      <c r="F51" s="16"/>
    </row>
    <row r="52" spans="1:6" ht="15" outlineLevel="1" x14ac:dyDescent="0.2">
      <c r="A52" s="15">
        <v>48</v>
      </c>
      <c r="B52" s="22">
        <v>40330</v>
      </c>
      <c r="C52" s="42">
        <v>9403722.7200000007</v>
      </c>
      <c r="D52" s="23">
        <v>8537597.4600000009</v>
      </c>
      <c r="E52" s="26">
        <f t="shared" si="0"/>
        <v>866125.25999999978</v>
      </c>
      <c r="F52" s="16"/>
    </row>
    <row r="53" spans="1:6" ht="15" outlineLevel="1" x14ac:dyDescent="0.2">
      <c r="A53" s="15">
        <v>49</v>
      </c>
      <c r="B53" s="22">
        <v>40360</v>
      </c>
      <c r="C53" s="42">
        <v>9180301.8399999999</v>
      </c>
      <c r="D53" s="23">
        <v>9216696.1300000008</v>
      </c>
      <c r="E53" s="26">
        <f t="shared" si="0"/>
        <v>-36394.290000000969</v>
      </c>
      <c r="F53" s="16"/>
    </row>
    <row r="54" spans="1:6" ht="15" outlineLevel="1" x14ac:dyDescent="0.2">
      <c r="A54" s="15">
        <v>50</v>
      </c>
      <c r="B54" s="22">
        <v>40391</v>
      </c>
      <c r="C54" s="42">
        <v>8842185.7799999993</v>
      </c>
      <c r="D54" s="23">
        <v>8915022.25</v>
      </c>
      <c r="E54" s="26">
        <f t="shared" si="0"/>
        <v>-72836.470000000671</v>
      </c>
      <c r="F54" s="16"/>
    </row>
    <row r="55" spans="1:6" ht="15" outlineLevel="1" x14ac:dyDescent="0.2">
      <c r="A55" s="15">
        <v>51</v>
      </c>
      <c r="B55" s="22">
        <v>40422</v>
      </c>
      <c r="C55" s="42">
        <v>9831403.1999999993</v>
      </c>
      <c r="D55" s="23">
        <v>9121618.7799999993</v>
      </c>
      <c r="E55" s="26">
        <f t="shared" si="0"/>
        <v>709784.41999999993</v>
      </c>
      <c r="F55" s="16"/>
    </row>
    <row r="56" spans="1:6" ht="15" outlineLevel="1" x14ac:dyDescent="0.2">
      <c r="A56" s="15">
        <v>52</v>
      </c>
      <c r="B56" s="22">
        <v>40452</v>
      </c>
      <c r="C56" s="42">
        <v>13768124.279999999</v>
      </c>
      <c r="D56" s="23">
        <v>15133691.720000001</v>
      </c>
      <c r="E56" s="26">
        <f t="shared" si="0"/>
        <v>-1365567.4400000013</v>
      </c>
      <c r="F56" s="16"/>
    </row>
    <row r="57" spans="1:6" ht="15" outlineLevel="1" x14ac:dyDescent="0.2">
      <c r="A57" s="15">
        <v>53</v>
      </c>
      <c r="B57" s="22">
        <v>40492</v>
      </c>
      <c r="C57" s="42">
        <v>23649338.960000001</v>
      </c>
      <c r="D57" s="23">
        <v>24914470.010000002</v>
      </c>
      <c r="E57" s="26">
        <f t="shared" si="0"/>
        <v>-1265131.0500000007</v>
      </c>
      <c r="F57" s="16"/>
    </row>
    <row r="58" spans="1:6" ht="15" outlineLevel="1" x14ac:dyDescent="0.2">
      <c r="A58" s="15">
        <v>54</v>
      </c>
      <c r="B58" s="22">
        <v>40522</v>
      </c>
      <c r="C58" s="42">
        <v>38230858.880000003</v>
      </c>
      <c r="D58" s="23">
        <v>36991427.079999998</v>
      </c>
      <c r="E58" s="26">
        <f t="shared" si="0"/>
        <v>1239431.8000000045</v>
      </c>
      <c r="F58" s="16"/>
    </row>
    <row r="59" spans="1:6" ht="15" outlineLevel="1" x14ac:dyDescent="0.2">
      <c r="A59" s="15">
        <v>55</v>
      </c>
      <c r="B59" s="22">
        <v>40554</v>
      </c>
      <c r="C59" s="42">
        <v>38497937.380000003</v>
      </c>
      <c r="D59" s="23">
        <v>38228278.909999996</v>
      </c>
      <c r="E59" s="26">
        <f t="shared" si="0"/>
        <v>269658.47000000626</v>
      </c>
      <c r="F59" s="16"/>
    </row>
    <row r="60" spans="1:6" ht="15" outlineLevel="1" x14ac:dyDescent="0.2">
      <c r="A60" s="15">
        <v>56</v>
      </c>
      <c r="B60" s="22">
        <v>40585</v>
      </c>
      <c r="C60" s="42">
        <v>31017240.66</v>
      </c>
      <c r="D60" s="23">
        <v>35100853.460000001</v>
      </c>
      <c r="E60" s="26">
        <f t="shared" si="0"/>
        <v>-4083612.8000000007</v>
      </c>
      <c r="F60" s="16"/>
    </row>
    <row r="61" spans="1:6" ht="15" outlineLevel="1" x14ac:dyDescent="0.2">
      <c r="A61" s="15">
        <v>57</v>
      </c>
      <c r="B61" s="22">
        <v>40613</v>
      </c>
      <c r="C61" s="42">
        <v>26548514.720000003</v>
      </c>
      <c r="D61" s="23">
        <v>27467165.710000001</v>
      </c>
      <c r="E61" s="26">
        <f t="shared" si="0"/>
        <v>-918650.98999999836</v>
      </c>
      <c r="F61" s="16"/>
    </row>
    <row r="62" spans="1:6" ht="15" outlineLevel="1" x14ac:dyDescent="0.2">
      <c r="A62" s="15">
        <v>58</v>
      </c>
      <c r="B62" s="22">
        <v>40634</v>
      </c>
      <c r="C62" s="42">
        <v>17413334.640000001</v>
      </c>
      <c r="D62" s="23">
        <v>16906721.890000001</v>
      </c>
      <c r="E62" s="26">
        <f t="shared" si="0"/>
        <v>506612.75</v>
      </c>
      <c r="F62" s="16"/>
    </row>
    <row r="63" spans="1:6" ht="15" outlineLevel="1" x14ac:dyDescent="0.2">
      <c r="A63" s="15">
        <v>59</v>
      </c>
      <c r="B63" s="22">
        <v>40664</v>
      </c>
      <c r="C63" s="42">
        <v>12455500.92</v>
      </c>
      <c r="D63" s="23">
        <v>12119735.109999999</v>
      </c>
      <c r="E63" s="26">
        <f t="shared" si="0"/>
        <v>335765.81000000052</v>
      </c>
      <c r="F63" s="16"/>
    </row>
    <row r="64" spans="1:6" ht="15" outlineLevel="1" x14ac:dyDescent="0.2">
      <c r="A64" s="15">
        <v>60</v>
      </c>
      <c r="B64" s="22">
        <v>40695</v>
      </c>
      <c r="C64" s="42">
        <v>11275979.4</v>
      </c>
      <c r="D64" s="23">
        <v>8876460.8499999996</v>
      </c>
      <c r="E64" s="26">
        <f t="shared" si="0"/>
        <v>2399518.5500000007</v>
      </c>
      <c r="F64" s="16"/>
    </row>
    <row r="65" spans="1:6" ht="15" outlineLevel="1" x14ac:dyDescent="0.2">
      <c r="A65" s="15">
        <v>61</v>
      </c>
      <c r="B65" s="22">
        <v>40725</v>
      </c>
      <c r="C65" s="42">
        <v>8996391.7599999998</v>
      </c>
      <c r="D65" s="23">
        <v>9112796.0199999996</v>
      </c>
      <c r="E65" s="26">
        <f t="shared" si="0"/>
        <v>-116404.25999999978</v>
      </c>
      <c r="F65" s="16"/>
    </row>
    <row r="66" spans="1:6" ht="15" outlineLevel="1" x14ac:dyDescent="0.2">
      <c r="A66" s="15">
        <v>62</v>
      </c>
      <c r="B66" s="22">
        <v>40756</v>
      </c>
      <c r="C66" s="42">
        <v>8926766.0399999991</v>
      </c>
      <c r="D66" s="23">
        <v>8859964.2899999991</v>
      </c>
      <c r="E66" s="26">
        <f t="shared" si="0"/>
        <v>66801.75</v>
      </c>
      <c r="F66" s="16"/>
    </row>
    <row r="67" spans="1:6" ht="15" outlineLevel="1" x14ac:dyDescent="0.2">
      <c r="A67" s="15">
        <v>63</v>
      </c>
      <c r="B67" s="22">
        <v>40787</v>
      </c>
      <c r="C67" s="42">
        <v>9945871.3599999994</v>
      </c>
      <c r="D67" s="23">
        <v>9246477.6099999994</v>
      </c>
      <c r="E67" s="26">
        <f t="shared" si="0"/>
        <v>699393.75</v>
      </c>
      <c r="F67" s="16"/>
    </row>
    <row r="68" spans="1:6" ht="15" outlineLevel="1" x14ac:dyDescent="0.2">
      <c r="A68" s="15">
        <v>64</v>
      </c>
      <c r="B68" s="39">
        <v>40817</v>
      </c>
      <c r="C68" s="42">
        <v>13918205.18</v>
      </c>
      <c r="D68" s="23">
        <v>14724287.210000001</v>
      </c>
      <c r="E68" s="26">
        <f t="shared" si="0"/>
        <v>-806082.03000000119</v>
      </c>
      <c r="F68" s="16"/>
    </row>
    <row r="69" spans="1:6" ht="15" outlineLevel="1" x14ac:dyDescent="0.2">
      <c r="A69" s="15">
        <v>65</v>
      </c>
      <c r="B69" s="22">
        <v>40857</v>
      </c>
      <c r="C69" s="42">
        <v>23905944.240000002</v>
      </c>
      <c r="D69" s="23">
        <v>25584925.460000001</v>
      </c>
      <c r="E69" s="26">
        <f t="shared" si="0"/>
        <v>-1678981.2199999988</v>
      </c>
      <c r="F69" s="16"/>
    </row>
    <row r="70" spans="1:6" ht="15" outlineLevel="1" x14ac:dyDescent="0.2">
      <c r="A70" s="15">
        <v>66</v>
      </c>
      <c r="B70" s="22">
        <v>40887</v>
      </c>
      <c r="C70" s="42">
        <v>38640914.399999999</v>
      </c>
      <c r="D70" s="23">
        <v>38835716.880000003</v>
      </c>
      <c r="E70" s="26">
        <f t="shared" ref="E70:E133" si="1">C70-D70</f>
        <v>-194802.48000000417</v>
      </c>
      <c r="F70" s="16"/>
    </row>
    <row r="71" spans="1:6" ht="15" outlineLevel="1" x14ac:dyDescent="0.2">
      <c r="A71" s="15">
        <v>67</v>
      </c>
      <c r="B71" s="22">
        <v>40918</v>
      </c>
      <c r="C71" s="42">
        <v>38901683.799999997</v>
      </c>
      <c r="D71" s="23">
        <v>40114001.670000002</v>
      </c>
      <c r="E71" s="26">
        <f t="shared" si="1"/>
        <v>-1212317.8700000048</v>
      </c>
      <c r="F71" s="16"/>
    </row>
    <row r="72" spans="1:6" ht="15" outlineLevel="1" x14ac:dyDescent="0.2">
      <c r="A72" s="15">
        <v>68</v>
      </c>
      <c r="B72" s="22">
        <v>40949</v>
      </c>
      <c r="C72" s="42">
        <v>31333712.34</v>
      </c>
      <c r="D72" s="23">
        <v>35729224.560000002</v>
      </c>
      <c r="E72" s="26">
        <f t="shared" si="1"/>
        <v>-4395512.2200000025</v>
      </c>
      <c r="F72" s="16"/>
    </row>
    <row r="73" spans="1:6" ht="15" outlineLevel="1" x14ac:dyDescent="0.2">
      <c r="A73" s="15">
        <v>69</v>
      </c>
      <c r="B73" s="22">
        <v>40978</v>
      </c>
      <c r="C73" s="42">
        <v>26818873.760000002</v>
      </c>
      <c r="D73" s="23">
        <v>24911377.75</v>
      </c>
      <c r="E73" s="26">
        <f t="shared" si="1"/>
        <v>1907496.0100000016</v>
      </c>
      <c r="F73" s="16"/>
    </row>
    <row r="74" spans="1:6" ht="15" outlineLevel="1" x14ac:dyDescent="0.2">
      <c r="A74" s="15">
        <v>70</v>
      </c>
      <c r="B74" s="22">
        <v>41009</v>
      </c>
      <c r="C74" s="42">
        <v>17596438.359999999</v>
      </c>
      <c r="D74" s="23">
        <v>17973510.309999999</v>
      </c>
      <c r="E74" s="26">
        <f t="shared" si="1"/>
        <v>-377071.94999999925</v>
      </c>
      <c r="F74" s="16"/>
    </row>
    <row r="75" spans="1:6" ht="15" outlineLevel="1" x14ac:dyDescent="0.2">
      <c r="A75" s="15">
        <v>71</v>
      </c>
      <c r="B75" s="22">
        <v>41039</v>
      </c>
      <c r="C75" s="42">
        <v>12579608.540000001</v>
      </c>
      <c r="D75" s="23">
        <v>11578854.9</v>
      </c>
      <c r="E75" s="26">
        <f t="shared" si="1"/>
        <v>1000753.6400000006</v>
      </c>
      <c r="F75" s="16"/>
    </row>
    <row r="76" spans="1:6" ht="15" outlineLevel="1" x14ac:dyDescent="0.2">
      <c r="A76" s="15">
        <v>72</v>
      </c>
      <c r="B76" s="22">
        <v>41070</v>
      </c>
      <c r="C76" s="42">
        <v>11408295.02</v>
      </c>
      <c r="D76" s="23">
        <v>9141469.4000000004</v>
      </c>
      <c r="E76" s="26">
        <f t="shared" si="1"/>
        <v>2266825.6199999992</v>
      </c>
      <c r="F76" s="16"/>
    </row>
    <row r="77" spans="1:6" ht="15" outlineLevel="1" x14ac:dyDescent="0.2">
      <c r="A77" s="15">
        <v>73</v>
      </c>
      <c r="B77" s="22">
        <v>41100</v>
      </c>
      <c r="C77" s="42">
        <v>9107180.6999999993</v>
      </c>
      <c r="D77" s="23">
        <v>9093927.3000000007</v>
      </c>
      <c r="E77" s="26">
        <f t="shared" si="1"/>
        <v>13253.39999999851</v>
      </c>
      <c r="F77" s="16"/>
    </row>
    <row r="78" spans="1:6" ht="15" outlineLevel="1" x14ac:dyDescent="0.2">
      <c r="A78" s="15">
        <v>74</v>
      </c>
      <c r="B78" s="22">
        <v>41131</v>
      </c>
      <c r="C78" s="42">
        <v>9052342.3499999996</v>
      </c>
      <c r="D78" s="23">
        <v>8780876.0700000003</v>
      </c>
      <c r="E78" s="26">
        <f t="shared" si="1"/>
        <v>271466.27999999933</v>
      </c>
      <c r="F78" s="16"/>
    </row>
    <row r="79" spans="1:6" ht="15" outlineLevel="1" x14ac:dyDescent="0.2">
      <c r="A79" s="15">
        <v>75</v>
      </c>
      <c r="B79" s="22">
        <v>41162</v>
      </c>
      <c r="C79" s="42">
        <v>10085764.4</v>
      </c>
      <c r="D79" s="23">
        <v>9287635.4499999993</v>
      </c>
      <c r="E79" s="26">
        <f t="shared" si="1"/>
        <v>798128.95000000112</v>
      </c>
      <c r="F79" s="16"/>
    </row>
    <row r="80" spans="1:6" ht="15" outlineLevel="1" x14ac:dyDescent="0.2">
      <c r="A80" s="15">
        <v>76</v>
      </c>
      <c r="B80" s="22">
        <v>41192</v>
      </c>
      <c r="C80" s="42">
        <v>14102064.120000001</v>
      </c>
      <c r="D80" s="23">
        <v>13947351.970000001</v>
      </c>
      <c r="E80" s="26">
        <f t="shared" si="1"/>
        <v>154712.15000000037</v>
      </c>
      <c r="F80" s="16"/>
    </row>
    <row r="81" spans="1:6" ht="15" outlineLevel="1" x14ac:dyDescent="0.2">
      <c r="A81" s="15">
        <v>77</v>
      </c>
      <c r="B81" s="22">
        <v>41223</v>
      </c>
      <c r="C81" s="42">
        <v>24268286.640000001</v>
      </c>
      <c r="D81" s="23">
        <v>26797230.449999999</v>
      </c>
      <c r="E81" s="26">
        <f t="shared" si="1"/>
        <v>-2528943.8099999987</v>
      </c>
      <c r="F81" s="16"/>
    </row>
    <row r="82" spans="1:6" ht="15" outlineLevel="1" x14ac:dyDescent="0.2">
      <c r="A82" s="15">
        <v>78</v>
      </c>
      <c r="B82" s="22">
        <v>41253</v>
      </c>
      <c r="C82" s="42">
        <v>39135955.519999996</v>
      </c>
      <c r="D82" s="23">
        <v>39724198.189999998</v>
      </c>
      <c r="E82" s="26">
        <f t="shared" si="1"/>
        <v>-588242.67000000179</v>
      </c>
      <c r="F82" s="16"/>
    </row>
    <row r="83" spans="1:6" ht="15" outlineLevel="1" x14ac:dyDescent="0.2">
      <c r="A83" s="15">
        <v>79</v>
      </c>
      <c r="B83" s="22">
        <v>41284</v>
      </c>
      <c r="C83" s="42">
        <v>39418329.439999998</v>
      </c>
      <c r="D83" s="23">
        <v>39210655.689999998</v>
      </c>
      <c r="E83" s="26">
        <f t="shared" si="1"/>
        <v>207673.75</v>
      </c>
      <c r="F83" s="16"/>
    </row>
    <row r="84" spans="1:6" ht="15" outlineLevel="1" x14ac:dyDescent="0.2">
      <c r="A84" s="15">
        <v>80</v>
      </c>
      <c r="B84" s="22">
        <v>41315</v>
      </c>
      <c r="C84" s="42">
        <v>31796531.129999999</v>
      </c>
      <c r="D84" s="23">
        <v>34007359.740000002</v>
      </c>
      <c r="E84" s="26">
        <f t="shared" si="1"/>
        <v>-2210828.6100000031</v>
      </c>
      <c r="F84" s="16"/>
    </row>
    <row r="85" spans="1:6" ht="15" outlineLevel="1" x14ac:dyDescent="0.2">
      <c r="A85" s="15">
        <v>81</v>
      </c>
      <c r="B85" s="22">
        <v>41343</v>
      </c>
      <c r="C85" s="42">
        <v>27238253.84</v>
      </c>
      <c r="D85" s="23">
        <v>25922697.620000001</v>
      </c>
      <c r="E85" s="26">
        <f t="shared" si="1"/>
        <v>1315556.2199999988</v>
      </c>
      <c r="F85" s="16"/>
    </row>
    <row r="86" spans="1:6" ht="15" outlineLevel="1" x14ac:dyDescent="0.2">
      <c r="A86" s="15">
        <v>82</v>
      </c>
      <c r="B86" s="22">
        <v>41374</v>
      </c>
      <c r="C86" s="42">
        <v>17861224.84</v>
      </c>
      <c r="D86" s="23">
        <v>17319955.390000001</v>
      </c>
      <c r="E86" s="26">
        <f t="shared" si="1"/>
        <v>541269.44999999925</v>
      </c>
      <c r="F86" s="16"/>
    </row>
    <row r="87" spans="1:6" ht="15" outlineLevel="1" x14ac:dyDescent="0.2">
      <c r="A87" s="15">
        <v>83</v>
      </c>
      <c r="B87" s="22">
        <v>41404</v>
      </c>
      <c r="C87" s="42">
        <v>12791647.4</v>
      </c>
      <c r="D87" s="23">
        <v>12309681.51</v>
      </c>
      <c r="E87" s="26">
        <f t="shared" si="1"/>
        <v>481965.8900000006</v>
      </c>
      <c r="F87" s="16"/>
    </row>
    <row r="88" spans="1:6" ht="15" outlineLevel="1" x14ac:dyDescent="0.2">
      <c r="A88" s="15">
        <v>84</v>
      </c>
      <c r="B88" s="22">
        <v>41435</v>
      </c>
      <c r="C88" s="42">
        <v>11586578.67</v>
      </c>
      <c r="D88" s="23">
        <v>10114093.51</v>
      </c>
      <c r="E88" s="26">
        <f t="shared" si="1"/>
        <v>1472485.1600000001</v>
      </c>
      <c r="F88" s="16"/>
    </row>
    <row r="89" spans="1:6" ht="15" outlineLevel="1" x14ac:dyDescent="0.2">
      <c r="A89" s="15">
        <v>85</v>
      </c>
      <c r="B89" s="22">
        <v>41465</v>
      </c>
      <c r="C89" s="42">
        <v>9258262.0800000001</v>
      </c>
      <c r="D89" s="23">
        <v>8949376.2100000009</v>
      </c>
      <c r="E89" s="26">
        <f t="shared" si="1"/>
        <v>308885.86999999918</v>
      </c>
      <c r="F89" s="16"/>
    </row>
    <row r="90" spans="1:6" ht="15" outlineLevel="1" x14ac:dyDescent="0.2">
      <c r="A90" s="15">
        <v>86</v>
      </c>
      <c r="B90" s="22">
        <v>41496</v>
      </c>
      <c r="C90" s="42">
        <v>9197036.6699999999</v>
      </c>
      <c r="D90" s="23">
        <v>8870378.3200000003</v>
      </c>
      <c r="E90" s="26">
        <f t="shared" si="1"/>
        <v>326658.34999999963</v>
      </c>
      <c r="F90" s="16"/>
    </row>
    <row r="91" spans="1:6" ht="15" outlineLevel="1" x14ac:dyDescent="0.2">
      <c r="A91" s="15">
        <v>87</v>
      </c>
      <c r="B91" s="22">
        <v>41527</v>
      </c>
      <c r="C91" s="42">
        <v>10232390.200000001</v>
      </c>
      <c r="D91" s="23">
        <v>9351162.5500000007</v>
      </c>
      <c r="E91" s="26">
        <f t="shared" si="1"/>
        <v>881227.65000000037</v>
      </c>
      <c r="F91" s="16"/>
    </row>
    <row r="92" spans="1:6" ht="15" outlineLevel="1" x14ac:dyDescent="0.2">
      <c r="A92" s="15">
        <v>88</v>
      </c>
      <c r="B92" s="22">
        <v>41557</v>
      </c>
      <c r="C92" s="42">
        <v>14331679.24</v>
      </c>
      <c r="D92" s="23">
        <v>15689924.48</v>
      </c>
      <c r="E92" s="26">
        <f t="shared" si="1"/>
        <v>-1358245.2400000002</v>
      </c>
      <c r="F92" s="16"/>
    </row>
    <row r="93" spans="1:6" ht="15" outlineLevel="1" x14ac:dyDescent="0.2">
      <c r="A93" s="15">
        <v>89</v>
      </c>
      <c r="B93" s="22">
        <v>41588</v>
      </c>
      <c r="C93" s="42">
        <v>24632543.199999999</v>
      </c>
      <c r="D93" s="26">
        <v>27914289.329999998</v>
      </c>
      <c r="E93" s="26">
        <f t="shared" si="1"/>
        <v>-3281746.129999999</v>
      </c>
      <c r="F93" s="16"/>
    </row>
    <row r="94" spans="1:6" ht="15" outlineLevel="1" x14ac:dyDescent="0.2">
      <c r="A94" s="15">
        <v>90</v>
      </c>
      <c r="B94" s="22">
        <v>41618</v>
      </c>
      <c r="C94" s="42">
        <v>39781846.079999998</v>
      </c>
      <c r="D94" s="26">
        <v>39699247.560000002</v>
      </c>
      <c r="E94" s="26">
        <f t="shared" si="1"/>
        <v>82598.519999995828</v>
      </c>
      <c r="F94" s="16"/>
    </row>
    <row r="95" spans="1:6" ht="15" outlineLevel="1" x14ac:dyDescent="0.2">
      <c r="A95" s="15">
        <v>91</v>
      </c>
      <c r="B95" s="22">
        <v>41649</v>
      </c>
      <c r="C95" s="42">
        <v>40097509.899999999</v>
      </c>
      <c r="D95" s="26">
        <v>40396668.380000003</v>
      </c>
      <c r="E95" s="26">
        <f t="shared" si="1"/>
        <v>-299158.48000000417</v>
      </c>
      <c r="F95" s="16"/>
    </row>
    <row r="96" spans="1:6" ht="15" outlineLevel="1" x14ac:dyDescent="0.2">
      <c r="A96" s="15">
        <v>92</v>
      </c>
      <c r="B96" s="22">
        <v>41680</v>
      </c>
      <c r="C96" s="42">
        <v>32329349.640000001</v>
      </c>
      <c r="D96" s="26">
        <v>33662590.689999998</v>
      </c>
      <c r="E96" s="26">
        <f t="shared" si="1"/>
        <v>-1333241.049999997</v>
      </c>
      <c r="F96" s="16"/>
    </row>
    <row r="97" spans="1:6" ht="15" outlineLevel="1" x14ac:dyDescent="0.2">
      <c r="A97" s="15">
        <v>93</v>
      </c>
      <c r="B97" s="22">
        <v>41708</v>
      </c>
      <c r="C97" s="42">
        <v>30527506.239999998</v>
      </c>
      <c r="D97" s="26">
        <v>37749856.329999998</v>
      </c>
      <c r="E97" s="26">
        <f t="shared" si="1"/>
        <v>-7222350.0899999999</v>
      </c>
      <c r="F97" s="16"/>
    </row>
    <row r="98" spans="1:6" ht="15" outlineLevel="1" x14ac:dyDescent="0.2">
      <c r="A98" s="15">
        <v>94</v>
      </c>
      <c r="B98" s="22">
        <v>41739</v>
      </c>
      <c r="C98" s="42">
        <v>19195883.239999998</v>
      </c>
      <c r="D98" s="23">
        <v>18441606.039999999</v>
      </c>
      <c r="E98" s="26">
        <f t="shared" si="1"/>
        <v>754277.19999999925</v>
      </c>
      <c r="F98" s="16"/>
    </row>
    <row r="99" spans="1:6" ht="15" outlineLevel="1" x14ac:dyDescent="0.2">
      <c r="A99" s="15">
        <v>95</v>
      </c>
      <c r="B99" s="22">
        <v>41769</v>
      </c>
      <c r="C99" s="42">
        <v>12643396.67</v>
      </c>
      <c r="D99" s="23">
        <v>11533430.51</v>
      </c>
      <c r="E99" s="26">
        <f t="shared" si="1"/>
        <v>1109966.1600000001</v>
      </c>
      <c r="F99" s="16"/>
    </row>
    <row r="100" spans="1:6" ht="15" outlineLevel="1" x14ac:dyDescent="0.2">
      <c r="A100" s="15">
        <v>96</v>
      </c>
      <c r="B100" s="22">
        <v>41800</v>
      </c>
      <c r="C100" s="42">
        <v>10779570.25</v>
      </c>
      <c r="D100" s="23">
        <v>11928886.449999999</v>
      </c>
      <c r="E100" s="26">
        <f t="shared" si="1"/>
        <v>-1149316.1999999993</v>
      </c>
      <c r="F100" s="16"/>
    </row>
    <row r="101" spans="1:6" ht="15" outlineLevel="1" x14ac:dyDescent="0.2">
      <c r="A101" s="15">
        <v>97</v>
      </c>
      <c r="B101" s="22">
        <v>41830</v>
      </c>
      <c r="C101" s="42">
        <v>10259752.199999999</v>
      </c>
      <c r="D101" s="23">
        <v>9856735.8300000001</v>
      </c>
      <c r="E101" s="26">
        <f t="shared" si="1"/>
        <v>403016.36999999918</v>
      </c>
      <c r="F101" s="16"/>
    </row>
    <row r="102" spans="1:6" ht="15" outlineLevel="1" x14ac:dyDescent="0.2">
      <c r="A102" s="15">
        <v>98</v>
      </c>
      <c r="B102" s="22">
        <v>41861</v>
      </c>
      <c r="C102" s="42">
        <v>10214241.800000001</v>
      </c>
      <c r="D102" s="23">
        <v>10022615.300000001</v>
      </c>
      <c r="E102" s="26">
        <f t="shared" si="1"/>
        <v>191626.5</v>
      </c>
      <c r="F102" s="16"/>
    </row>
    <row r="103" spans="1:6" ht="15" outlineLevel="1" x14ac:dyDescent="0.2">
      <c r="A103" s="15">
        <v>99</v>
      </c>
      <c r="B103" s="22">
        <v>41892</v>
      </c>
      <c r="C103" s="42">
        <v>11866402.59</v>
      </c>
      <c r="D103" s="23">
        <v>10642801.23</v>
      </c>
      <c r="E103" s="26">
        <f t="shared" si="1"/>
        <v>1223601.3599999994</v>
      </c>
      <c r="F103" s="16"/>
    </row>
    <row r="104" spans="1:6" ht="15" outlineLevel="1" x14ac:dyDescent="0.2">
      <c r="A104" s="15">
        <v>100</v>
      </c>
      <c r="B104" s="22">
        <v>41922</v>
      </c>
      <c r="C104" s="42">
        <v>15917768.219999999</v>
      </c>
      <c r="D104" s="23">
        <v>15145716.51</v>
      </c>
      <c r="E104" s="26">
        <f t="shared" si="1"/>
        <v>772051.70999999903</v>
      </c>
      <c r="F104" s="16"/>
    </row>
    <row r="105" spans="1:6" ht="15" x14ac:dyDescent="0.2">
      <c r="A105" s="15">
        <v>101</v>
      </c>
      <c r="B105" s="22">
        <v>41953</v>
      </c>
      <c r="C105" s="42">
        <v>29445535.190000001</v>
      </c>
      <c r="D105" s="26">
        <v>28183764.91</v>
      </c>
      <c r="E105" s="26">
        <f t="shared" si="1"/>
        <v>1261770.2800000012</v>
      </c>
      <c r="F105" s="16"/>
    </row>
    <row r="106" spans="1:6" ht="15" x14ac:dyDescent="0.2">
      <c r="A106" s="15">
        <v>102</v>
      </c>
      <c r="B106" s="22">
        <v>41983</v>
      </c>
      <c r="C106" s="42">
        <v>41459355.189999998</v>
      </c>
      <c r="D106" s="26">
        <v>48027432.030000001</v>
      </c>
      <c r="E106" s="26">
        <f t="shared" si="1"/>
        <v>-6568076.8400000036</v>
      </c>
      <c r="F106" s="16"/>
    </row>
    <row r="107" spans="1:6" ht="15" x14ac:dyDescent="0.2">
      <c r="A107" s="15">
        <v>103</v>
      </c>
      <c r="B107" s="22">
        <v>42014</v>
      </c>
      <c r="C107" s="42">
        <v>46242055.600000001</v>
      </c>
      <c r="D107" s="26">
        <v>42263374.719999999</v>
      </c>
      <c r="E107" s="26">
        <f t="shared" si="1"/>
        <v>3978680.8800000027</v>
      </c>
      <c r="F107" s="16"/>
    </row>
    <row r="108" spans="1:6" ht="15" x14ac:dyDescent="0.2">
      <c r="A108" s="15">
        <v>104</v>
      </c>
      <c r="B108" s="22">
        <v>42045</v>
      </c>
      <c r="C108" s="42">
        <v>38455957.210000001</v>
      </c>
      <c r="D108" s="26">
        <v>39509362.340000004</v>
      </c>
      <c r="E108" s="26">
        <f t="shared" si="1"/>
        <v>-1053405.1300000027</v>
      </c>
      <c r="F108" s="16"/>
    </row>
    <row r="109" spans="1:6" ht="15" x14ac:dyDescent="0.2">
      <c r="A109" s="15">
        <v>105</v>
      </c>
      <c r="B109" s="22">
        <v>42073</v>
      </c>
      <c r="C109" s="42">
        <v>31102548.620000001</v>
      </c>
      <c r="D109" s="26">
        <v>25348012.109999999</v>
      </c>
      <c r="E109" s="26">
        <f t="shared" si="1"/>
        <v>5754536.5100000016</v>
      </c>
      <c r="F109" s="16"/>
    </row>
    <row r="110" spans="1:6" ht="15" x14ac:dyDescent="0.2">
      <c r="A110" s="15">
        <v>106</v>
      </c>
      <c r="B110" s="22">
        <v>42104</v>
      </c>
      <c r="C110" s="42">
        <v>19661665.18</v>
      </c>
      <c r="D110" s="26">
        <v>17624586.949999999</v>
      </c>
      <c r="E110" s="26">
        <f t="shared" si="1"/>
        <v>2037078.2300000004</v>
      </c>
      <c r="F110" s="16"/>
    </row>
    <row r="111" spans="1:6" ht="15" x14ac:dyDescent="0.2">
      <c r="A111" s="15">
        <v>107</v>
      </c>
      <c r="B111" s="22">
        <v>42134</v>
      </c>
      <c r="C111" s="42">
        <v>12956031.9</v>
      </c>
      <c r="D111" s="26">
        <v>13669228.550000001</v>
      </c>
      <c r="E111" s="26">
        <f t="shared" si="1"/>
        <v>-713196.65000000037</v>
      </c>
      <c r="F111" s="16"/>
    </row>
    <row r="112" spans="1:6" ht="15" x14ac:dyDescent="0.2">
      <c r="A112" s="15">
        <v>108</v>
      </c>
      <c r="B112" s="22">
        <v>42165</v>
      </c>
      <c r="C112" s="42">
        <v>11056696.32</v>
      </c>
      <c r="D112" s="26">
        <v>10209151.050000001</v>
      </c>
      <c r="E112" s="26">
        <f t="shared" si="1"/>
        <v>847545.26999999955</v>
      </c>
      <c r="F112" s="16"/>
    </row>
    <row r="113" spans="1:6" ht="15" x14ac:dyDescent="0.2">
      <c r="A113" s="15">
        <v>109</v>
      </c>
      <c r="B113" s="22">
        <v>42195</v>
      </c>
      <c r="C113" s="42">
        <v>10553069.699999999</v>
      </c>
      <c r="D113" s="26">
        <v>10480955.109999999</v>
      </c>
      <c r="E113" s="26">
        <f t="shared" si="1"/>
        <v>72114.589999999851</v>
      </c>
      <c r="F113" s="16"/>
    </row>
    <row r="114" spans="1:6" ht="15" x14ac:dyDescent="0.2">
      <c r="A114" s="15">
        <v>110</v>
      </c>
      <c r="B114" s="22">
        <v>42226</v>
      </c>
      <c r="C114" s="42">
        <v>10511744.74</v>
      </c>
      <c r="D114" s="26">
        <v>10328857.609999999</v>
      </c>
      <c r="E114" s="26">
        <f t="shared" si="1"/>
        <v>182887.13000000082</v>
      </c>
      <c r="F114" s="16"/>
    </row>
    <row r="115" spans="1:6" ht="15" x14ac:dyDescent="0.2">
      <c r="A115" s="15">
        <v>111</v>
      </c>
      <c r="B115" s="22">
        <v>42257</v>
      </c>
      <c r="C115" s="42">
        <v>12205137.42</v>
      </c>
      <c r="D115" s="26">
        <v>10711753.08</v>
      </c>
      <c r="E115" s="26">
        <f t="shared" si="1"/>
        <v>1493384.3399999999</v>
      </c>
      <c r="F115" s="16"/>
    </row>
    <row r="116" spans="1:6" ht="15" x14ac:dyDescent="0.2">
      <c r="A116" s="15">
        <v>112</v>
      </c>
      <c r="B116" s="22">
        <v>42287</v>
      </c>
      <c r="C116" s="42">
        <v>16346985.549999999</v>
      </c>
      <c r="D116" s="26">
        <v>17173868.920000002</v>
      </c>
      <c r="E116" s="26">
        <f t="shared" si="1"/>
        <v>-826883.37000000291</v>
      </c>
      <c r="F116" s="16"/>
    </row>
    <row r="117" spans="1:6" ht="15" x14ac:dyDescent="0.2">
      <c r="A117" s="15">
        <v>113</v>
      </c>
      <c r="B117" s="22">
        <v>42318</v>
      </c>
      <c r="C117" s="42">
        <v>30229110.010000002</v>
      </c>
      <c r="D117" s="26">
        <v>29142105.899999999</v>
      </c>
      <c r="E117" s="26">
        <f t="shared" si="1"/>
        <v>1087004.1100000031</v>
      </c>
      <c r="F117" s="16"/>
    </row>
    <row r="118" spans="1:6" ht="15" x14ac:dyDescent="0.2">
      <c r="A118" s="15">
        <v>114</v>
      </c>
      <c r="B118" s="22">
        <v>42348</v>
      </c>
      <c r="C118" s="42">
        <v>42627905.32</v>
      </c>
      <c r="D118" s="26">
        <v>46072144.560000002</v>
      </c>
      <c r="E118" s="26">
        <f t="shared" si="1"/>
        <v>-3444239.2400000021</v>
      </c>
      <c r="F118" s="16"/>
    </row>
    <row r="119" spans="1:6" ht="15" x14ac:dyDescent="0.2">
      <c r="A119" s="15">
        <v>115</v>
      </c>
      <c r="B119" s="22">
        <v>42379</v>
      </c>
      <c r="C119" s="42">
        <v>47554287</v>
      </c>
      <c r="D119" s="26">
        <v>45161752.869999997</v>
      </c>
      <c r="E119" s="26">
        <f t="shared" si="1"/>
        <v>2392534.1300000027</v>
      </c>
      <c r="F119" s="16"/>
    </row>
    <row r="120" spans="1:6" ht="15" x14ac:dyDescent="0.2">
      <c r="A120" s="15">
        <v>116</v>
      </c>
      <c r="B120" s="22">
        <v>42410</v>
      </c>
      <c r="C120" s="42">
        <v>39500771.640000001</v>
      </c>
      <c r="D120" s="26">
        <v>41007325.420000002</v>
      </c>
      <c r="E120" s="26">
        <f t="shared" si="1"/>
        <v>-1506553.7800000012</v>
      </c>
      <c r="F120" s="16"/>
    </row>
    <row r="121" spans="1:6" ht="15" x14ac:dyDescent="0.2">
      <c r="A121" s="15">
        <v>117</v>
      </c>
      <c r="B121" s="22">
        <v>42439</v>
      </c>
      <c r="C121" s="42">
        <v>31728287.110000003</v>
      </c>
      <c r="D121" s="26">
        <v>34918744.020000003</v>
      </c>
      <c r="E121" s="26">
        <f t="shared" si="1"/>
        <v>-3190456.91</v>
      </c>
      <c r="F121" s="16"/>
    </row>
    <row r="122" spans="1:6" ht="15" x14ac:dyDescent="0.2">
      <c r="A122" s="15">
        <v>118</v>
      </c>
      <c r="B122" s="22">
        <v>42470</v>
      </c>
      <c r="C122" s="42">
        <v>20055443.399999999</v>
      </c>
      <c r="D122" s="26">
        <v>16955168.039999999</v>
      </c>
      <c r="E122" s="26">
        <f t="shared" si="1"/>
        <v>3100275.3599999994</v>
      </c>
      <c r="F122" s="16"/>
    </row>
    <row r="123" spans="1:6" ht="15" x14ac:dyDescent="0.2">
      <c r="A123" s="15">
        <v>119</v>
      </c>
      <c r="B123" s="22">
        <v>42500</v>
      </c>
      <c r="C123" s="42">
        <v>13221265.640000001</v>
      </c>
      <c r="D123" s="26">
        <v>13942638.869999999</v>
      </c>
      <c r="E123" s="26">
        <f t="shared" si="1"/>
        <v>-721373.22999999858</v>
      </c>
      <c r="F123" s="16"/>
    </row>
    <row r="124" spans="1:6" ht="15" x14ac:dyDescent="0.2">
      <c r="A124" s="15">
        <v>120</v>
      </c>
      <c r="B124" s="22">
        <v>42531</v>
      </c>
      <c r="C124" s="42">
        <v>11273747.239999998</v>
      </c>
      <c r="D124" s="26">
        <v>11767656.73</v>
      </c>
      <c r="E124" s="26">
        <f t="shared" si="1"/>
        <v>-493909.49000000209</v>
      </c>
      <c r="F124" s="16"/>
    </row>
    <row r="125" spans="1:6" ht="15" x14ac:dyDescent="0.2">
      <c r="A125" s="15">
        <v>121</v>
      </c>
      <c r="B125" s="22">
        <v>42561</v>
      </c>
      <c r="C125" s="42">
        <v>10742525.359999999</v>
      </c>
      <c r="D125" s="26">
        <v>10346393.949999999</v>
      </c>
      <c r="E125" s="26">
        <f t="shared" si="1"/>
        <v>396131.41000000015</v>
      </c>
      <c r="F125" s="16"/>
    </row>
    <row r="126" spans="1:6" ht="15" x14ac:dyDescent="0.2">
      <c r="A126" s="15">
        <v>122</v>
      </c>
      <c r="B126" s="22">
        <v>42592</v>
      </c>
      <c r="C126" s="42">
        <v>10718035.9</v>
      </c>
      <c r="D126" s="26">
        <v>10399859.48</v>
      </c>
      <c r="E126" s="26">
        <f t="shared" si="1"/>
        <v>318176.41999999993</v>
      </c>
      <c r="F126" s="16"/>
    </row>
    <row r="127" spans="1:6" ht="15" x14ac:dyDescent="0.2">
      <c r="A127" s="15">
        <v>123</v>
      </c>
      <c r="B127" s="22">
        <v>42623</v>
      </c>
      <c r="C127" s="42">
        <v>12454633.409999998</v>
      </c>
      <c r="D127" s="26">
        <v>11074833.32</v>
      </c>
      <c r="E127" s="26">
        <f t="shared" si="1"/>
        <v>1379800.089999998</v>
      </c>
      <c r="F127" s="16"/>
    </row>
    <row r="128" spans="1:6" ht="15" x14ac:dyDescent="0.2">
      <c r="A128" s="15">
        <v>124</v>
      </c>
      <c r="B128" s="22">
        <v>42653</v>
      </c>
      <c r="C128" s="42">
        <v>16684223.149999999</v>
      </c>
      <c r="D128" s="26">
        <v>16005384.359999999</v>
      </c>
      <c r="E128" s="26">
        <f t="shared" si="1"/>
        <v>678838.78999999911</v>
      </c>
      <c r="F128" s="16"/>
    </row>
    <row r="129" spans="1:6" ht="15" x14ac:dyDescent="0.2">
      <c r="A129" s="15">
        <v>125</v>
      </c>
      <c r="B129" s="22">
        <v>42704</v>
      </c>
      <c r="C129" s="42">
        <v>30869287.390000001</v>
      </c>
      <c r="D129" s="26">
        <v>31018666.84</v>
      </c>
      <c r="E129" s="26">
        <f t="shared" si="1"/>
        <v>-149379.44999999925</v>
      </c>
      <c r="F129" s="16"/>
    </row>
    <row r="130" spans="1:6" ht="15" x14ac:dyDescent="0.2">
      <c r="A130" s="15">
        <v>126</v>
      </c>
      <c r="B130" s="22">
        <v>42735</v>
      </c>
      <c r="C130" s="42">
        <v>43392863.799999997</v>
      </c>
      <c r="D130" s="26">
        <v>46533361.039999999</v>
      </c>
      <c r="E130" s="26">
        <f t="shared" si="1"/>
        <v>-3140497.2400000021</v>
      </c>
      <c r="F130" s="16"/>
    </row>
    <row r="131" spans="1:6" ht="15" x14ac:dyDescent="0.2">
      <c r="A131" s="15">
        <v>127</v>
      </c>
      <c r="B131" s="22">
        <v>42766</v>
      </c>
      <c r="C131" s="42">
        <v>48507896.899999999</v>
      </c>
      <c r="D131" s="26">
        <v>47070937.82</v>
      </c>
      <c r="E131" s="26">
        <f t="shared" si="1"/>
        <v>1436959.0799999982</v>
      </c>
      <c r="F131" s="16"/>
    </row>
    <row r="132" spans="1:6" ht="15" x14ac:dyDescent="0.2">
      <c r="A132" s="15">
        <v>128</v>
      </c>
      <c r="B132" s="22">
        <v>42794</v>
      </c>
      <c r="C132" s="42">
        <v>40282548.240000002</v>
      </c>
      <c r="D132" s="26">
        <v>42161824.200000003</v>
      </c>
      <c r="E132" s="26">
        <f t="shared" si="1"/>
        <v>-1879275.9600000009</v>
      </c>
      <c r="F132" s="16"/>
    </row>
    <row r="133" spans="1:6" ht="15" x14ac:dyDescent="0.2">
      <c r="A133" s="15">
        <v>129</v>
      </c>
      <c r="B133" s="22">
        <v>42825</v>
      </c>
      <c r="C133" s="42">
        <v>32387833.73</v>
      </c>
      <c r="D133" s="26">
        <v>31247496.109999999</v>
      </c>
      <c r="E133" s="26">
        <f t="shared" si="1"/>
        <v>1140337.620000001</v>
      </c>
      <c r="F133" s="16"/>
    </row>
    <row r="134" spans="1:6" ht="15" x14ac:dyDescent="0.2">
      <c r="A134" s="15">
        <v>130</v>
      </c>
      <c r="B134" s="22">
        <v>42855</v>
      </c>
      <c r="C134" s="42">
        <v>20469195</v>
      </c>
      <c r="D134" s="26">
        <f>19438334.28-0.69</f>
        <v>19438333.59</v>
      </c>
      <c r="E134" s="26">
        <f t="shared" ref="E134:E197" si="2">C134-D134</f>
        <v>1030861.4100000001</v>
      </c>
      <c r="F134" s="16"/>
    </row>
    <row r="135" spans="1:6" ht="15" x14ac:dyDescent="0.2">
      <c r="A135" s="15">
        <v>131</v>
      </c>
      <c r="B135" s="22">
        <v>42886</v>
      </c>
      <c r="C135" s="42">
        <v>13503477.24</v>
      </c>
      <c r="D135" s="26">
        <v>14602968.67</v>
      </c>
      <c r="E135" s="26">
        <f t="shared" si="2"/>
        <v>-1099491.4299999997</v>
      </c>
      <c r="F135" s="16"/>
    </row>
    <row r="136" spans="1:6" ht="15" x14ac:dyDescent="0.2">
      <c r="A136" s="15">
        <v>132</v>
      </c>
      <c r="B136" s="22">
        <v>42916</v>
      </c>
      <c r="C136" s="42">
        <v>11535999.02</v>
      </c>
      <c r="D136" s="26">
        <v>11502696.119999999</v>
      </c>
      <c r="E136" s="26">
        <f t="shared" si="2"/>
        <v>33302.900000000373</v>
      </c>
      <c r="F136" s="16"/>
    </row>
    <row r="137" spans="1:6" ht="15" x14ac:dyDescent="0.2">
      <c r="A137" s="15">
        <v>133</v>
      </c>
      <c r="B137" s="22">
        <v>42947</v>
      </c>
      <c r="C137" s="42">
        <v>10993110.640000001</v>
      </c>
      <c r="D137" s="26">
        <v>10746294.189999999</v>
      </c>
      <c r="E137" s="26">
        <f t="shared" si="2"/>
        <v>246816.45000000112</v>
      </c>
      <c r="F137" s="16"/>
    </row>
    <row r="138" spans="1:6" ht="15" x14ac:dyDescent="0.2">
      <c r="A138" s="15">
        <v>134</v>
      </c>
      <c r="B138" s="22">
        <v>42978</v>
      </c>
      <c r="C138" s="42">
        <v>10970185.850000001</v>
      </c>
      <c r="D138" s="27">
        <v>10575043.630000001</v>
      </c>
      <c r="E138" s="26">
        <f t="shared" si="2"/>
        <v>395142.22000000067</v>
      </c>
      <c r="F138" s="16"/>
    </row>
    <row r="139" spans="1:6" ht="15" x14ac:dyDescent="0.2">
      <c r="A139" s="15">
        <v>135</v>
      </c>
      <c r="B139" s="22">
        <v>43008</v>
      </c>
      <c r="C139" s="42">
        <v>12734261.18</v>
      </c>
      <c r="D139" s="27">
        <v>11414258.060000001</v>
      </c>
      <c r="E139" s="26">
        <f t="shared" si="2"/>
        <v>1320003.1199999992</v>
      </c>
      <c r="F139" s="16"/>
    </row>
    <row r="140" spans="1:6" ht="15" x14ac:dyDescent="0.2">
      <c r="A140" s="15">
        <v>136</v>
      </c>
      <c r="B140" s="22">
        <v>43039</v>
      </c>
      <c r="C140" s="42">
        <v>17085910.449999999</v>
      </c>
      <c r="D140" s="26">
        <v>16923448.059999999</v>
      </c>
      <c r="E140" s="26">
        <f t="shared" si="2"/>
        <v>162462.3900000006</v>
      </c>
      <c r="F140" s="16"/>
    </row>
    <row r="141" spans="1:6" ht="15" x14ac:dyDescent="0.2">
      <c r="A141" s="15">
        <v>137</v>
      </c>
      <c r="B141" s="22">
        <v>43069</v>
      </c>
      <c r="C141" s="42">
        <v>31643903.920000002</v>
      </c>
      <c r="D141" s="26">
        <v>32462599.039999999</v>
      </c>
      <c r="E141" s="26">
        <f t="shared" si="2"/>
        <v>-818695.11999999732</v>
      </c>
      <c r="F141" s="16"/>
    </row>
    <row r="142" spans="1:6" ht="15" x14ac:dyDescent="0.2">
      <c r="A142" s="15">
        <v>138</v>
      </c>
      <c r="B142" s="22">
        <v>43100</v>
      </c>
      <c r="C142" s="42">
        <v>44425176.509999998</v>
      </c>
      <c r="D142" s="26">
        <v>47897363.340000004</v>
      </c>
      <c r="E142" s="26">
        <f t="shared" si="2"/>
        <v>-3472186.8300000057</v>
      </c>
      <c r="F142" s="16"/>
    </row>
    <row r="143" spans="1:6" ht="15" x14ac:dyDescent="0.2">
      <c r="A143" s="15">
        <v>139</v>
      </c>
      <c r="B143" s="22">
        <v>43131</v>
      </c>
      <c r="C143" s="42">
        <v>49638592.399999999</v>
      </c>
      <c r="D143" s="26">
        <f>38981630.18+10845328.17</f>
        <v>49826958.350000001</v>
      </c>
      <c r="E143" s="26">
        <f t="shared" si="2"/>
        <v>-188365.95000000298</v>
      </c>
      <c r="F143" s="16"/>
    </row>
    <row r="144" spans="1:6" ht="15" x14ac:dyDescent="0.2">
      <c r="A144" s="15">
        <v>140</v>
      </c>
      <c r="B144" s="22">
        <v>43159</v>
      </c>
      <c r="C144" s="42">
        <v>41259840.600000001</v>
      </c>
      <c r="D144" s="26">
        <f>38605806.98+10550201.74-304154.62</f>
        <v>48851854.100000001</v>
      </c>
      <c r="E144" s="26">
        <f t="shared" si="2"/>
        <v>-7592013.5</v>
      </c>
      <c r="F144" s="16"/>
    </row>
    <row r="145" spans="1:6" ht="15" x14ac:dyDescent="0.2">
      <c r="A145" s="15">
        <v>141</v>
      </c>
      <c r="B145" s="22">
        <v>43187</v>
      </c>
      <c r="C145" s="42">
        <v>33139379.590000004</v>
      </c>
      <c r="D145" s="26">
        <f>5923976.09+23116647.45</f>
        <v>29040623.539999999</v>
      </c>
      <c r="E145" s="26">
        <f t="shared" si="2"/>
        <v>4098756.0500000045</v>
      </c>
      <c r="F145" s="16"/>
    </row>
    <row r="146" spans="1:6" ht="15" x14ac:dyDescent="0.2">
      <c r="A146" s="15">
        <v>142</v>
      </c>
      <c r="B146" s="22">
        <v>43218</v>
      </c>
      <c r="C146" s="42">
        <v>20985370.199999999</v>
      </c>
      <c r="D146" s="26">
        <v>22305152.120000001</v>
      </c>
      <c r="E146" s="26">
        <f t="shared" si="2"/>
        <v>-1319781.9200000018</v>
      </c>
      <c r="F146" s="16"/>
    </row>
    <row r="147" spans="1:6" ht="15" x14ac:dyDescent="0.2">
      <c r="A147" s="15">
        <v>143</v>
      </c>
      <c r="B147" s="22">
        <v>43251</v>
      </c>
      <c r="C147" s="42">
        <v>13844872.800000001</v>
      </c>
      <c r="D147" s="26">
        <v>14690221.880000001</v>
      </c>
      <c r="E147" s="26">
        <f t="shared" si="2"/>
        <v>-845349.08000000007</v>
      </c>
      <c r="F147" s="16"/>
    </row>
    <row r="148" spans="1:6" ht="15" x14ac:dyDescent="0.2">
      <c r="A148" s="15">
        <v>144</v>
      </c>
      <c r="B148" s="22">
        <v>43281</v>
      </c>
      <c r="C148" s="42">
        <v>11827928.279999999</v>
      </c>
      <c r="D148" s="26">
        <v>11900912.9</v>
      </c>
      <c r="E148" s="26">
        <f t="shared" si="2"/>
        <v>-72984.620000001043</v>
      </c>
      <c r="F148" s="16"/>
    </row>
    <row r="149" spans="1:6" ht="15" x14ac:dyDescent="0.2">
      <c r="A149" s="15">
        <v>145</v>
      </c>
      <c r="B149" s="22">
        <v>43311</v>
      </c>
      <c r="C149" s="42">
        <v>11267063.640000001</v>
      </c>
      <c r="D149" s="26">
        <v>10687014.48</v>
      </c>
      <c r="E149" s="26">
        <f t="shared" si="2"/>
        <v>580049.16000000015</v>
      </c>
      <c r="F149" s="16"/>
    </row>
    <row r="150" spans="1:6" ht="15" x14ac:dyDescent="0.2">
      <c r="A150" s="15">
        <v>146</v>
      </c>
      <c r="B150" s="22">
        <v>43342</v>
      </c>
      <c r="C150" s="42">
        <v>11261143.4</v>
      </c>
      <c r="D150" s="26">
        <v>10379462.52</v>
      </c>
      <c r="E150" s="26">
        <f t="shared" si="2"/>
        <v>881680.88000000082</v>
      </c>
      <c r="F150" s="16"/>
    </row>
    <row r="151" spans="1:6" ht="15" x14ac:dyDescent="0.2">
      <c r="A151" s="15">
        <v>147</v>
      </c>
      <c r="B151" s="22">
        <v>43373</v>
      </c>
      <c r="C151" s="42">
        <v>13064422.239999998</v>
      </c>
      <c r="D151" s="26">
        <v>11273348.49</v>
      </c>
      <c r="E151" s="26">
        <f t="shared" si="2"/>
        <v>1791073.7499999981</v>
      </c>
      <c r="F151" s="16"/>
    </row>
    <row r="152" spans="1:6" ht="15" x14ac:dyDescent="0.2">
      <c r="A152" s="15">
        <v>148</v>
      </c>
      <c r="B152" s="22">
        <v>43403</v>
      </c>
      <c r="C152" s="42">
        <v>17506291.25</v>
      </c>
      <c r="D152" s="26">
        <f>15713036.42+3210.29</f>
        <v>15716246.709999999</v>
      </c>
      <c r="E152" s="26">
        <f t="shared" si="2"/>
        <v>1790044.540000001</v>
      </c>
      <c r="F152" s="16"/>
    </row>
    <row r="153" spans="1:6" ht="15" x14ac:dyDescent="0.2">
      <c r="A153" s="15">
        <v>149</v>
      </c>
      <c r="B153" s="22">
        <v>43434</v>
      </c>
      <c r="C153" s="42">
        <v>32467608.950000003</v>
      </c>
      <c r="D153" s="26">
        <f>31745349.41+2465750.31</f>
        <v>34211099.719999999</v>
      </c>
      <c r="E153" s="26">
        <f t="shared" si="2"/>
        <v>-1743490.7699999958</v>
      </c>
      <c r="F153" s="16"/>
    </row>
    <row r="154" spans="1:6" ht="15" x14ac:dyDescent="0.2">
      <c r="A154" s="15">
        <v>150</v>
      </c>
      <c r="B154" s="22">
        <v>43465</v>
      </c>
      <c r="C154" s="42">
        <v>45614816.390000001</v>
      </c>
      <c r="D154" s="26">
        <v>46877985.380000003</v>
      </c>
      <c r="E154" s="26">
        <f t="shared" si="2"/>
        <v>-1263168.9900000021</v>
      </c>
      <c r="F154" s="16"/>
    </row>
    <row r="155" spans="1:6" ht="15" x14ac:dyDescent="0.2">
      <c r="A155" s="15">
        <v>151</v>
      </c>
      <c r="B155" s="22">
        <v>43496</v>
      </c>
      <c r="C155" s="42">
        <v>50958304.099999994</v>
      </c>
      <c r="D155" s="26">
        <v>48687310.219999999</v>
      </c>
      <c r="E155" s="26">
        <f t="shared" si="2"/>
        <v>2270993.8799999952</v>
      </c>
      <c r="F155" s="16"/>
    </row>
    <row r="156" spans="1:6" ht="15" x14ac:dyDescent="0.2">
      <c r="A156" s="15">
        <v>152</v>
      </c>
      <c r="B156" s="22">
        <v>43524</v>
      </c>
      <c r="C156" s="42">
        <v>42357396.840000004</v>
      </c>
      <c r="D156" s="26">
        <v>44412815.57</v>
      </c>
      <c r="E156" s="26">
        <f t="shared" si="2"/>
        <v>-2055418.7299999967</v>
      </c>
      <c r="F156" s="16"/>
    </row>
    <row r="157" spans="1:6" ht="15" x14ac:dyDescent="0.2">
      <c r="A157" s="15">
        <v>153</v>
      </c>
      <c r="B157" s="22">
        <v>43552</v>
      </c>
      <c r="C157" s="42">
        <v>34027513.480000004</v>
      </c>
      <c r="D157" s="26">
        <v>34239725.103036761</v>
      </c>
      <c r="E157" s="26">
        <f t="shared" si="2"/>
        <v>-212211.62303675711</v>
      </c>
      <c r="F157" s="16"/>
    </row>
    <row r="158" spans="1:6" ht="15" x14ac:dyDescent="0.2">
      <c r="A158" s="15">
        <v>154</v>
      </c>
      <c r="B158" s="22">
        <v>43583</v>
      </c>
      <c r="C158" s="42">
        <v>21510156.599999998</v>
      </c>
      <c r="D158" s="26">
        <v>19772231.850000001</v>
      </c>
      <c r="E158" s="26">
        <f t="shared" si="2"/>
        <v>1737924.7499999963</v>
      </c>
      <c r="F158" s="16"/>
    </row>
    <row r="159" spans="1:6" ht="15" x14ac:dyDescent="0.2">
      <c r="A159" s="15">
        <v>155</v>
      </c>
      <c r="B159" s="22">
        <v>43616</v>
      </c>
      <c r="C159" s="42">
        <v>14200167.520000001</v>
      </c>
      <c r="D159" s="26">
        <v>15383531.140000001</v>
      </c>
      <c r="E159" s="26">
        <f t="shared" si="2"/>
        <v>-1183363.6199999992</v>
      </c>
      <c r="F159" s="16"/>
    </row>
    <row r="160" spans="1:6" ht="15" x14ac:dyDescent="0.2">
      <c r="A160" s="15">
        <v>156</v>
      </c>
      <c r="B160" s="22">
        <v>43646</v>
      </c>
      <c r="C160" s="42">
        <v>12116569.08</v>
      </c>
      <c r="D160" s="26">
        <v>11759601.550000001</v>
      </c>
      <c r="E160" s="26">
        <f t="shared" si="2"/>
        <v>356967.52999999933</v>
      </c>
      <c r="F160" s="16"/>
    </row>
    <row r="161" spans="1:7" ht="15" x14ac:dyDescent="0.2">
      <c r="A161" s="15">
        <v>157</v>
      </c>
      <c r="B161" s="22">
        <v>43676</v>
      </c>
      <c r="C161" s="42">
        <v>11567797</v>
      </c>
      <c r="D161" s="26">
        <v>11212698.380000001</v>
      </c>
      <c r="E161" s="26">
        <f t="shared" si="2"/>
        <v>355098.61999999918</v>
      </c>
      <c r="F161" s="16"/>
    </row>
    <row r="162" spans="1:7" ht="15" x14ac:dyDescent="0.2">
      <c r="A162" s="15">
        <v>158</v>
      </c>
      <c r="B162" s="22">
        <v>43707</v>
      </c>
      <c r="C162" s="42">
        <v>11551073.300000001</v>
      </c>
      <c r="D162" s="26">
        <v>11265000.07</v>
      </c>
      <c r="E162" s="26">
        <f t="shared" si="2"/>
        <v>286073.23000000045</v>
      </c>
      <c r="F162" s="16"/>
    </row>
    <row r="163" spans="1:7" ht="15" x14ac:dyDescent="0.2">
      <c r="A163" s="15">
        <v>159</v>
      </c>
      <c r="B163" s="22">
        <v>43738</v>
      </c>
      <c r="C163" s="42">
        <v>13389377.77</v>
      </c>
      <c r="D163" s="26">
        <v>12026396.08</v>
      </c>
      <c r="E163" s="26">
        <f t="shared" si="2"/>
        <v>1362981.6899999995</v>
      </c>
      <c r="F163" s="16"/>
    </row>
    <row r="164" spans="1:7" ht="15" x14ac:dyDescent="0.2">
      <c r="A164" s="15">
        <v>160</v>
      </c>
      <c r="B164" s="22">
        <v>43768</v>
      </c>
      <c r="C164" s="42">
        <v>17965070.899999999</v>
      </c>
      <c r="D164" s="26">
        <v>17875215.07</v>
      </c>
      <c r="E164" s="26">
        <f t="shared" si="2"/>
        <v>89855.829999998212</v>
      </c>
      <c r="F164" s="16"/>
    </row>
    <row r="165" spans="1:7" ht="15" x14ac:dyDescent="0.2">
      <c r="A165" s="15">
        <v>161</v>
      </c>
      <c r="B165" s="22">
        <v>43799</v>
      </c>
      <c r="C165" s="42">
        <v>33343031.090000004</v>
      </c>
      <c r="D165" s="26">
        <v>34760991.310000002</v>
      </c>
      <c r="E165" s="26">
        <f t="shared" si="2"/>
        <v>-1417960.2199999988</v>
      </c>
      <c r="F165" s="16"/>
    </row>
    <row r="166" spans="1:7" ht="15" x14ac:dyDescent="0.2">
      <c r="A166" s="15">
        <v>162</v>
      </c>
      <c r="B166" s="22">
        <v>43829</v>
      </c>
      <c r="C166" s="42">
        <v>46770189.18</v>
      </c>
      <c r="D166" s="26">
        <v>46727615.890000001</v>
      </c>
      <c r="E166" s="26">
        <f t="shared" si="2"/>
        <v>42573.289999999106</v>
      </c>
      <c r="F166" s="16"/>
    </row>
    <row r="167" spans="1:7" ht="15" x14ac:dyDescent="0.2">
      <c r="A167" s="15">
        <v>163</v>
      </c>
      <c r="B167" s="22">
        <v>43861</v>
      </c>
      <c r="C167" s="42">
        <v>52244541.099999994</v>
      </c>
      <c r="D167" s="26">
        <v>52670358.829999998</v>
      </c>
      <c r="E167" s="26">
        <f t="shared" si="2"/>
        <v>-425817.73000000417</v>
      </c>
      <c r="F167" s="16"/>
    </row>
    <row r="168" spans="1:7" ht="15" x14ac:dyDescent="0.2">
      <c r="A168" s="15">
        <v>164</v>
      </c>
      <c r="B168" s="22">
        <v>43862</v>
      </c>
      <c r="C168" s="42">
        <v>43396110.120000005</v>
      </c>
      <c r="D168" s="26">
        <v>43922156.759999998</v>
      </c>
      <c r="E168" s="26">
        <f t="shared" si="2"/>
        <v>-526046.63999999315</v>
      </c>
      <c r="F168" s="16"/>
    </row>
    <row r="169" spans="1:7" ht="15" x14ac:dyDescent="0.2">
      <c r="A169" s="15">
        <v>165</v>
      </c>
      <c r="B169" s="22">
        <v>43891</v>
      </c>
      <c r="C169" s="42">
        <v>38813662</v>
      </c>
      <c r="D169" s="26">
        <v>39311961.630000003</v>
      </c>
      <c r="E169" s="26">
        <f t="shared" si="2"/>
        <v>-498299.63000000268</v>
      </c>
      <c r="F169" s="16"/>
    </row>
    <row r="170" spans="1:7" ht="13.9" customHeight="1" x14ac:dyDescent="0.2">
      <c r="A170" s="15">
        <v>166</v>
      </c>
      <c r="B170" s="22">
        <v>43922</v>
      </c>
      <c r="C170" s="42">
        <v>22943681.330000002</v>
      </c>
      <c r="D170" s="26">
        <v>19017013.84</v>
      </c>
      <c r="E170" s="26">
        <f t="shared" si="2"/>
        <v>3926667.4900000021</v>
      </c>
      <c r="F170" s="16"/>
    </row>
    <row r="171" spans="1:7" ht="15" x14ac:dyDescent="0.2">
      <c r="A171" s="15">
        <v>167</v>
      </c>
      <c r="B171" s="22">
        <v>43952</v>
      </c>
      <c r="C171" s="42">
        <v>17060800</v>
      </c>
      <c r="D171" s="26">
        <v>17521016.850000001</v>
      </c>
      <c r="E171" s="26">
        <f t="shared" si="2"/>
        <v>-460216.85000000149</v>
      </c>
      <c r="F171" s="16"/>
    </row>
    <row r="172" spans="1:7" ht="15" x14ac:dyDescent="0.2">
      <c r="A172" s="15">
        <v>168</v>
      </c>
      <c r="B172" s="22">
        <v>43983</v>
      </c>
      <c r="C172" s="42">
        <v>13217573.879999999</v>
      </c>
      <c r="D172" s="26">
        <v>12122491.16</v>
      </c>
      <c r="E172" s="26">
        <f t="shared" si="2"/>
        <v>1095082.7199999988</v>
      </c>
      <c r="F172" s="16"/>
      <c r="G172" s="2"/>
    </row>
    <row r="173" spans="1:7" ht="15" x14ac:dyDescent="0.2">
      <c r="A173" s="15">
        <v>169</v>
      </c>
      <c r="B173" s="22">
        <v>44013</v>
      </c>
      <c r="C173" s="42">
        <v>12208702.98</v>
      </c>
      <c r="D173" s="26">
        <v>11843643.17</v>
      </c>
      <c r="E173" s="26">
        <f t="shared" si="2"/>
        <v>365059.81000000052</v>
      </c>
      <c r="F173" s="16"/>
      <c r="G173" s="2"/>
    </row>
    <row r="174" spans="1:7" ht="15" x14ac:dyDescent="0.2">
      <c r="A174" s="15">
        <v>170</v>
      </c>
      <c r="B174" s="22">
        <v>44044</v>
      </c>
      <c r="C174" s="42">
        <v>12090503.82</v>
      </c>
      <c r="D174" s="26">
        <v>12021625.4</v>
      </c>
      <c r="E174" s="26">
        <f t="shared" si="2"/>
        <v>68878.419999999925</v>
      </c>
      <c r="F174" s="16"/>
      <c r="G174" s="2"/>
    </row>
    <row r="175" spans="1:7" ht="15" x14ac:dyDescent="0.2">
      <c r="A175" s="15">
        <v>171</v>
      </c>
      <c r="B175" s="22">
        <v>44075</v>
      </c>
      <c r="C175" s="42">
        <v>12619802.610000001</v>
      </c>
      <c r="D175" s="26">
        <v>12869756.220000001</v>
      </c>
      <c r="E175" s="26">
        <f t="shared" si="2"/>
        <v>-249953.6099999994</v>
      </c>
      <c r="F175" s="16"/>
      <c r="G175" s="2"/>
    </row>
    <row r="176" spans="1:7" ht="15" x14ac:dyDescent="0.2">
      <c r="A176" s="15">
        <v>172</v>
      </c>
      <c r="B176" s="22">
        <v>44105</v>
      </c>
      <c r="C176" s="42">
        <v>18640481.219999999</v>
      </c>
      <c r="D176" s="26">
        <v>22947239.75</v>
      </c>
      <c r="E176" s="26">
        <f t="shared" si="2"/>
        <v>-4306758.5300000012</v>
      </c>
      <c r="F176" s="16"/>
      <c r="G176" s="2"/>
    </row>
    <row r="177" spans="1:7" ht="15" x14ac:dyDescent="0.2">
      <c r="A177" s="15">
        <v>173</v>
      </c>
      <c r="B177" s="22">
        <v>44165</v>
      </c>
      <c r="C177" s="42">
        <v>36005581.439999998</v>
      </c>
      <c r="D177" s="23">
        <v>34740347.990000002</v>
      </c>
      <c r="E177" s="26">
        <f t="shared" si="2"/>
        <v>1265233.4499999955</v>
      </c>
      <c r="F177" s="16"/>
      <c r="G177" s="2"/>
    </row>
    <row r="178" spans="1:7" ht="15" x14ac:dyDescent="0.2">
      <c r="A178" s="15">
        <v>174</v>
      </c>
      <c r="B178" s="22">
        <v>44196</v>
      </c>
      <c r="C178" s="42">
        <v>52842056.939999998</v>
      </c>
      <c r="D178" s="24">
        <v>52236027.759999998</v>
      </c>
      <c r="E178" s="26">
        <f t="shared" si="2"/>
        <v>606029.1799999997</v>
      </c>
      <c r="F178" s="16"/>
      <c r="G178" s="2"/>
    </row>
    <row r="179" spans="1:7" ht="15" x14ac:dyDescent="0.2">
      <c r="A179" s="15">
        <v>175</v>
      </c>
      <c r="B179" s="22">
        <v>44227</v>
      </c>
      <c r="C179" s="42">
        <v>56286395.229999997</v>
      </c>
      <c r="D179" s="24">
        <v>56671863.350000001</v>
      </c>
      <c r="E179" s="26">
        <f t="shared" si="2"/>
        <v>-385468.12000000477</v>
      </c>
      <c r="F179" s="16"/>
      <c r="G179" s="2"/>
    </row>
    <row r="180" spans="1:7" ht="15" x14ac:dyDescent="0.2">
      <c r="A180" s="15">
        <v>176</v>
      </c>
      <c r="B180" s="22">
        <v>44255</v>
      </c>
      <c r="C180" s="42">
        <v>47968496.100000001</v>
      </c>
      <c r="D180" s="24">
        <v>47984601.159999996</v>
      </c>
      <c r="E180" s="26">
        <f t="shared" si="2"/>
        <v>-16105.059999994934</v>
      </c>
      <c r="F180" s="16"/>
      <c r="G180" s="2"/>
    </row>
    <row r="181" spans="1:7" ht="15" x14ac:dyDescent="0.2">
      <c r="A181" s="15">
        <v>177</v>
      </c>
      <c r="B181" s="22">
        <v>44286</v>
      </c>
      <c r="C181" s="42">
        <v>39452300.100000001</v>
      </c>
      <c r="D181" s="24">
        <v>38353875.149999999</v>
      </c>
      <c r="E181" s="26">
        <f t="shared" si="2"/>
        <v>1098424.950000003</v>
      </c>
      <c r="F181" s="16"/>
      <c r="G181" s="2"/>
    </row>
    <row r="182" spans="1:7" ht="15" x14ac:dyDescent="0.2">
      <c r="A182" s="15">
        <v>178</v>
      </c>
      <c r="B182" s="22">
        <v>44316</v>
      </c>
      <c r="C182" s="42">
        <v>23341391.84</v>
      </c>
      <c r="D182" s="24">
        <v>20955518.489999998</v>
      </c>
      <c r="E182" s="26">
        <f t="shared" si="2"/>
        <v>2385873.3500000015</v>
      </c>
      <c r="F182" s="16"/>
      <c r="G182" s="2"/>
    </row>
    <row r="183" spans="1:7" ht="15" x14ac:dyDescent="0.2">
      <c r="A183" s="15">
        <v>179</v>
      </c>
      <c r="B183" s="22">
        <v>44347</v>
      </c>
      <c r="C183" s="42">
        <v>17384109.09</v>
      </c>
      <c r="D183" s="24">
        <v>16248658.58</v>
      </c>
      <c r="E183" s="26">
        <f t="shared" si="2"/>
        <v>1135450.5099999998</v>
      </c>
      <c r="F183" s="16"/>
      <c r="G183" s="2"/>
    </row>
    <row r="184" spans="1:7" ht="15" x14ac:dyDescent="0.2">
      <c r="A184" s="15">
        <v>180</v>
      </c>
      <c r="B184" s="22">
        <v>44377</v>
      </c>
      <c r="C184" s="42">
        <v>13496128.309999999</v>
      </c>
      <c r="D184" s="24">
        <v>13298733.640000001</v>
      </c>
      <c r="E184" s="26">
        <f t="shared" si="2"/>
        <v>197394.66999999806</v>
      </c>
      <c r="F184" s="16"/>
      <c r="G184" s="2"/>
    </row>
    <row r="185" spans="1:7" ht="15" x14ac:dyDescent="0.2">
      <c r="A185" s="15">
        <v>181</v>
      </c>
      <c r="B185" s="22">
        <v>44408</v>
      </c>
      <c r="C185" s="42">
        <v>12459086.32</v>
      </c>
      <c r="D185" s="24">
        <v>12011356.83</v>
      </c>
      <c r="E185" s="26">
        <f t="shared" si="2"/>
        <v>447729.49000000022</v>
      </c>
      <c r="F185" s="16"/>
      <c r="G185" s="2"/>
    </row>
    <row r="186" spans="1:7" ht="15" x14ac:dyDescent="0.2">
      <c r="A186" s="15">
        <v>182</v>
      </c>
      <c r="B186" s="22">
        <v>44439</v>
      </c>
      <c r="C186" s="42">
        <v>12324457.6</v>
      </c>
      <c r="D186" s="24">
        <v>12022725.710000001</v>
      </c>
      <c r="E186" s="26">
        <f t="shared" si="2"/>
        <v>301731.88999999873</v>
      </c>
      <c r="F186" s="16"/>
      <c r="G186" s="2"/>
    </row>
    <row r="187" spans="1:7" ht="15" x14ac:dyDescent="0.2">
      <c r="A187" s="15">
        <v>183</v>
      </c>
      <c r="B187" s="22">
        <v>44469</v>
      </c>
      <c r="C187" s="42">
        <v>12874062.52</v>
      </c>
      <c r="D187" s="24">
        <v>12834173.449999999</v>
      </c>
      <c r="E187" s="26">
        <f t="shared" si="2"/>
        <v>39889.070000000298</v>
      </c>
      <c r="F187" s="16"/>
      <c r="G187" s="2"/>
    </row>
    <row r="188" spans="1:7" ht="15" x14ac:dyDescent="0.2">
      <c r="A188" s="15">
        <v>184</v>
      </c>
      <c r="B188" s="22">
        <v>44500</v>
      </c>
      <c r="C188" s="42">
        <v>18938822.760000002</v>
      </c>
      <c r="D188" s="24">
        <v>20384305.030000001</v>
      </c>
      <c r="E188" s="26">
        <f t="shared" si="2"/>
        <v>-1445482.2699999996</v>
      </c>
      <c r="F188" s="16"/>
    </row>
    <row r="189" spans="1:7" ht="15" x14ac:dyDescent="0.2">
      <c r="A189" s="15">
        <v>185</v>
      </c>
      <c r="B189" s="22">
        <v>44530</v>
      </c>
      <c r="C189" s="42">
        <v>36296136.329999998</v>
      </c>
      <c r="D189" s="24">
        <v>36065931.609999999</v>
      </c>
      <c r="E189" s="26">
        <f t="shared" si="2"/>
        <v>230204.71999999881</v>
      </c>
      <c r="F189" s="16"/>
    </row>
    <row r="190" spans="1:7" ht="15" x14ac:dyDescent="0.2">
      <c r="A190" s="15">
        <v>186</v>
      </c>
      <c r="B190" s="22">
        <v>44561</v>
      </c>
      <c r="C190" s="42">
        <v>53207320.32</v>
      </c>
      <c r="D190" s="24">
        <v>52934839.25</v>
      </c>
      <c r="E190" s="26">
        <f t="shared" si="2"/>
        <v>272481.0700000003</v>
      </c>
      <c r="F190" s="16"/>
    </row>
    <row r="191" spans="1:7" ht="15" x14ac:dyDescent="0.2">
      <c r="A191" s="15">
        <v>187</v>
      </c>
      <c r="B191" s="22">
        <v>44592</v>
      </c>
      <c r="C191" s="42">
        <v>57233719.949999996</v>
      </c>
      <c r="D191" s="24">
        <v>59016753.799999997</v>
      </c>
      <c r="E191" s="26">
        <f t="shared" si="2"/>
        <v>-1783033.8500000015</v>
      </c>
      <c r="F191" s="16"/>
    </row>
    <row r="192" spans="1:7" ht="15" x14ac:dyDescent="0.2">
      <c r="A192" s="15">
        <v>188</v>
      </c>
      <c r="B192" s="22">
        <v>44620</v>
      </c>
      <c r="C192" s="42">
        <v>48779775.400000006</v>
      </c>
      <c r="D192" s="24">
        <v>45527198.899999999</v>
      </c>
      <c r="E192" s="26">
        <f t="shared" si="2"/>
        <v>3252576.5000000075</v>
      </c>
      <c r="F192" s="16"/>
    </row>
    <row r="193" spans="1:6" ht="15" x14ac:dyDescent="0.2">
      <c r="A193" s="15">
        <v>189</v>
      </c>
      <c r="B193" s="22">
        <v>44651</v>
      </c>
      <c r="C193" s="42">
        <v>40131141.159999996</v>
      </c>
      <c r="D193" s="24">
        <v>37045086.229999997</v>
      </c>
      <c r="E193" s="26">
        <f t="shared" si="2"/>
        <v>3086054.9299999997</v>
      </c>
      <c r="F193" s="16"/>
    </row>
    <row r="194" spans="1:6" ht="15" x14ac:dyDescent="0.2">
      <c r="A194" s="15">
        <v>190</v>
      </c>
      <c r="B194" s="22">
        <v>44681</v>
      </c>
      <c r="C194" s="42">
        <v>23684074.800000001</v>
      </c>
      <c r="D194" s="24">
        <v>24545370.050000001</v>
      </c>
      <c r="E194" s="26">
        <f t="shared" si="2"/>
        <v>-861295.25</v>
      </c>
      <c r="F194" s="16"/>
    </row>
    <row r="195" spans="1:6" ht="15" x14ac:dyDescent="0.2">
      <c r="A195" s="15">
        <v>191</v>
      </c>
      <c r="B195" s="22">
        <v>44712</v>
      </c>
      <c r="C195" s="42">
        <v>17686660.240000002</v>
      </c>
      <c r="D195" s="24">
        <v>17631049.73</v>
      </c>
      <c r="E195" s="26">
        <f t="shared" si="2"/>
        <v>55610.510000001639</v>
      </c>
      <c r="F195" s="16"/>
    </row>
    <row r="196" spans="1:6" ht="15" x14ac:dyDescent="0.2">
      <c r="A196" s="15">
        <v>192</v>
      </c>
      <c r="B196" s="22">
        <v>44742</v>
      </c>
      <c r="C196" s="42">
        <v>13763899.24</v>
      </c>
      <c r="D196" s="24">
        <v>13020849.5</v>
      </c>
      <c r="E196" s="26">
        <f t="shared" si="2"/>
        <v>743049.74000000022</v>
      </c>
      <c r="F196" s="16"/>
    </row>
    <row r="197" spans="1:6" ht="15" x14ac:dyDescent="0.2">
      <c r="A197" s="15">
        <v>193</v>
      </c>
      <c r="B197" s="22">
        <v>44773</v>
      </c>
      <c r="C197" s="42">
        <v>12703329.32</v>
      </c>
      <c r="D197" s="24">
        <v>12378632.43</v>
      </c>
      <c r="E197" s="26">
        <f t="shared" si="2"/>
        <v>324696.8900000006</v>
      </c>
      <c r="F197" s="16"/>
    </row>
    <row r="198" spans="1:6" ht="15" x14ac:dyDescent="0.2">
      <c r="A198" s="15">
        <v>194</v>
      </c>
      <c r="B198" s="22">
        <v>44774</v>
      </c>
      <c r="C198" s="42">
        <v>12585729.75</v>
      </c>
      <c r="D198" s="24">
        <v>12340350.039999999</v>
      </c>
      <c r="E198" s="26">
        <f t="shared" ref="E198" si="3">C198-D198</f>
        <v>245379.71000000089</v>
      </c>
      <c r="F198" s="16"/>
    </row>
    <row r="199" spans="1:6" ht="15.75" x14ac:dyDescent="0.25">
      <c r="A199" s="15">
        <v>195</v>
      </c>
      <c r="B199" s="22"/>
      <c r="C199" s="20"/>
      <c r="D199" s="12"/>
      <c r="E199" s="12" t="s">
        <v>12</v>
      </c>
      <c r="F199" s="12" t="s">
        <v>10</v>
      </c>
    </row>
    <row r="200" spans="1:6" ht="15.75" x14ac:dyDescent="0.25">
      <c r="A200" s="15">
        <v>196</v>
      </c>
      <c r="B200" s="32"/>
      <c r="C200" s="19"/>
      <c r="D200" s="28" t="s">
        <v>8</v>
      </c>
      <c r="E200" s="26">
        <f>SUMIF($E$5:$E$198,"&gt;0")</f>
        <v>119242258.42000005</v>
      </c>
      <c r="F200" s="21">
        <f>COUNTIF($E$5:$E$198,"&gt;0")</f>
        <v>117</v>
      </c>
    </row>
    <row r="201" spans="1:6" ht="15.75" x14ac:dyDescent="0.25">
      <c r="A201" s="15">
        <v>197</v>
      </c>
      <c r="B201" s="32"/>
      <c r="C201" s="19"/>
      <c r="D201" s="28" t="s">
        <v>9</v>
      </c>
      <c r="E201" s="26">
        <f>SUMIF($E$5:$E$198,"&lt;0")</f>
        <v>-120777270.69303682</v>
      </c>
      <c r="F201" s="21">
        <f>COUNTIF($E$5:$E$198,"&lt;0")</f>
        <v>77</v>
      </c>
    </row>
    <row r="202" spans="1:6" ht="15.75" x14ac:dyDescent="0.25">
      <c r="A202" s="15">
        <v>198</v>
      </c>
      <c r="B202" s="32"/>
      <c r="C202" s="19"/>
      <c r="D202" s="28" t="s">
        <v>11</v>
      </c>
      <c r="E202" s="26">
        <f>E200+E201</f>
        <v>-1535012.273036778</v>
      </c>
      <c r="F202" s="13"/>
    </row>
  </sheetData>
  <printOptions horizontalCentered="1" verticalCentered="1"/>
  <pageMargins left="0" right="0" top="0.34" bottom="0.37" header="0.24" footer="0.17"/>
  <pageSetup scale="98" fitToHeight="0" orientation="portrait" r:id="rId1"/>
  <headerFooter alignWithMargins="0">
    <oddHeader>&amp;R&amp;8Dominion Energy Utah
Docket No. 22-057-03
DEU Exhibit 1.08R
Page &amp;P of &amp;N</oddHead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CET 2171221</vt:lpstr>
      <vt:lpstr>'CET 2171221'!Print_Area</vt:lpstr>
      <vt:lpstr>'CET 2171221'!Print_Titles</vt:lpstr>
    </vt:vector>
  </TitlesOfParts>
  <Company>Dominion Resources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MATT260</dc:creator>
  <cp:lastModifiedBy>Fred Nass</cp:lastModifiedBy>
  <cp:lastPrinted>2022-10-13T15:47:49Z</cp:lastPrinted>
  <dcterms:created xsi:type="dcterms:W3CDTF">2019-02-06T15:04:05Z</dcterms:created>
  <dcterms:modified xsi:type="dcterms:W3CDTF">2022-10-13T23:17:13Z</dcterms:modified>
</cp:coreProperties>
</file>