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I:\Websites\Pscweb\utilities\gas\22docs\2205715\"/>
    </mc:Choice>
  </mc:AlternateContent>
  <bookViews>
    <workbookView xWindow="21480" yWindow="-120" windowWidth="21840" windowHeight="13140" tabRatio="798"/>
  </bookViews>
  <sheets>
    <sheet name="Exhibit 1.4" sheetId="2" r:id="rId1"/>
  </sheets>
  <externalReferences>
    <externalReference r:id="rId2"/>
  </externalReferences>
  <definedNames>
    <definedName name="\P">#REF!</definedName>
    <definedName name="EXH1.7P1" localSheetId="0">'Exhibit 1.4'!$B$1:$L$32</definedName>
    <definedName name="EXH1.7P1">#REF!</definedName>
    <definedName name="EXH1.7P2">#REF!</definedName>
    <definedName name="EXH1.8P2">#REF!</definedName>
    <definedName name="EXH1.8P3">#REF!</definedName>
    <definedName name="EXH1.8P4">#REF!</definedName>
    <definedName name="EXH1.8P5">#REF!</definedName>
    <definedName name="_xlnm.Print_Area" localSheetId="0">'Exhibit 1.4'!$A$1:$L$34</definedName>
    <definedName name="TARIFF">#REF!</definedName>
  </definedName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7" i="2" l="1"/>
  <c r="E26" i="2"/>
  <c r="E25" i="2"/>
  <c r="E24" i="2"/>
  <c r="E23" i="2"/>
  <c r="E22" i="2"/>
  <c r="E21" i="2"/>
  <c r="E20" i="2"/>
  <c r="E19" i="2"/>
  <c r="E18" i="2"/>
  <c r="E17" i="2"/>
  <c r="E16" i="2"/>
  <c r="D42" i="2"/>
  <c r="C42" i="2"/>
  <c r="R64" i="2" l="1"/>
  <c r="P64" i="2"/>
  <c r="R60" i="2"/>
  <c r="P60" i="2"/>
  <c r="R56" i="2"/>
  <c r="P56" i="2"/>
  <c r="L64" i="2"/>
  <c r="L60" i="2"/>
  <c r="N64" i="2"/>
  <c r="N60" i="2"/>
  <c r="R67" i="2" l="1"/>
  <c r="P67" i="2"/>
  <c r="L56" i="2" l="1"/>
  <c r="N56" i="2" l="1"/>
  <c r="F14" i="2" l="1"/>
  <c r="B17" i="2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30" i="2" s="1"/>
  <c r="E30" i="2"/>
  <c r="H19" i="2" l="1"/>
  <c r="H18" i="2"/>
  <c r="L67" i="2"/>
  <c r="C45" i="2" s="1"/>
  <c r="C46" i="2" s="1"/>
  <c r="H23" i="2" l="1"/>
  <c r="H17" i="2"/>
  <c r="H16" i="2"/>
  <c r="H26" i="2"/>
  <c r="H27" i="2"/>
  <c r="H22" i="2"/>
  <c r="H24" i="2"/>
  <c r="H25" i="2"/>
  <c r="H21" i="2"/>
  <c r="H20" i="2"/>
  <c r="F25" i="2"/>
  <c r="F22" i="2"/>
  <c r="F19" i="2"/>
  <c r="J19" i="2" s="1"/>
  <c r="F23" i="2"/>
  <c r="F20" i="2"/>
  <c r="F21" i="2"/>
  <c r="F24" i="2"/>
  <c r="J21" i="2" l="1"/>
  <c r="J23" i="2"/>
  <c r="H30" i="2"/>
  <c r="J24" i="2"/>
  <c r="J20" i="2"/>
  <c r="J22" i="2"/>
  <c r="J25" i="2"/>
  <c r="N67" i="2"/>
  <c r="D45" i="2" s="1"/>
  <c r="F17" i="2" l="1"/>
  <c r="J17" i="2" s="1"/>
  <c r="D46" i="2"/>
  <c r="F27" i="2"/>
  <c r="J27" i="2" s="1"/>
  <c r="F18" i="2"/>
  <c r="J18" i="2" s="1"/>
  <c r="F16" i="2"/>
  <c r="F26" i="2"/>
  <c r="J26" i="2" s="1"/>
  <c r="J16" i="2" l="1"/>
  <c r="J30" i="2" s="1"/>
  <c r="F30" i="2"/>
  <c r="J32" i="2" l="1"/>
</calcChain>
</file>

<file path=xl/sharedStrings.xml><?xml version="1.0" encoding="utf-8"?>
<sst xmlns="http://schemas.openxmlformats.org/spreadsheetml/2006/main" count="59" uniqueCount="51">
  <si>
    <t xml:space="preserve"> </t>
  </si>
  <si>
    <t>Rate</t>
  </si>
  <si>
    <t>Schedule</t>
  </si>
  <si>
    <t>Month</t>
  </si>
  <si>
    <t>Change</t>
  </si>
  <si>
    <t>May</t>
  </si>
  <si>
    <t>Total</t>
  </si>
  <si>
    <t>Percent Change:</t>
  </si>
  <si>
    <t>%</t>
  </si>
  <si>
    <t>Proposed</t>
  </si>
  <si>
    <t>Current</t>
  </si>
  <si>
    <t>(A)</t>
  </si>
  <si>
    <t>(B)</t>
  </si>
  <si>
    <t>Usage</t>
  </si>
  <si>
    <t>In Dth</t>
  </si>
  <si>
    <t>Jan</t>
  </si>
  <si>
    <t>Feb</t>
  </si>
  <si>
    <t>Mar</t>
  </si>
  <si>
    <t>Apr</t>
  </si>
  <si>
    <t>Jun</t>
  </si>
  <si>
    <t>Jul</t>
  </si>
  <si>
    <t>Aug</t>
  </si>
  <si>
    <t>Sep</t>
  </si>
  <si>
    <t>Oct</t>
  </si>
  <si>
    <t>Nov</t>
  </si>
  <si>
    <t>Dec</t>
  </si>
  <si>
    <t xml:space="preserve">(C)   </t>
  </si>
  <si>
    <t xml:space="preserve">    (D)</t>
  </si>
  <si>
    <t xml:space="preserve">   Billed at Current</t>
  </si>
  <si>
    <t xml:space="preserve">   Rate Effective</t>
  </si>
  <si>
    <t xml:space="preserve">    (F)</t>
  </si>
  <si>
    <t xml:space="preserve">   (E)</t>
  </si>
  <si>
    <t xml:space="preserve">   Billed at</t>
  </si>
  <si>
    <t xml:space="preserve">   Proposed</t>
  </si>
  <si>
    <t xml:space="preserve">   Rate</t>
  </si>
  <si>
    <t>BSF</t>
  </si>
  <si>
    <t>Summer</t>
  </si>
  <si>
    <t>Winter</t>
  </si>
  <si>
    <t>1st Block</t>
  </si>
  <si>
    <t>GS</t>
  </si>
  <si>
    <t>EFFECT ON GS TYPICAL CUSTOMER</t>
  </si>
  <si>
    <t>Difference</t>
  </si>
  <si>
    <t>Dominion Energy Utah</t>
  </si>
  <si>
    <t>Winter 1</t>
  </si>
  <si>
    <t>11/1/2022</t>
  </si>
  <si>
    <t>Docket No. 22-057-15</t>
  </si>
  <si>
    <t>Current Rate</t>
  </si>
  <si>
    <t>Summer 1</t>
  </si>
  <si>
    <t>10/1/2022</t>
  </si>
  <si>
    <t>DEU Exhibit 1.4</t>
  </si>
  <si>
    <t>70 DTHS -  ANNUAL CONSUMPTION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</si>
</sst>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7" formatCode="&quot;$&quot;#,##0.00_);\(&quot;$&quot;#,##0.00\)"/>
    <numFmt numFmtId="164" formatCode="0.00000"/>
    <numFmt numFmtId="165" formatCode="&quot;$&quot;#,##0.00000_);\(&quot;$&quot;#,##0.00000\)"/>
    <numFmt numFmtId="166" formatCode="#,##0.0_);\(#,##0.0\)"/>
    <numFmt numFmtId="167" formatCode="0.0000"/>
    <numFmt numFmtId="168" formatCode="[$-409]d\-mmm\-yy;@"/>
    <numFmt numFmtId="169" formatCode="&quot;$&quot;#,##0.0000_);\(&quot;$&quot;#,##0.0000\)"/>
    <numFmt numFmtId="170" formatCode="0.00_);\(0.00\)"/>
  </numFmts>
  <fonts count="1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8"/>
      <name val="LinePrinter"/>
    </font>
    <font>
      <sz val="10"/>
      <name val="MS Sans Serif"/>
      <family val="2"/>
    </font>
    <font>
      <b/>
      <sz val="10"/>
      <name val="MS Sans Serif"/>
      <family val="2"/>
    </font>
    <font>
      <sz val="10"/>
      <color indexed="10"/>
      <name val="Arial"/>
      <family val="2"/>
    </font>
    <font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mediumGray">
        <fgColor indexed="22"/>
      </patternFill>
    </fill>
    <fill>
      <patternFill patternType="solid">
        <fgColor rgb="FF00B050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9">
    <xf numFmtId="0" fontId="0" fillId="0" borderId="0"/>
    <xf numFmtId="0" fontId="6" fillId="0" borderId="0"/>
    <xf numFmtId="9" fontId="1" fillId="0" borderId="0" applyFont="0" applyFill="0" applyBorder="0" applyAlignment="0" applyProtection="0"/>
    <xf numFmtId="0" fontId="7" fillId="0" borderId="0" applyNumberFormat="0" applyFont="0" applyFill="0" applyBorder="0" applyAlignment="0" applyProtection="0">
      <alignment horizontal="left"/>
    </xf>
    <xf numFmtId="15" fontId="7" fillId="0" borderId="0" applyFont="0" applyFill="0" applyBorder="0" applyAlignment="0" applyProtection="0"/>
    <xf numFmtId="4" fontId="7" fillId="0" borderId="0" applyFont="0" applyFill="0" applyBorder="0" applyAlignment="0" applyProtection="0"/>
    <xf numFmtId="0" fontId="8" fillId="0" borderId="1">
      <alignment horizontal="center"/>
    </xf>
    <xf numFmtId="3" fontId="7" fillId="0" borderId="0" applyFont="0" applyFill="0" applyBorder="0" applyAlignment="0" applyProtection="0"/>
    <xf numFmtId="0" fontId="7" fillId="2" borderId="0" applyNumberFormat="0" applyFont="0" applyBorder="0" applyAlignment="0" applyProtection="0"/>
  </cellStyleXfs>
  <cellXfs count="87">
    <xf numFmtId="0" fontId="0" fillId="0" borderId="0" xfId="0"/>
    <xf numFmtId="0" fontId="2" fillId="0" borderId="0" xfId="0" applyFont="1" applyProtection="1"/>
    <xf numFmtId="0" fontId="2" fillId="0" borderId="0" xfId="0" applyFont="1" applyAlignment="1" applyProtection="1">
      <alignment horizontal="right"/>
    </xf>
    <xf numFmtId="0" fontId="2" fillId="0" borderId="0" xfId="1" applyFont="1" applyFill="1" applyAlignment="1" applyProtection="1">
      <alignment horizontal="center"/>
    </xf>
    <xf numFmtId="7" fontId="2" fillId="0" borderId="0" xfId="1" applyNumberFormat="1" applyFont="1" applyFill="1" applyAlignment="1" applyProtection="1">
      <alignment horizontal="right"/>
    </xf>
    <xf numFmtId="39" fontId="2" fillId="0" borderId="0" xfId="1" applyNumberFormat="1" applyFont="1" applyFill="1" applyAlignment="1" applyProtection="1">
      <alignment horizontal="right"/>
    </xf>
    <xf numFmtId="0" fontId="2" fillId="0" borderId="0" xfId="1" applyFont="1" applyFill="1" applyProtection="1"/>
    <xf numFmtId="0" fontId="2" fillId="0" borderId="0" xfId="1" applyFont="1" applyFill="1" applyAlignment="1" applyProtection="1">
      <alignment horizontal="right"/>
    </xf>
    <xf numFmtId="0" fontId="2" fillId="0" borderId="0" xfId="1" applyFont="1" applyFill="1"/>
    <xf numFmtId="0" fontId="2" fillId="0" borderId="0" xfId="1" applyFont="1" applyFill="1" applyAlignment="1" applyProtection="1">
      <alignment horizontal="centerContinuous"/>
    </xf>
    <xf numFmtId="0" fontId="9" fillId="0" borderId="0" xfId="1" applyFont="1" applyFill="1" applyAlignment="1" applyProtection="1">
      <alignment horizontal="centerContinuous"/>
    </xf>
    <xf numFmtId="0" fontId="4" fillId="0" borderId="0" xfId="1" applyFont="1" applyFill="1" applyAlignment="1" applyProtection="1">
      <alignment horizontal="center"/>
    </xf>
    <xf numFmtId="0" fontId="2" fillId="0" borderId="0" xfId="1" quotePrefix="1" applyFont="1" applyFill="1" applyAlignment="1" applyProtection="1">
      <alignment horizontal="center"/>
    </xf>
    <xf numFmtId="0" fontId="2" fillId="0" borderId="0" xfId="1" quotePrefix="1" applyFont="1" applyFill="1" applyAlignment="1" applyProtection="1">
      <alignment horizontal="right"/>
    </xf>
    <xf numFmtId="0" fontId="2" fillId="0" borderId="0" xfId="1" applyFont="1" applyFill="1" applyAlignment="1" applyProtection="1">
      <alignment vertical="center"/>
    </xf>
    <xf numFmtId="0" fontId="2" fillId="0" borderId="0" xfId="1" applyFont="1" applyFill="1" applyAlignment="1">
      <alignment vertical="center"/>
    </xf>
    <xf numFmtId="0" fontId="2" fillId="0" borderId="0" xfId="1" applyFont="1" applyFill="1" applyAlignment="1" applyProtection="1">
      <alignment vertical="top"/>
    </xf>
    <xf numFmtId="0" fontId="2" fillId="0" borderId="0" xfId="1" applyFont="1" applyFill="1" applyAlignment="1">
      <alignment vertical="top"/>
    </xf>
    <xf numFmtId="166" fontId="2" fillId="0" borderId="0" xfId="1" applyNumberFormat="1" applyFont="1" applyFill="1" applyAlignment="1" applyProtection="1">
      <alignment horizontal="right"/>
    </xf>
    <xf numFmtId="167" fontId="2" fillId="0" borderId="0" xfId="1" applyNumberFormat="1" applyFont="1" applyFill="1" applyProtection="1"/>
    <xf numFmtId="166" fontId="2" fillId="0" borderId="2" xfId="1" applyNumberFormat="1" applyFont="1" applyFill="1" applyBorder="1" applyAlignment="1" applyProtection="1">
      <alignment horizontal="center"/>
    </xf>
    <xf numFmtId="7" fontId="2" fillId="0" borderId="2" xfId="1" applyNumberFormat="1" applyFont="1" applyFill="1" applyBorder="1" applyAlignment="1" applyProtection="1">
      <alignment horizontal="center"/>
    </xf>
    <xf numFmtId="39" fontId="2" fillId="0" borderId="2" xfId="1" applyNumberFormat="1" applyFont="1" applyFill="1" applyBorder="1" applyAlignment="1" applyProtection="1">
      <alignment horizontal="center"/>
    </xf>
    <xf numFmtId="39" fontId="2" fillId="0" borderId="0" xfId="1" applyNumberFormat="1" applyFont="1" applyFill="1" applyBorder="1" applyAlignment="1" applyProtection="1">
      <alignment horizontal="center"/>
    </xf>
    <xf numFmtId="166" fontId="2" fillId="0" borderId="0" xfId="1" applyNumberFormat="1" applyFont="1" applyFill="1" applyAlignment="1" applyProtection="1">
      <alignment horizontal="center"/>
    </xf>
    <xf numFmtId="7" fontId="2" fillId="0" borderId="0" xfId="1" applyNumberFormat="1" applyFont="1" applyFill="1" applyAlignment="1" applyProtection="1">
      <alignment horizontal="center"/>
    </xf>
    <xf numFmtId="166" fontId="2" fillId="0" borderId="0" xfId="1" applyNumberFormat="1" applyFont="1" applyFill="1" applyAlignment="1">
      <alignment horizontal="center"/>
    </xf>
    <xf numFmtId="7" fontId="2" fillId="0" borderId="0" xfId="1" applyNumberFormat="1" applyFont="1" applyFill="1" applyProtection="1"/>
    <xf numFmtId="170" fontId="2" fillId="0" borderId="0" xfId="2" applyNumberFormat="1" applyFont="1" applyFill="1" applyAlignment="1" applyProtection="1">
      <alignment horizontal="right"/>
    </xf>
    <xf numFmtId="0" fontId="2" fillId="0" borderId="0" xfId="1" quotePrefix="1" applyFont="1" applyFill="1" applyAlignment="1" applyProtection="1">
      <alignment horizontal="left"/>
    </xf>
    <xf numFmtId="39" fontId="2" fillId="0" borderId="0" xfId="1" applyNumberFormat="1" applyFont="1" applyFill="1" applyProtection="1"/>
    <xf numFmtId="10" fontId="2" fillId="0" borderId="0" xfId="1" applyNumberFormat="1" applyFont="1" applyFill="1" applyAlignment="1" applyProtection="1">
      <alignment horizontal="center"/>
    </xf>
    <xf numFmtId="37" fontId="2" fillId="0" borderId="0" xfId="1" applyNumberFormat="1" applyFont="1" applyFill="1" applyAlignment="1" applyProtection="1">
      <alignment horizontal="center"/>
    </xf>
    <xf numFmtId="0" fontId="2" fillId="0" borderId="0" xfId="1" applyFont="1" applyFill="1" applyAlignment="1">
      <alignment horizontal="center"/>
    </xf>
    <xf numFmtId="0" fontId="4" fillId="0" borderId="0" xfId="1" applyFont="1" applyFill="1" applyProtection="1"/>
    <xf numFmtId="0" fontId="4" fillId="0" borderId="0" xfId="1" applyFont="1" applyFill="1" applyAlignment="1" applyProtection="1">
      <alignment horizontal="center" vertical="center"/>
    </xf>
    <xf numFmtId="0" fontId="4" fillId="0" borderId="0" xfId="1" quotePrefix="1" applyFont="1" applyFill="1" applyAlignment="1" applyProtection="1">
      <alignment horizontal="right" vertical="center"/>
    </xf>
    <xf numFmtId="0" fontId="4" fillId="0" borderId="0" xfId="1" applyFont="1" applyFill="1" applyAlignment="1" applyProtection="1">
      <alignment vertical="center"/>
    </xf>
    <xf numFmtId="0" fontId="4" fillId="0" borderId="1" xfId="1" applyFont="1" applyFill="1" applyBorder="1" applyAlignment="1" applyProtection="1">
      <alignment horizontal="center" vertical="top"/>
    </xf>
    <xf numFmtId="0" fontId="4" fillId="0" borderId="1" xfId="1" quotePrefix="1" applyFont="1" applyFill="1" applyBorder="1" applyAlignment="1" applyProtection="1">
      <alignment horizontal="right" vertical="top"/>
    </xf>
    <xf numFmtId="0" fontId="4" fillId="0" borderId="1" xfId="1" applyFont="1" applyFill="1" applyBorder="1" applyAlignment="1" applyProtection="1">
      <alignment horizontal="right" vertical="top"/>
    </xf>
    <xf numFmtId="0" fontId="0" fillId="0" borderId="0" xfId="0" applyBorder="1"/>
    <xf numFmtId="168" fontId="0" fillId="0" borderId="0" xfId="0" applyNumberFormat="1" applyBorder="1"/>
    <xf numFmtId="2" fontId="0" fillId="0" borderId="0" xfId="0" applyNumberFormat="1" applyBorder="1"/>
    <xf numFmtId="0" fontId="2" fillId="0" borderId="0" xfId="0" applyFont="1" applyAlignment="1">
      <alignment horizontal="center"/>
    </xf>
    <xf numFmtId="0" fontId="2" fillId="0" borderId="0" xfId="0" applyFont="1" applyBorder="1"/>
    <xf numFmtId="164" fontId="0" fillId="0" borderId="0" xfId="0" applyNumberFormat="1" applyBorder="1"/>
    <xf numFmtId="0" fontId="2" fillId="0" borderId="0" xfId="0" quotePrefix="1" applyFont="1" applyBorder="1" applyAlignment="1">
      <alignment horizontal="center"/>
    </xf>
    <xf numFmtId="0" fontId="2" fillId="0" borderId="1" xfId="0" applyFont="1" applyBorder="1"/>
    <xf numFmtId="0" fontId="2" fillId="0" borderId="1" xfId="0" quotePrefix="1" applyFont="1" applyBorder="1" applyAlignment="1">
      <alignment horizontal="center"/>
    </xf>
    <xf numFmtId="14" fontId="5" fillId="0" borderId="0" xfId="1" quotePrefix="1" applyNumberFormat="1" applyFont="1" applyFill="1" applyBorder="1" applyAlignment="1" applyProtection="1">
      <alignment horizontal="center" vertical="top"/>
    </xf>
    <xf numFmtId="10" fontId="2" fillId="0" borderId="0" xfId="1" applyNumberFormat="1" applyFont="1" applyFill="1" applyBorder="1" applyProtection="1"/>
    <xf numFmtId="165" fontId="2" fillId="0" borderId="0" xfId="1" applyNumberFormat="1" applyFont="1" applyFill="1" applyAlignment="1" applyProtection="1">
      <alignment horizontal="center"/>
    </xf>
    <xf numFmtId="164" fontId="0" fillId="0" borderId="0" xfId="0" applyNumberFormat="1" applyFill="1" applyBorder="1"/>
    <xf numFmtId="164" fontId="2" fillId="0" borderId="0" xfId="1" applyNumberFormat="1" applyFont="1" applyFill="1" applyAlignment="1" applyProtection="1">
      <alignment horizontal="center"/>
    </xf>
    <xf numFmtId="169" fontId="2" fillId="0" borderId="0" xfId="1" applyNumberFormat="1" applyFont="1" applyFill="1" applyAlignment="1" applyProtection="1">
      <alignment horizontal="center"/>
    </xf>
    <xf numFmtId="0" fontId="2" fillId="0" borderId="0" xfId="1" applyFont="1"/>
    <xf numFmtId="0" fontId="2" fillId="0" borderId="3" xfId="1" applyFont="1" applyBorder="1"/>
    <xf numFmtId="164" fontId="2" fillId="0" borderId="0" xfId="1" applyNumberFormat="1" applyFont="1"/>
    <xf numFmtId="0" fontId="2" fillId="0" borderId="0" xfId="1" applyFont="1" applyAlignment="1">
      <alignment horizontal="right"/>
    </xf>
    <xf numFmtId="164" fontId="2" fillId="0" borderId="0" xfId="1" applyNumberFormat="1" applyFont="1" applyFill="1" applyAlignment="1">
      <alignment horizontal="center"/>
    </xf>
    <xf numFmtId="0" fontId="10" fillId="0" borderId="0" xfId="1" applyFont="1"/>
    <xf numFmtId="164" fontId="2" fillId="0" borderId="0" xfId="1" applyNumberFormat="1" applyFont="1" applyBorder="1" applyAlignment="1">
      <alignment horizontal="right"/>
    </xf>
    <xf numFmtId="0" fontId="2" fillId="0" borderId="0" xfId="1" applyFont="1" applyBorder="1"/>
    <xf numFmtId="164" fontId="10" fillId="0" borderId="0" xfId="1" applyNumberFormat="1" applyFont="1" applyBorder="1"/>
    <xf numFmtId="0" fontId="10" fillId="0" borderId="0" xfId="1" applyFont="1" applyBorder="1"/>
    <xf numFmtId="164" fontId="0" fillId="0" borderId="0" xfId="0" applyNumberFormat="1"/>
    <xf numFmtId="164" fontId="0" fillId="0" borderId="4" xfId="0" applyNumberFormat="1" applyBorder="1"/>
    <xf numFmtId="164" fontId="0" fillId="0" borderId="0" xfId="0" applyNumberFormat="1" applyFill="1"/>
    <xf numFmtId="164" fontId="0" fillId="3" borderId="0" xfId="0" applyNumberFormat="1" applyFill="1"/>
    <xf numFmtId="0" fontId="2" fillId="3" borderId="0" xfId="1" applyFont="1" applyFill="1"/>
    <xf numFmtId="164" fontId="0" fillId="3" borderId="0" xfId="0" applyNumberFormat="1" applyFill="1" applyBorder="1"/>
    <xf numFmtId="0" fontId="2" fillId="0" borderId="0" xfId="1" applyFont="1" applyFill="1" applyBorder="1"/>
    <xf numFmtId="0" fontId="1" fillId="0" borderId="0" xfId="0" applyFont="1" applyAlignment="1" applyProtection="1">
      <alignment horizontal="right"/>
    </xf>
    <xf numFmtId="166" fontId="1" fillId="4" borderId="0" xfId="0" applyNumberFormat="1" applyFont="1" applyFill="1" applyAlignment="1">
      <alignment horizontal="right"/>
    </xf>
    <xf numFmtId="0" fontId="3" fillId="0" borderId="0" xfId="0" applyFont="1" applyAlignment="1" applyProtection="1">
      <alignment horizontal="right"/>
    </xf>
    <xf numFmtId="0" fontId="3" fillId="0" borderId="0" xfId="0" applyFont="1" applyAlignment="1">
      <alignment horizontal="right"/>
    </xf>
    <xf numFmtId="0" fontId="4" fillId="0" borderId="0" xfId="1" quotePrefix="1" applyFont="1" applyFill="1" applyAlignment="1" applyProtection="1">
      <alignment horizontal="center"/>
    </xf>
    <xf numFmtId="0" fontId="4" fillId="0" borderId="0" xfId="1" applyFont="1" applyFill="1" applyAlignment="1" applyProtection="1">
      <alignment horizontal="center"/>
    </xf>
    <xf numFmtId="0" fontId="2" fillId="0" borderId="0" xfId="1" quotePrefix="1" applyFont="1" applyFill="1" applyAlignment="1" applyProtection="1">
      <alignment horizontal="center"/>
    </xf>
    <xf numFmtId="0" fontId="4" fillId="0" borderId="0" xfId="1" quotePrefix="1" applyFont="1" applyFill="1" applyAlignment="1" applyProtection="1">
      <alignment horizontal="center" vertical="center"/>
    </xf>
    <xf numFmtId="0" fontId="4" fillId="0" borderId="0" xfId="1" applyFont="1" applyFill="1" applyAlignment="1" applyProtection="1">
      <alignment horizontal="center" vertical="center"/>
    </xf>
    <xf numFmtId="14" fontId="4" fillId="0" borderId="1" xfId="1" quotePrefix="1" applyNumberFormat="1" applyFont="1" applyFill="1" applyBorder="1" applyAlignment="1" applyProtection="1">
      <alignment horizontal="left" vertical="top" indent="4"/>
    </xf>
    <xf numFmtId="0" fontId="4" fillId="0" borderId="0" xfId="1" quotePrefix="1" applyFont="1" applyFill="1" applyAlignment="1">
      <alignment horizontal="center" vertical="center"/>
    </xf>
    <xf numFmtId="0" fontId="4" fillId="0" borderId="0" xfId="1" applyFont="1" applyFill="1" applyAlignment="1">
      <alignment horizontal="center" vertical="center"/>
    </xf>
    <xf numFmtId="0" fontId="4" fillId="0" borderId="1" xfId="1" quotePrefix="1" applyFont="1" applyFill="1" applyBorder="1" applyAlignment="1" applyProtection="1">
      <alignment horizontal="center" vertical="top"/>
    </xf>
    <xf numFmtId="0" fontId="4" fillId="0" borderId="1" xfId="1" applyFont="1" applyFill="1" applyBorder="1" applyAlignment="1" applyProtection="1">
      <alignment horizontal="center" vertical="top"/>
    </xf>
  </cellXfs>
  <cellStyles count="9">
    <cellStyle name="Normal" xfId="0" builtinId="0"/>
    <cellStyle name="Normal_Pass-Through Model 11_2007 - 10_2008" xfId="1"/>
    <cellStyle name="Percent" xfId="2" builtinId="5"/>
    <cellStyle name="PSChar" xfId="3"/>
    <cellStyle name="PSDate" xfId="4"/>
    <cellStyle name="PSDec" xfId="5"/>
    <cellStyle name="PSHeading" xfId="6"/>
    <cellStyle name="PSInt" xfId="7"/>
    <cellStyle name="PSSpacer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State\Filings%20Pass%20Through\50%20Aug%202022%2022-057-08%20and%20Jul%202022%2030010-206-GP-22\Filed%20Utah\22-057-08%20Pass-Through%20Model%20Clark%206-1-2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 Panel"/>
      <sheetName val="Monthly Inputs"/>
      <sheetName val="Other Inputs"/>
      <sheetName val="CET &amp; DSM WY"/>
      <sheetName val="WY Tariff Sheets"/>
      <sheetName val="Calculations"/>
      <sheetName val="CET &amp; DSM"/>
      <sheetName val="UT Tariff Sheets PT"/>
      <sheetName val="UT Tariff Sheets"/>
      <sheetName val="Utah Summary-by class"/>
      <sheetName val="UT Summary - by cost"/>
      <sheetName val="WY Summary - by cost"/>
      <sheetName val="Model Checks"/>
      <sheetName val="Royalty Detail"/>
      <sheetName val="SDR#1"/>
      <sheetName val="SDR#2"/>
      <sheetName val="Wy SDR#1"/>
      <sheetName val="SDR#3"/>
      <sheetName val="SDR#4"/>
      <sheetName val="Current Exh Updated Exh"/>
      <sheetName val="SDR#5"/>
      <sheetName val="Ut 1.1 p1"/>
      <sheetName val="Ut 1.1 p2"/>
      <sheetName val="Ut 1.2 p1"/>
      <sheetName val="Ut 1.2 p2"/>
      <sheetName val="Ut 1.2 p3"/>
      <sheetName val="Ut 1.2 p4"/>
      <sheetName val="Ut 1.2 p5"/>
      <sheetName val="Ut 1.2 p6"/>
      <sheetName val="Ut 1.3 Redacted"/>
      <sheetName val="Ut 1.4 p1"/>
      <sheetName val="Ut 1.4 p2"/>
      <sheetName val="Ut 1.4 p3"/>
      <sheetName val="Ut 1.4 p4"/>
      <sheetName val="Ut 1.5 p1"/>
      <sheetName val="Ut 1.5 p2"/>
      <sheetName val="Ut 1.5 p3"/>
      <sheetName val="Ut 1.5 p4"/>
      <sheetName val="Ut 1.5 p5"/>
      <sheetName val="Ut 1.5 p6"/>
      <sheetName val="Ut 1.6 p1"/>
      <sheetName val="Ut 1.6 p2"/>
      <sheetName val="Ut 1.7 Tot"/>
      <sheetName val="Ut 1.7 p1"/>
      <sheetName val="LEG - PR"/>
      <sheetName val="Ut 1.6 Source"/>
      <sheetName val="Ut 1.11"/>
      <sheetName val="Ut 1.8 p1"/>
      <sheetName val="Ut Storage"/>
      <sheetName val="LNG Storage"/>
      <sheetName val="Ex 1.1 Data"/>
      <sheetName val="Expenses"/>
      <sheetName val="Rate Base"/>
      <sheetName val="RevRun Fcst"/>
    </sheetNames>
    <sheetDataSet>
      <sheetData sheetId="0"/>
      <sheetData sheetId="1">
        <row r="128">
          <cell r="K128">
            <v>13</v>
          </cell>
        </row>
        <row r="129">
          <cell r="K129">
            <v>10.9</v>
          </cell>
        </row>
        <row r="130">
          <cell r="K130">
            <v>8.8000000000000007</v>
          </cell>
        </row>
        <row r="131">
          <cell r="K131">
            <v>7.3</v>
          </cell>
        </row>
        <row r="132">
          <cell r="K132">
            <v>3.8</v>
          </cell>
        </row>
        <row r="133">
          <cell r="K133">
            <v>2.7</v>
          </cell>
        </row>
        <row r="134">
          <cell r="K134">
            <v>1.8</v>
          </cell>
        </row>
        <row r="135">
          <cell r="K135">
            <v>1.6</v>
          </cell>
        </row>
        <row r="136">
          <cell r="K136">
            <v>1.8</v>
          </cell>
        </row>
        <row r="137">
          <cell r="K137">
            <v>2.7</v>
          </cell>
        </row>
        <row r="138">
          <cell r="K138">
            <v>5.5</v>
          </cell>
        </row>
        <row r="139">
          <cell r="K139">
            <v>10.1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 codeName="Sheet12">
    <pageSetUpPr fitToPage="1"/>
  </sheetPr>
  <dimension ref="A1:AF68"/>
  <sheetViews>
    <sheetView tabSelected="1" workbookViewId="0">
      <selection activeCell="C9" sqref="C9"/>
    </sheetView>
  </sheetViews>
  <sheetFormatPr defaultColWidth="8.42578125" defaultRowHeight="12.75"/>
  <cols>
    <col min="1" max="1" width="11.7109375" style="8" customWidth="1"/>
    <col min="2" max="2" width="5" style="8" customWidth="1"/>
    <col min="3" max="3" width="8.7109375" style="8" bestFit="1" customWidth="1"/>
    <col min="4" max="4" width="9" style="33" customWidth="1"/>
    <col min="5" max="5" width="10.42578125" style="8" customWidth="1"/>
    <col min="6" max="6" width="14.140625" style="8" customWidth="1"/>
    <col min="7" max="7" width="3.5703125" style="8" customWidth="1"/>
    <col min="8" max="8" width="12.7109375" style="8" customWidth="1"/>
    <col min="9" max="9" width="2.85546875" style="8" customWidth="1"/>
    <col min="10" max="10" width="12.7109375" style="8" customWidth="1"/>
    <col min="11" max="11" width="2.85546875" style="8" customWidth="1"/>
    <col min="12" max="12" width="10" style="8" customWidth="1"/>
    <col min="13" max="13" width="7.5703125" style="8" customWidth="1"/>
    <col min="14" max="14" width="11.42578125" style="8" customWidth="1"/>
    <col min="15" max="15" width="8.42578125" style="8"/>
    <col min="16" max="16" width="10" style="8" customWidth="1"/>
    <col min="17" max="17" width="7.5703125" style="8" customWidth="1"/>
    <col min="18" max="18" width="11.42578125" style="8" customWidth="1"/>
    <col min="19" max="27" width="8.42578125" style="8"/>
    <col min="28" max="28" width="11" style="8" customWidth="1"/>
    <col min="29" max="31" width="8.42578125" style="8"/>
    <col min="32" max="32" width="11.140625" style="8" customWidth="1"/>
    <col min="33" max="16384" width="8.42578125" style="8"/>
  </cols>
  <sheetData>
    <row r="1" spans="1:22">
      <c r="A1" s="6"/>
      <c r="B1" s="6"/>
      <c r="C1" s="6" t="s">
        <v>0</v>
      </c>
      <c r="D1" s="3"/>
      <c r="E1" s="6"/>
      <c r="F1" s="6"/>
      <c r="G1" s="6"/>
      <c r="H1" s="6"/>
      <c r="I1" s="6"/>
      <c r="J1" s="6"/>
      <c r="K1" s="6"/>
      <c r="L1" s="7" t="s">
        <v>42</v>
      </c>
      <c r="M1" s="6"/>
      <c r="N1" s="6"/>
      <c r="O1" s="6"/>
      <c r="P1" s="7"/>
      <c r="Q1" s="6"/>
      <c r="R1" s="6"/>
      <c r="S1" s="6"/>
      <c r="T1" s="6"/>
      <c r="U1" s="6"/>
      <c r="V1" s="6"/>
    </row>
    <row r="2" spans="1:22">
      <c r="A2" s="9"/>
      <c r="B2" s="10"/>
      <c r="C2" s="75" t="s">
        <v>45</v>
      </c>
      <c r="D2" s="76"/>
      <c r="E2" s="76"/>
      <c r="F2" s="76"/>
      <c r="G2" s="76"/>
      <c r="H2" s="76"/>
      <c r="I2" s="76"/>
      <c r="J2" s="76"/>
      <c r="K2" s="76"/>
      <c r="L2" s="76"/>
      <c r="M2" s="6"/>
      <c r="N2" s="6"/>
      <c r="O2" s="6"/>
      <c r="P2" s="6"/>
      <c r="Q2" s="6"/>
      <c r="R2" s="6"/>
      <c r="S2" s="6"/>
      <c r="T2" s="6"/>
      <c r="U2" s="6"/>
      <c r="V2" s="6"/>
    </row>
    <row r="3" spans="1:22">
      <c r="A3" s="6"/>
      <c r="B3" s="6"/>
      <c r="C3" s="1"/>
      <c r="D3" s="1"/>
      <c r="E3" s="1"/>
      <c r="F3" s="1"/>
      <c r="G3" s="1"/>
      <c r="H3" s="1"/>
      <c r="I3" s="1"/>
      <c r="J3" s="1"/>
      <c r="K3" s="1"/>
      <c r="L3" s="73" t="s">
        <v>49</v>
      </c>
      <c r="M3" s="6"/>
      <c r="N3" s="6"/>
      <c r="O3" s="6"/>
      <c r="P3" s="2"/>
      <c r="Q3" s="6"/>
      <c r="R3" s="6"/>
      <c r="S3" s="6"/>
      <c r="T3" s="6"/>
      <c r="U3" s="6"/>
      <c r="V3" s="6"/>
    </row>
    <row r="4" spans="1:22">
      <c r="A4" s="6"/>
      <c r="B4" s="6"/>
      <c r="C4" s="6"/>
      <c r="D4" s="3"/>
      <c r="E4" s="6"/>
      <c r="F4" s="6"/>
      <c r="G4" s="6"/>
      <c r="H4" s="6"/>
      <c r="I4" s="6"/>
      <c r="J4" s="6"/>
      <c r="K4" s="6"/>
      <c r="L4" s="7"/>
      <c r="M4" s="6"/>
      <c r="N4" s="6"/>
      <c r="O4" s="6"/>
      <c r="P4" s="7"/>
      <c r="Q4" s="6"/>
      <c r="R4" s="6"/>
      <c r="S4" s="6"/>
      <c r="T4" s="6"/>
      <c r="U4" s="6"/>
      <c r="V4" s="6"/>
    </row>
    <row r="5" spans="1:22">
      <c r="A5" s="6"/>
      <c r="B5" s="6"/>
      <c r="C5" s="6"/>
      <c r="D5" s="3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</row>
    <row r="6" spans="1:22">
      <c r="A6" s="6"/>
      <c r="B6" s="6"/>
      <c r="C6" s="6"/>
      <c r="D6" s="3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spans="1:22">
      <c r="A7" s="6"/>
      <c r="B7" s="6"/>
      <c r="C7" s="77" t="s">
        <v>40</v>
      </c>
      <c r="D7" s="78"/>
      <c r="E7" s="78"/>
      <c r="F7" s="78"/>
      <c r="G7" s="78"/>
      <c r="H7" s="78"/>
      <c r="I7" s="78"/>
      <c r="J7" s="78"/>
      <c r="K7" s="11"/>
      <c r="L7" s="6"/>
      <c r="M7" s="6"/>
      <c r="N7" s="6"/>
      <c r="O7" s="6"/>
      <c r="P7" s="6"/>
      <c r="Q7" s="6"/>
      <c r="R7" s="6"/>
      <c r="S7" s="6"/>
      <c r="T7" s="6"/>
      <c r="U7" s="6"/>
      <c r="V7" s="6"/>
    </row>
    <row r="8" spans="1:22">
      <c r="A8" s="6"/>
      <c r="B8" s="6"/>
      <c r="C8" s="77" t="s">
        <v>50</v>
      </c>
      <c r="D8" s="78"/>
      <c r="E8" s="78"/>
      <c r="F8" s="78"/>
      <c r="G8" s="78"/>
      <c r="H8" s="78"/>
      <c r="I8" s="78"/>
      <c r="J8" s="78"/>
      <c r="K8" s="11"/>
      <c r="L8" s="6"/>
      <c r="M8" s="6"/>
      <c r="N8" s="6"/>
      <c r="O8" s="6"/>
      <c r="P8" s="6"/>
      <c r="Q8" s="6"/>
      <c r="R8" s="6"/>
      <c r="S8" s="6"/>
      <c r="T8" s="6"/>
      <c r="U8" s="6"/>
      <c r="V8" s="6"/>
    </row>
    <row r="9" spans="1:22">
      <c r="A9" s="6"/>
      <c r="B9" s="6"/>
      <c r="C9" s="6"/>
      <c r="D9" s="3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</row>
    <row r="10" spans="1:22">
      <c r="A10" s="6"/>
      <c r="B10" s="6"/>
      <c r="C10" s="6"/>
      <c r="D10" s="3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</row>
    <row r="11" spans="1:22">
      <c r="A11" s="6"/>
      <c r="B11" s="6"/>
      <c r="C11" s="12" t="s">
        <v>11</v>
      </c>
      <c r="D11" s="12" t="s">
        <v>12</v>
      </c>
      <c r="E11" s="13" t="s">
        <v>26</v>
      </c>
      <c r="F11" s="79" t="s">
        <v>27</v>
      </c>
      <c r="G11" s="79"/>
      <c r="H11" s="79" t="s">
        <v>31</v>
      </c>
      <c r="I11" s="79"/>
      <c r="J11" s="79" t="s">
        <v>30</v>
      </c>
      <c r="K11" s="79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</row>
    <row r="12" spans="1:22" ht="19.5" customHeight="1">
      <c r="A12" s="6"/>
      <c r="B12" s="6"/>
      <c r="C12" s="34"/>
      <c r="D12" s="11"/>
      <c r="E12" s="34"/>
      <c r="F12" s="77" t="s">
        <v>28</v>
      </c>
      <c r="G12" s="78"/>
      <c r="H12" s="77" t="s">
        <v>32</v>
      </c>
      <c r="I12" s="78"/>
      <c r="J12" s="34"/>
      <c r="K12" s="34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</row>
    <row r="13" spans="1:22" s="15" customFormat="1">
      <c r="A13" s="14"/>
      <c r="B13" s="14"/>
      <c r="C13" s="35" t="s">
        <v>1</v>
      </c>
      <c r="D13" s="35"/>
      <c r="E13" s="36" t="s">
        <v>13</v>
      </c>
      <c r="F13" s="80" t="s">
        <v>29</v>
      </c>
      <c r="G13" s="81"/>
      <c r="H13" s="83" t="s">
        <v>33</v>
      </c>
      <c r="I13" s="84"/>
      <c r="J13" s="37"/>
      <c r="K13" s="37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</row>
    <row r="14" spans="1:22" s="17" customFormat="1" ht="15.75" customHeight="1" thickBot="1">
      <c r="A14" s="16"/>
      <c r="B14" s="16"/>
      <c r="C14" s="38" t="s">
        <v>2</v>
      </c>
      <c r="D14" s="38" t="s">
        <v>3</v>
      </c>
      <c r="E14" s="39" t="s">
        <v>14</v>
      </c>
      <c r="F14" s="82" t="str">
        <f>A45</f>
        <v>10/1/2022</v>
      </c>
      <c r="G14" s="82"/>
      <c r="H14" s="85" t="s">
        <v>34</v>
      </c>
      <c r="I14" s="86"/>
      <c r="J14" s="40" t="s">
        <v>4</v>
      </c>
      <c r="K14" s="38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</row>
    <row r="15" spans="1:22" ht="8.25" customHeight="1">
      <c r="A15" s="6"/>
      <c r="B15" s="6"/>
      <c r="C15" s="6"/>
      <c r="D15" s="3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</row>
    <row r="16" spans="1:22">
      <c r="A16" s="6"/>
      <c r="B16" s="3">
        <v>1</v>
      </c>
      <c r="C16" s="3" t="s">
        <v>39</v>
      </c>
      <c r="D16" s="3" t="s">
        <v>15</v>
      </c>
      <c r="E16" s="74">
        <f>'[1]Monthly Inputs'!K128</f>
        <v>13</v>
      </c>
      <c r="F16" s="4">
        <f>ROUND((+'Exhibit 1.4'!E16*'Exhibit 1.4'!D$45)+$B$45,2)</f>
        <v>138.03</v>
      </c>
      <c r="G16" s="4"/>
      <c r="H16" s="4">
        <f>ROUND((+'Exhibit 1.4'!E16*'Exhibit 1.4'!D$42)+$B$42,2)</f>
        <v>138.19999999999999</v>
      </c>
      <c r="I16" s="4"/>
      <c r="J16" s="4">
        <f>H16-F16</f>
        <v>0.16999999999998749</v>
      </c>
      <c r="K16" s="4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</row>
    <row r="17" spans="1:22">
      <c r="A17" s="6"/>
      <c r="B17" s="3">
        <f t="shared" ref="B17:B27" si="0">B16+1</f>
        <v>2</v>
      </c>
      <c r="C17" s="6"/>
      <c r="D17" s="3" t="s">
        <v>16</v>
      </c>
      <c r="E17" s="74">
        <f>'[1]Monthly Inputs'!K129</f>
        <v>10.9</v>
      </c>
      <c r="F17" s="5">
        <f>ROUND((+'Exhibit 1.4'!E17*'Exhibit 1.4'!D$45)+$B$45,2)</f>
        <v>116.83</v>
      </c>
      <c r="G17" s="5"/>
      <c r="H17" s="5">
        <f>ROUND((+'Exhibit 1.4'!E17*'Exhibit 1.4'!D$42)+$B$42,2)</f>
        <v>116.97</v>
      </c>
      <c r="I17" s="5"/>
      <c r="J17" s="5">
        <f t="shared" ref="J17:J27" si="1">H17-F17</f>
        <v>0.14000000000000057</v>
      </c>
      <c r="K17" s="5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</row>
    <row r="18" spans="1:22">
      <c r="A18" s="6"/>
      <c r="B18" s="3">
        <f t="shared" si="0"/>
        <v>3</v>
      </c>
      <c r="C18" s="6"/>
      <c r="D18" s="3" t="s">
        <v>17</v>
      </c>
      <c r="E18" s="74">
        <f>'[1]Monthly Inputs'!K130</f>
        <v>8.8000000000000007</v>
      </c>
      <c r="F18" s="5">
        <f>ROUND((+'Exhibit 1.4'!E18*'Exhibit 1.4'!D$45)+$B$45,2)</f>
        <v>95.62</v>
      </c>
      <c r="G18" s="5"/>
      <c r="H18" s="5">
        <f>ROUND((+'Exhibit 1.4'!E18*'Exhibit 1.4'!D$42)+$B$42,2)</f>
        <v>95.73</v>
      </c>
      <c r="I18" s="5"/>
      <c r="J18" s="5">
        <f t="shared" si="1"/>
        <v>0.10999999999999943</v>
      </c>
      <c r="K18" s="5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</row>
    <row r="19" spans="1:22">
      <c r="A19" s="6"/>
      <c r="B19" s="3">
        <f t="shared" si="0"/>
        <v>4</v>
      </c>
      <c r="C19" s="6"/>
      <c r="D19" s="3" t="s">
        <v>18</v>
      </c>
      <c r="E19" s="74">
        <f>'[1]Monthly Inputs'!K131</f>
        <v>7.3</v>
      </c>
      <c r="F19" s="5">
        <f>ROUND((+'Exhibit 1.4'!E19*'Exhibit 1.4'!C$45)+$B$45,2)</f>
        <v>70.94</v>
      </c>
      <c r="G19" s="5"/>
      <c r="H19" s="5">
        <f>ROUND((+'Exhibit 1.4'!E19*'Exhibit 1.4'!C$42)+$B$42,2)</f>
        <v>71</v>
      </c>
      <c r="I19" s="5"/>
      <c r="J19" s="5">
        <f t="shared" si="1"/>
        <v>6.0000000000002274E-2</v>
      </c>
      <c r="K19" s="5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</row>
    <row r="20" spans="1:22">
      <c r="A20" s="6"/>
      <c r="B20" s="3">
        <f t="shared" si="0"/>
        <v>5</v>
      </c>
      <c r="C20" s="6"/>
      <c r="D20" s="3" t="s">
        <v>5</v>
      </c>
      <c r="E20" s="74">
        <f>'[1]Monthly Inputs'!K132</f>
        <v>3.8</v>
      </c>
      <c r="F20" s="5">
        <f>ROUND((+'Exhibit 1.4'!E20*'Exhibit 1.4'!C$45)+$B$45,2)</f>
        <v>40.159999999999997</v>
      </c>
      <c r="G20" s="5"/>
      <c r="H20" s="5">
        <f>ROUND((+'Exhibit 1.4'!E20*'Exhibit 1.4'!C$42)+$B$42,2)</f>
        <v>40.200000000000003</v>
      </c>
      <c r="I20" s="5"/>
      <c r="J20" s="5">
        <f t="shared" si="1"/>
        <v>4.0000000000006253E-2</v>
      </c>
      <c r="K20" s="5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</row>
    <row r="21" spans="1:22">
      <c r="A21" s="6"/>
      <c r="B21" s="3">
        <f t="shared" si="0"/>
        <v>6</v>
      </c>
      <c r="C21" s="6"/>
      <c r="D21" s="3" t="s">
        <v>19</v>
      </c>
      <c r="E21" s="74">
        <f>'[1]Monthly Inputs'!K133</f>
        <v>2.7</v>
      </c>
      <c r="F21" s="5">
        <f>ROUND((+'Exhibit 1.4'!E21*'Exhibit 1.4'!C$45)+$B$45,2)</f>
        <v>30.49</v>
      </c>
      <c r="G21" s="5"/>
      <c r="H21" s="5">
        <f>ROUND((+'Exhibit 1.4'!E21*'Exhibit 1.4'!C$42)+$B$42,2)</f>
        <v>30.52</v>
      </c>
      <c r="I21" s="5"/>
      <c r="J21" s="5">
        <f t="shared" si="1"/>
        <v>3.0000000000001137E-2</v>
      </c>
      <c r="K21" s="5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</row>
    <row r="22" spans="1:22">
      <c r="A22" s="6"/>
      <c r="B22" s="3">
        <f t="shared" si="0"/>
        <v>7</v>
      </c>
      <c r="C22" s="6"/>
      <c r="D22" s="3" t="s">
        <v>20</v>
      </c>
      <c r="E22" s="74">
        <f>'[1]Monthly Inputs'!K134</f>
        <v>1.8</v>
      </c>
      <c r="F22" s="5">
        <f>ROUND((+'Exhibit 1.4'!E22*'Exhibit 1.4'!C$45)+$B$45,2)</f>
        <v>22.58</v>
      </c>
      <c r="G22" s="5"/>
      <c r="H22" s="5">
        <f>ROUND((+'Exhibit 1.4'!E22*'Exhibit 1.4'!C$42)+$B$42,2)</f>
        <v>22.59</v>
      </c>
      <c r="I22" s="5"/>
      <c r="J22" s="5">
        <f t="shared" si="1"/>
        <v>1.0000000000001563E-2</v>
      </c>
      <c r="K22" s="5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</row>
    <row r="23" spans="1:22">
      <c r="A23" s="6"/>
      <c r="B23" s="3">
        <f t="shared" si="0"/>
        <v>8</v>
      </c>
      <c r="C23" s="6"/>
      <c r="D23" s="3" t="s">
        <v>21</v>
      </c>
      <c r="E23" s="74">
        <f>'[1]Monthly Inputs'!K135</f>
        <v>1.6</v>
      </c>
      <c r="F23" s="5">
        <f>ROUND((+'Exhibit 1.4'!E23*'Exhibit 1.4'!C$45)+$B$45,2)</f>
        <v>20.82</v>
      </c>
      <c r="G23" s="5"/>
      <c r="H23" s="5">
        <f>ROUND((+'Exhibit 1.4'!E23*'Exhibit 1.4'!C$42)+$B$42,2)</f>
        <v>20.83</v>
      </c>
      <c r="I23" s="5"/>
      <c r="J23" s="5">
        <f t="shared" si="1"/>
        <v>9.9999999999980105E-3</v>
      </c>
      <c r="K23" s="5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</row>
    <row r="24" spans="1:22">
      <c r="A24" s="6"/>
      <c r="B24" s="3">
        <f t="shared" si="0"/>
        <v>9</v>
      </c>
      <c r="C24" s="6"/>
      <c r="D24" s="3" t="s">
        <v>22</v>
      </c>
      <c r="E24" s="74">
        <f>'[1]Monthly Inputs'!K136</f>
        <v>1.8</v>
      </c>
      <c r="F24" s="5">
        <f>ROUND((+'Exhibit 1.4'!E24*'Exhibit 1.4'!C$45)+$B$45,2)</f>
        <v>22.58</v>
      </c>
      <c r="G24" s="5"/>
      <c r="H24" s="5">
        <f>ROUND((+'Exhibit 1.4'!E24*'Exhibit 1.4'!C$42)+$B$42,2)</f>
        <v>22.59</v>
      </c>
      <c r="I24" s="5"/>
      <c r="J24" s="5">
        <f t="shared" si="1"/>
        <v>1.0000000000001563E-2</v>
      </c>
      <c r="K24" s="5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</row>
    <row r="25" spans="1:22">
      <c r="A25" s="6"/>
      <c r="B25" s="3">
        <f t="shared" si="0"/>
        <v>10</v>
      </c>
      <c r="C25" s="6"/>
      <c r="D25" s="3" t="s">
        <v>23</v>
      </c>
      <c r="E25" s="74">
        <f>'[1]Monthly Inputs'!K137</f>
        <v>2.7</v>
      </c>
      <c r="F25" s="5">
        <f>ROUND((+'Exhibit 1.4'!E25*'Exhibit 1.4'!C$45)+$B$45,2)</f>
        <v>30.49</v>
      </c>
      <c r="G25" s="5"/>
      <c r="H25" s="5">
        <f>ROUND((+'Exhibit 1.4'!E25*'Exhibit 1.4'!C$42)+$B$42,2)</f>
        <v>30.52</v>
      </c>
      <c r="I25" s="5"/>
      <c r="J25" s="5">
        <f t="shared" si="1"/>
        <v>3.0000000000001137E-2</v>
      </c>
      <c r="K25" s="5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</row>
    <row r="26" spans="1:22">
      <c r="A26" s="6"/>
      <c r="B26" s="3">
        <f t="shared" si="0"/>
        <v>11</v>
      </c>
      <c r="C26" s="6"/>
      <c r="D26" s="3" t="s">
        <v>24</v>
      </c>
      <c r="E26" s="74">
        <f>'[1]Monthly Inputs'!K138</f>
        <v>5.5</v>
      </c>
      <c r="F26" s="5">
        <f>ROUND((+'Exhibit 1.4'!E26*'Exhibit 1.4'!D$45)+$B$45,2)</f>
        <v>62.29</v>
      </c>
      <c r="G26" s="5"/>
      <c r="H26" s="5">
        <f>ROUND((+'Exhibit 1.4'!E26*'Exhibit 1.4'!D$42)+$B$42,2)</f>
        <v>62.36</v>
      </c>
      <c r="I26" s="5"/>
      <c r="J26" s="5">
        <f t="shared" si="1"/>
        <v>7.0000000000000284E-2</v>
      </c>
      <c r="K26" s="5"/>
      <c r="L26" s="6"/>
      <c r="M26" s="19"/>
      <c r="N26" s="19"/>
      <c r="O26" s="6"/>
      <c r="P26" s="6"/>
      <c r="Q26" s="19"/>
      <c r="R26" s="19"/>
      <c r="S26" s="6"/>
      <c r="T26" s="6"/>
      <c r="U26" s="6"/>
      <c r="V26" s="6"/>
    </row>
    <row r="27" spans="1:22">
      <c r="A27" s="6"/>
      <c r="B27" s="3">
        <f t="shared" si="0"/>
        <v>12</v>
      </c>
      <c r="C27" s="6"/>
      <c r="D27" s="3" t="s">
        <v>25</v>
      </c>
      <c r="E27" s="74">
        <f>'[1]Monthly Inputs'!K139</f>
        <v>10.1</v>
      </c>
      <c r="F27" s="5">
        <f>ROUND((+'Exhibit 1.4'!E27*'Exhibit 1.4'!D$45)+$B$45,2)</f>
        <v>108.75</v>
      </c>
      <c r="G27" s="5"/>
      <c r="H27" s="5">
        <f>ROUND((+'Exhibit 1.4'!E27*'Exhibit 1.4'!D$42)+$B$42,2)</f>
        <v>108.88</v>
      </c>
      <c r="I27" s="5"/>
      <c r="J27" s="5">
        <f t="shared" si="1"/>
        <v>0.12999999999999545</v>
      </c>
      <c r="K27" s="5"/>
      <c r="L27" s="6"/>
      <c r="M27" s="19"/>
      <c r="N27" s="19"/>
      <c r="O27" s="6"/>
      <c r="P27" s="6"/>
      <c r="Q27" s="19"/>
      <c r="R27" s="19"/>
      <c r="S27" s="6"/>
      <c r="T27" s="6"/>
      <c r="U27" s="6"/>
      <c r="V27" s="6"/>
    </row>
    <row r="28" spans="1:22" ht="7.5" customHeight="1" thickBot="1">
      <c r="A28" s="6"/>
      <c r="B28" s="3"/>
      <c r="C28" s="6"/>
      <c r="D28" s="3"/>
      <c r="E28" s="20"/>
      <c r="F28" s="21"/>
      <c r="G28" s="21"/>
      <c r="H28" s="21"/>
      <c r="I28" s="21"/>
      <c r="J28" s="22"/>
      <c r="K28" s="23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</row>
    <row r="29" spans="1:22" ht="7.5" customHeight="1" thickTop="1">
      <c r="A29" s="6"/>
      <c r="B29" s="3"/>
      <c r="C29" s="6"/>
      <c r="D29" s="3"/>
      <c r="E29" s="24"/>
      <c r="F29" s="25"/>
      <c r="G29" s="25"/>
      <c r="H29" s="3"/>
      <c r="I29" s="3"/>
      <c r="J29" s="25" t="s">
        <v>0</v>
      </c>
      <c r="K29" s="25"/>
      <c r="L29" s="6"/>
      <c r="M29" s="19"/>
      <c r="N29" s="19"/>
      <c r="O29" s="19"/>
      <c r="P29" s="6"/>
      <c r="Q29" s="19"/>
      <c r="R29" s="19"/>
      <c r="S29" s="6"/>
      <c r="T29" s="6"/>
      <c r="U29" s="6"/>
      <c r="V29" s="6"/>
    </row>
    <row r="30" spans="1:22">
      <c r="A30" s="6"/>
      <c r="B30" s="3">
        <f>B27+1</f>
        <v>13</v>
      </c>
      <c r="C30" s="6"/>
      <c r="D30" s="26" t="s">
        <v>6</v>
      </c>
      <c r="E30" s="18">
        <f>SUM(E16:E29)</f>
        <v>70</v>
      </c>
      <c r="F30" s="4">
        <f>SUM(F16:F27)</f>
        <v>759.58000000000015</v>
      </c>
      <c r="G30" s="4"/>
      <c r="H30" s="4">
        <f>SUM(H16:H27)</f>
        <v>760.39</v>
      </c>
      <c r="I30" s="4"/>
      <c r="J30" s="4">
        <f>SUM(J16:J27)</f>
        <v>0.80999999999999517</v>
      </c>
      <c r="K30" s="4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</row>
    <row r="31" spans="1:22">
      <c r="A31" s="6"/>
      <c r="B31" s="6"/>
      <c r="C31" s="6"/>
      <c r="D31" s="3"/>
      <c r="E31" s="6"/>
      <c r="F31" s="27"/>
      <c r="G31" s="27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</row>
    <row r="32" spans="1:22">
      <c r="A32" s="6"/>
      <c r="B32" s="6"/>
      <c r="C32" s="6" t="s">
        <v>0</v>
      </c>
      <c r="D32" s="3"/>
      <c r="E32" s="6"/>
      <c r="F32" s="6"/>
      <c r="G32" s="6"/>
      <c r="H32" s="7" t="s">
        <v>7</v>
      </c>
      <c r="I32" s="7"/>
      <c r="J32" s="28">
        <f>ROUND(J30/F30,4)*100</f>
        <v>0.11</v>
      </c>
      <c r="K32" s="29" t="s">
        <v>8</v>
      </c>
      <c r="M32" s="6"/>
      <c r="N32" s="6"/>
      <c r="O32" s="6"/>
      <c r="Q32" s="6"/>
      <c r="R32" s="6"/>
      <c r="S32" s="6"/>
      <c r="T32" s="6"/>
      <c r="U32" s="6"/>
      <c r="V32" s="6"/>
    </row>
    <row r="33" spans="1:32">
      <c r="A33" s="6"/>
      <c r="B33" s="6"/>
      <c r="C33" s="6"/>
      <c r="D33" s="3"/>
      <c r="E33" s="6"/>
      <c r="F33" s="6"/>
      <c r="G33" s="6"/>
      <c r="H33" s="6"/>
      <c r="I33" s="6"/>
      <c r="J33" s="30"/>
      <c r="K33" s="30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</row>
    <row r="34" spans="1:32">
      <c r="A34" s="6"/>
      <c r="B34" s="6"/>
      <c r="C34" s="6"/>
      <c r="D34" s="3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</row>
    <row r="35" spans="1:32">
      <c r="A35" s="6"/>
      <c r="B35" s="6"/>
      <c r="C35" s="6"/>
      <c r="D35" s="3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</row>
    <row r="36" spans="1:32">
      <c r="A36" s="6"/>
      <c r="B36" s="6"/>
      <c r="C36" s="6"/>
      <c r="D36" s="3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</row>
    <row r="37" spans="1:32">
      <c r="A37" s="6"/>
      <c r="B37" s="6"/>
      <c r="C37" s="6"/>
      <c r="D37" s="3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</row>
    <row r="38" spans="1:32">
      <c r="A38" s="6"/>
      <c r="B38" s="6"/>
      <c r="C38" s="6"/>
      <c r="D38" s="3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</row>
    <row r="39" spans="1:32">
      <c r="A39" s="6"/>
      <c r="B39" s="6"/>
      <c r="C39" s="6"/>
      <c r="D39" s="3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</row>
    <row r="40" spans="1:32">
      <c r="A40" s="42"/>
      <c r="B40" s="41"/>
      <c r="C40" s="44" t="s">
        <v>36</v>
      </c>
      <c r="D40" s="44" t="s">
        <v>37</v>
      </c>
      <c r="E40" s="3"/>
      <c r="F40" s="3"/>
      <c r="G40" s="3"/>
      <c r="H40" s="3"/>
      <c r="I40" s="3"/>
      <c r="J40" s="6"/>
      <c r="K40" s="6"/>
      <c r="L40" s="6"/>
      <c r="M40" s="6"/>
      <c r="N40" s="6"/>
      <c r="O40" s="6"/>
      <c r="P40" s="6"/>
      <c r="Q40" s="6"/>
      <c r="R40" s="6"/>
    </row>
    <row r="41" spans="1:32" ht="13.5" thickBot="1">
      <c r="A41" s="41"/>
      <c r="B41" s="48" t="s">
        <v>35</v>
      </c>
      <c r="C41" s="49" t="s">
        <v>38</v>
      </c>
      <c r="D41" s="49" t="s">
        <v>38</v>
      </c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</row>
    <row r="42" spans="1:32">
      <c r="A42" s="45" t="s">
        <v>9</v>
      </c>
      <c r="B42" s="43">
        <v>6.75</v>
      </c>
      <c r="C42" s="53">
        <f>P67</f>
        <v>8.8020000000000014</v>
      </c>
      <c r="D42" s="53">
        <f>R67</f>
        <v>10.11171</v>
      </c>
      <c r="E42" s="25"/>
      <c r="F42" s="52"/>
      <c r="G42" s="25"/>
      <c r="H42" s="25"/>
      <c r="I42" s="25"/>
      <c r="J42" s="6"/>
      <c r="K42" s="6"/>
      <c r="L42" s="6"/>
      <c r="M42" s="6"/>
      <c r="N42" s="6"/>
      <c r="O42" s="6"/>
      <c r="P42" s="6"/>
      <c r="Q42" s="6"/>
      <c r="R42" s="6"/>
    </row>
    <row r="43" spans="1:32">
      <c r="A43" s="50" t="s">
        <v>44</v>
      </c>
      <c r="B43" s="43"/>
      <c r="C43" s="55"/>
      <c r="D43" s="55"/>
      <c r="E43" s="25"/>
      <c r="F43" s="52"/>
      <c r="G43" s="25"/>
      <c r="H43" s="25"/>
      <c r="I43" s="25"/>
      <c r="J43" s="6"/>
      <c r="K43" s="6"/>
      <c r="L43" s="6"/>
      <c r="M43" s="6"/>
      <c r="N43" s="6"/>
      <c r="O43" s="6"/>
      <c r="P43" s="6"/>
      <c r="Q43" s="6"/>
      <c r="R43" s="6"/>
    </row>
    <row r="44" spans="1:32">
      <c r="A44" s="41" t="s">
        <v>10</v>
      </c>
      <c r="B44" s="43"/>
      <c r="C44" s="47"/>
      <c r="D44" s="47"/>
      <c r="E44" s="25"/>
      <c r="F44" s="25"/>
      <c r="G44" s="25"/>
      <c r="H44" s="52"/>
      <c r="I44" s="25"/>
      <c r="J44" s="6"/>
      <c r="K44" s="6"/>
      <c r="L44" s="6"/>
      <c r="M44" s="6"/>
      <c r="N44" s="6"/>
      <c r="O44" s="6"/>
      <c r="P44" s="6"/>
      <c r="Q44" s="6"/>
      <c r="R44" s="6"/>
    </row>
    <row r="45" spans="1:32">
      <c r="A45" s="50" t="s">
        <v>48</v>
      </c>
      <c r="B45" s="43">
        <v>6.75</v>
      </c>
      <c r="C45" s="46">
        <f>L67</f>
        <v>8.7925300000000011</v>
      </c>
      <c r="D45" s="46">
        <f>N67</f>
        <v>10.09872</v>
      </c>
      <c r="E45" s="25"/>
      <c r="G45" s="25"/>
      <c r="H45" s="52"/>
      <c r="I45" s="25"/>
      <c r="J45" s="6"/>
      <c r="K45" s="6"/>
      <c r="L45" s="6"/>
      <c r="M45" s="6"/>
      <c r="N45" s="6"/>
      <c r="O45" s="6"/>
      <c r="P45" s="6"/>
      <c r="Q45" s="6"/>
      <c r="R45" s="6"/>
    </row>
    <row r="46" spans="1:32">
      <c r="A46" s="51" t="s">
        <v>41</v>
      </c>
      <c r="B46" s="6"/>
      <c r="C46" s="54">
        <f>C42-C45</f>
        <v>9.4700000000003115E-3</v>
      </c>
      <c r="D46" s="54">
        <f>D42-D45</f>
        <v>1.2990000000000279E-2</v>
      </c>
      <c r="E46" s="3"/>
      <c r="G46" s="25"/>
      <c r="H46" s="25"/>
      <c r="I46" s="25"/>
      <c r="J46" s="6"/>
      <c r="K46" s="6"/>
      <c r="L46" s="6" t="s">
        <v>10</v>
      </c>
      <c r="M46" s="6"/>
      <c r="N46" s="6" t="s">
        <v>46</v>
      </c>
      <c r="O46" s="6"/>
      <c r="P46" s="6" t="s">
        <v>9</v>
      </c>
      <c r="Q46" s="6"/>
      <c r="R46" s="6" t="s">
        <v>9</v>
      </c>
      <c r="S46" s="6"/>
      <c r="T46" s="6"/>
      <c r="U46" s="6"/>
      <c r="V46" s="6"/>
    </row>
    <row r="47" spans="1:32">
      <c r="A47" s="31"/>
      <c r="B47" s="6"/>
      <c r="C47" s="6"/>
      <c r="D47" s="3"/>
      <c r="E47" s="32"/>
      <c r="F47" s="25"/>
      <c r="G47" s="25"/>
      <c r="H47" s="25"/>
      <c r="I47" s="25"/>
      <c r="J47" s="25"/>
      <c r="K47" s="25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</row>
    <row r="48" spans="1:32">
      <c r="A48" s="6"/>
      <c r="B48" s="6"/>
      <c r="C48" s="6"/>
      <c r="D48" s="3"/>
      <c r="E48" s="6"/>
      <c r="F48" s="6"/>
      <c r="G48" s="6"/>
      <c r="H48" s="6"/>
      <c r="I48" s="6"/>
      <c r="J48" s="6"/>
      <c r="K48" s="6"/>
      <c r="L48" s="6" t="s">
        <v>47</v>
      </c>
      <c r="M48" s="6"/>
      <c r="N48" s="6" t="s">
        <v>43</v>
      </c>
      <c r="O48" s="6"/>
      <c r="P48" s="6" t="s">
        <v>47</v>
      </c>
      <c r="Q48" s="6"/>
      <c r="R48" s="6" t="s">
        <v>43</v>
      </c>
      <c r="S48" s="6"/>
      <c r="T48" s="6"/>
      <c r="U48" s="6"/>
      <c r="V48" s="6"/>
      <c r="Z48" s="6"/>
      <c r="AA48" s="6"/>
      <c r="AB48" s="6"/>
      <c r="AC48" s="6"/>
      <c r="AD48" s="6"/>
      <c r="AE48" s="6"/>
      <c r="AF48" s="6"/>
    </row>
    <row r="49" spans="1:32">
      <c r="A49" s="6"/>
      <c r="B49" s="6"/>
      <c r="C49" s="6"/>
      <c r="D49" s="3"/>
      <c r="E49" s="6"/>
      <c r="F49" s="6"/>
      <c r="G49" s="6"/>
      <c r="H49" s="6"/>
      <c r="I49" s="6"/>
      <c r="J49" s="6"/>
      <c r="K49" s="6"/>
      <c r="L49" s="66">
        <v>1.94617</v>
      </c>
      <c r="M49" s="56"/>
      <c r="N49" s="46">
        <v>2.6480100000000002</v>
      </c>
      <c r="O49" s="56"/>
      <c r="P49" s="66">
        <v>1.94617</v>
      </c>
      <c r="Q49" s="56"/>
      <c r="R49" s="46">
        <v>2.6480100000000002</v>
      </c>
      <c r="Z49" s="66"/>
      <c r="AA49" s="56"/>
      <c r="AB49" s="46"/>
      <c r="AC49" s="56"/>
      <c r="AD49" s="66"/>
      <c r="AE49" s="56"/>
      <c r="AF49" s="66"/>
    </row>
    <row r="50" spans="1:32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9">
        <v>2.274E-2</v>
      </c>
      <c r="M50" s="70"/>
      <c r="N50" s="71">
        <v>3.083E-2</v>
      </c>
      <c r="O50" s="70"/>
      <c r="P50" s="69">
        <v>3.2210000000000003E-2</v>
      </c>
      <c r="Q50" s="70"/>
      <c r="R50" s="71">
        <v>4.3819999999999998E-2</v>
      </c>
      <c r="Z50" s="53"/>
      <c r="AA50" s="72"/>
      <c r="AB50" s="53"/>
      <c r="AC50" s="72"/>
      <c r="AD50" s="53"/>
      <c r="AE50" s="72"/>
      <c r="AF50" s="53"/>
    </row>
    <row r="51" spans="1:32">
      <c r="A51" s="6"/>
      <c r="B51" s="6"/>
      <c r="C51" s="6"/>
      <c r="D51" s="3"/>
      <c r="E51" s="6"/>
      <c r="F51" s="6"/>
      <c r="G51" s="6"/>
      <c r="H51" s="6"/>
      <c r="I51" s="6"/>
      <c r="J51" s="6"/>
      <c r="K51" s="6"/>
      <c r="L51" s="66">
        <v>0.27766999999999997</v>
      </c>
      <c r="M51" s="56"/>
      <c r="N51" s="46">
        <v>0.27766999999999997</v>
      </c>
      <c r="O51" s="56"/>
      <c r="P51" s="66">
        <v>0.27766999999999997</v>
      </c>
      <c r="Q51" s="56"/>
      <c r="R51" s="46">
        <v>0.27766999999999997</v>
      </c>
      <c r="Z51" s="66"/>
      <c r="AA51" s="56"/>
      <c r="AB51" s="46"/>
      <c r="AC51" s="56"/>
      <c r="AD51" s="66"/>
      <c r="AE51" s="56"/>
      <c r="AF51" s="66"/>
    </row>
    <row r="52" spans="1:32">
      <c r="A52" s="6"/>
      <c r="B52" s="6"/>
      <c r="C52" s="6"/>
      <c r="D52" s="3"/>
      <c r="E52" s="6"/>
      <c r="F52" s="6"/>
      <c r="G52" s="6"/>
      <c r="H52" s="6"/>
      <c r="I52" s="6"/>
      <c r="J52" s="6"/>
      <c r="K52" s="6"/>
      <c r="L52" s="66">
        <v>1.308E-2</v>
      </c>
      <c r="M52" s="56"/>
      <c r="N52" s="46">
        <v>1.308E-2</v>
      </c>
      <c r="O52" s="56"/>
      <c r="P52" s="66">
        <v>1.308E-2</v>
      </c>
      <c r="Q52" s="56"/>
      <c r="R52" s="46">
        <v>1.308E-2</v>
      </c>
      <c r="Z52" s="66"/>
      <c r="AA52" s="56"/>
      <c r="AB52" s="46"/>
      <c r="AC52" s="56"/>
      <c r="AD52" s="66"/>
      <c r="AE52" s="56"/>
      <c r="AF52" s="66"/>
    </row>
    <row r="53" spans="1:32">
      <c r="A53" s="6"/>
      <c r="B53" s="6"/>
      <c r="C53" s="6"/>
      <c r="D53" s="3"/>
      <c r="E53" s="6"/>
      <c r="F53" s="6"/>
      <c r="G53" s="6"/>
      <c r="H53" s="6"/>
      <c r="I53" s="6"/>
      <c r="J53" s="6"/>
      <c r="K53" s="6"/>
      <c r="L53" s="68">
        <v>0.10978</v>
      </c>
      <c r="M53" s="56"/>
      <c r="N53" s="53">
        <v>0.14935999999999999</v>
      </c>
      <c r="P53" s="68">
        <v>0.10978</v>
      </c>
      <c r="Q53" s="56"/>
      <c r="R53" s="53">
        <v>0.14935999999999999</v>
      </c>
      <c r="Z53" s="68"/>
      <c r="AA53" s="56"/>
      <c r="AB53" s="53"/>
      <c r="AD53" s="68"/>
      <c r="AF53" s="68"/>
    </row>
    <row r="54" spans="1:32">
      <c r="A54" s="6"/>
      <c r="B54" s="6"/>
      <c r="C54" s="6"/>
      <c r="D54" s="3"/>
      <c r="E54" s="6"/>
      <c r="F54" s="6"/>
      <c r="G54" s="6"/>
      <c r="H54" s="6"/>
      <c r="I54" s="6"/>
      <c r="J54" s="6"/>
      <c r="K54" s="6"/>
      <c r="L54" s="66">
        <v>1.6910000000000001E-2</v>
      </c>
      <c r="M54" s="56"/>
      <c r="N54" s="46">
        <v>2.3009999999999999E-2</v>
      </c>
      <c r="O54" s="56"/>
      <c r="P54" s="66">
        <v>1.6910000000000001E-2</v>
      </c>
      <c r="Q54" s="56"/>
      <c r="R54" s="46">
        <v>2.3009999999999999E-2</v>
      </c>
      <c r="Z54" s="66"/>
      <c r="AA54" s="56"/>
      <c r="AB54" s="46"/>
      <c r="AC54" s="56"/>
      <c r="AD54" s="66"/>
      <c r="AE54" s="56"/>
      <c r="AF54" s="66"/>
    </row>
    <row r="55" spans="1:32">
      <c r="A55" s="6"/>
      <c r="B55" s="6"/>
      <c r="C55" s="6"/>
      <c r="D55" s="3"/>
      <c r="E55" s="6"/>
      <c r="F55" s="6"/>
      <c r="G55" s="6"/>
      <c r="H55" s="6"/>
      <c r="I55" s="6"/>
      <c r="J55" s="6"/>
      <c r="K55" s="6"/>
      <c r="L55" s="67">
        <v>3.46E-3</v>
      </c>
      <c r="M55" s="63"/>
      <c r="N55" s="67">
        <v>4.7099999999999998E-3</v>
      </c>
      <c r="O55" s="63"/>
      <c r="P55" s="67">
        <v>3.46E-3</v>
      </c>
      <c r="Q55" s="63"/>
      <c r="R55" s="67">
        <v>4.7099999999999998E-3</v>
      </c>
      <c r="Z55" s="46"/>
      <c r="AA55" s="63"/>
      <c r="AB55" s="46"/>
      <c r="AC55" s="63"/>
      <c r="AD55" s="46"/>
      <c r="AE55" s="63"/>
      <c r="AF55" s="46"/>
    </row>
    <row r="56" spans="1:32">
      <c r="A56" s="6"/>
      <c r="B56" s="6"/>
      <c r="C56" s="6"/>
      <c r="D56" s="3"/>
      <c r="E56" s="6"/>
      <c r="F56" s="6"/>
      <c r="G56" s="6"/>
      <c r="H56" s="6"/>
      <c r="I56" s="6"/>
      <c r="J56" s="6"/>
      <c r="K56" s="6"/>
      <c r="L56" s="62">
        <f>SUM(L49:L55)</f>
        <v>2.3898100000000002</v>
      </c>
      <c r="M56" s="65"/>
      <c r="N56" s="62">
        <f>SUM(N49:N55)</f>
        <v>3.1466700000000007</v>
      </c>
      <c r="O56" s="65"/>
      <c r="P56" s="62">
        <f>SUM(P49:P55)</f>
        <v>2.3992800000000005</v>
      </c>
      <c r="Q56" s="65"/>
      <c r="R56" s="62">
        <f>SUM(R49:R55)</f>
        <v>3.159660000000001</v>
      </c>
      <c r="Z56" s="62"/>
      <c r="AA56" s="65"/>
      <c r="AB56" s="62"/>
      <c r="AC56" s="65"/>
      <c r="AD56" s="62"/>
      <c r="AE56" s="65"/>
      <c r="AF56" s="62"/>
    </row>
    <row r="57" spans="1:32">
      <c r="A57" s="6"/>
      <c r="B57" s="6"/>
      <c r="C57" s="6"/>
      <c r="D57" s="56"/>
      <c r="E57" s="6"/>
      <c r="F57" s="6"/>
      <c r="G57" s="6"/>
      <c r="H57" s="6"/>
      <c r="I57" s="6"/>
      <c r="J57" s="6"/>
      <c r="K57" s="6"/>
      <c r="L57" s="56"/>
      <c r="M57" s="56"/>
      <c r="N57" s="64"/>
      <c r="O57" s="56"/>
      <c r="P57" s="56"/>
      <c r="Q57" s="56"/>
      <c r="R57" s="64"/>
      <c r="Z57" s="63"/>
      <c r="AA57" s="63"/>
      <c r="AB57" s="64"/>
      <c r="AC57" s="63"/>
      <c r="AD57" s="63"/>
      <c r="AE57" s="63"/>
      <c r="AF57" s="63"/>
    </row>
    <row r="58" spans="1:32">
      <c r="A58" s="6"/>
      <c r="B58" s="6"/>
      <c r="C58" s="6"/>
      <c r="D58" s="56"/>
      <c r="E58" s="6"/>
      <c r="F58" s="6"/>
      <c r="G58" s="6"/>
      <c r="H58" s="6"/>
      <c r="I58" s="6"/>
      <c r="J58" s="6"/>
      <c r="K58" s="6"/>
      <c r="L58" s="66">
        <v>0.38263000000000003</v>
      </c>
      <c r="M58" s="56"/>
      <c r="N58" s="46">
        <v>0.91266999999999998</v>
      </c>
      <c r="O58" s="56"/>
      <c r="P58" s="66">
        <v>0.38263000000000003</v>
      </c>
      <c r="Q58" s="56"/>
      <c r="R58" s="46">
        <v>0.91266999999999998</v>
      </c>
      <c r="Z58" s="46"/>
      <c r="AA58" s="63"/>
      <c r="AB58" s="46"/>
      <c r="AC58" s="63"/>
      <c r="AD58" s="46"/>
      <c r="AE58" s="63"/>
      <c r="AF58" s="46"/>
    </row>
    <row r="59" spans="1:32">
      <c r="A59" s="6"/>
      <c r="B59" s="6"/>
      <c r="C59" s="6"/>
      <c r="D59" s="56"/>
      <c r="E59" s="6"/>
      <c r="F59" s="6"/>
      <c r="G59" s="6"/>
      <c r="H59" s="6"/>
      <c r="I59" s="6"/>
      <c r="J59" s="6"/>
      <c r="K59" s="6"/>
      <c r="L59" s="67">
        <v>1.392E-2</v>
      </c>
      <c r="M59" s="56"/>
      <c r="N59" s="67">
        <v>3.3210000000000003E-2</v>
      </c>
      <c r="O59" s="56"/>
      <c r="P59" s="67">
        <v>1.392E-2</v>
      </c>
      <c r="Q59" s="56"/>
      <c r="R59" s="67">
        <v>3.3210000000000003E-2</v>
      </c>
      <c r="Z59" s="46"/>
      <c r="AA59" s="63"/>
      <c r="AB59" s="46"/>
      <c r="AC59" s="63"/>
      <c r="AD59" s="46"/>
      <c r="AE59" s="63"/>
      <c r="AF59" s="46"/>
    </row>
    <row r="60" spans="1:32">
      <c r="A60" s="6"/>
      <c r="B60" s="6"/>
      <c r="C60" s="6"/>
      <c r="D60" s="56"/>
      <c r="E60" s="6"/>
      <c r="F60" s="6"/>
      <c r="G60" s="6"/>
      <c r="H60" s="6"/>
      <c r="I60" s="6"/>
      <c r="J60" s="6"/>
      <c r="K60" s="6"/>
      <c r="L60" s="66">
        <f t="shared" ref="L60" si="2">SUM(L58:L59)</f>
        <v>0.39655000000000001</v>
      </c>
      <c r="M60" s="61"/>
      <c r="N60" s="66">
        <f t="shared" ref="N60" si="3">SUM(N58:N59)</f>
        <v>0.94587999999999994</v>
      </c>
      <c r="O60" s="61"/>
      <c r="P60" s="66">
        <f t="shared" ref="P60" si="4">SUM(P58:P59)</f>
        <v>0.39655000000000001</v>
      </c>
      <c r="Q60" s="61"/>
      <c r="R60" s="66">
        <f t="shared" ref="R60" si="5">SUM(R58:R59)</f>
        <v>0.94587999999999994</v>
      </c>
      <c r="S60" s="56"/>
      <c r="T60" s="56"/>
      <c r="U60" s="56"/>
      <c r="V60" s="56"/>
      <c r="W60" s="56"/>
      <c r="X60" s="56"/>
      <c r="Y60" s="56"/>
      <c r="Z60" s="46"/>
      <c r="AA60" s="65"/>
      <c r="AB60" s="46"/>
      <c r="AC60" s="65"/>
      <c r="AD60" s="46"/>
      <c r="AE60" s="65"/>
      <c r="AF60" s="46"/>
    </row>
    <row r="61" spans="1:32">
      <c r="A61" s="6"/>
      <c r="B61" s="6"/>
      <c r="C61" s="6"/>
      <c r="D61" s="58"/>
      <c r="E61" s="6"/>
      <c r="F61" s="6"/>
      <c r="G61" s="6"/>
      <c r="H61" s="6"/>
      <c r="I61" s="6"/>
      <c r="J61" s="6"/>
      <c r="K61" s="6"/>
      <c r="L61" s="66"/>
      <c r="M61" s="56"/>
      <c r="N61" s="46"/>
      <c r="O61" s="56"/>
      <c r="P61" s="66"/>
      <c r="Q61" s="56"/>
      <c r="R61" s="46"/>
      <c r="Z61" s="46"/>
      <c r="AA61" s="63"/>
      <c r="AB61" s="46"/>
      <c r="AC61" s="63"/>
      <c r="AD61" s="46"/>
      <c r="AE61" s="63"/>
      <c r="AF61" s="46"/>
    </row>
    <row r="62" spans="1:32">
      <c r="A62" s="6"/>
      <c r="B62" s="6"/>
      <c r="C62" s="6"/>
      <c r="D62" s="56"/>
      <c r="E62" s="6"/>
      <c r="F62" s="6"/>
      <c r="G62" s="6"/>
      <c r="H62" s="6"/>
      <c r="I62" s="6"/>
      <c r="J62" s="6"/>
      <c r="K62" s="6"/>
      <c r="L62" s="66">
        <v>5.4359700000000002</v>
      </c>
      <c r="M62" s="56"/>
      <c r="N62" s="46">
        <v>5.4359700000000002</v>
      </c>
      <c r="O62" s="56"/>
      <c r="P62" s="66">
        <v>5.4359700000000002</v>
      </c>
      <c r="Q62" s="56"/>
      <c r="R62" s="46">
        <v>5.4359700000000002</v>
      </c>
      <c r="Z62" s="46"/>
      <c r="AA62" s="63"/>
      <c r="AB62" s="46"/>
      <c r="AC62" s="63"/>
      <c r="AD62" s="46"/>
      <c r="AE62" s="63"/>
      <c r="AF62" s="46"/>
    </row>
    <row r="63" spans="1:32">
      <c r="D63" s="59"/>
      <c r="L63" s="67">
        <v>0.57020000000000004</v>
      </c>
      <c r="M63" s="56"/>
      <c r="N63" s="67">
        <v>0.57020000000000004</v>
      </c>
      <c r="O63" s="56"/>
      <c r="P63" s="67">
        <v>0.57020000000000004</v>
      </c>
      <c r="Q63" s="56"/>
      <c r="R63" s="67">
        <v>0.57020000000000004</v>
      </c>
      <c r="Z63" s="46"/>
      <c r="AA63" s="63"/>
      <c r="AB63" s="46"/>
      <c r="AC63" s="63"/>
      <c r="AD63" s="46"/>
      <c r="AE63" s="63"/>
      <c r="AF63" s="46"/>
    </row>
    <row r="64" spans="1:32">
      <c r="D64" s="60"/>
      <c r="L64" s="66">
        <f t="shared" ref="L64" si="6">SUM(L62:L63)</f>
        <v>6.00617</v>
      </c>
      <c r="M64" s="57"/>
      <c r="N64" s="66">
        <f t="shared" ref="N64" si="7">SUM(N62:N63)</f>
        <v>6.00617</v>
      </c>
      <c r="O64" s="57"/>
      <c r="P64" s="66">
        <f t="shared" ref="P64" si="8">SUM(P62:P63)</f>
        <v>6.00617</v>
      </c>
      <c r="Q64" s="57"/>
      <c r="R64" s="66">
        <f t="shared" ref="R64" si="9">SUM(R62:R63)</f>
        <v>6.00617</v>
      </c>
      <c r="Z64" s="66"/>
      <c r="AA64" s="63"/>
      <c r="AB64" s="66"/>
      <c r="AC64" s="63"/>
      <c r="AD64" s="66"/>
      <c r="AE64" s="63"/>
      <c r="AF64" s="66"/>
    </row>
    <row r="65" spans="12:32">
      <c r="L65" s="56"/>
      <c r="M65" s="56"/>
      <c r="N65" s="56"/>
      <c r="O65" s="56"/>
      <c r="P65" s="56"/>
      <c r="Q65" s="56"/>
      <c r="R65" s="56"/>
      <c r="Z65" s="56"/>
      <c r="AA65" s="56"/>
      <c r="AB65" s="56"/>
      <c r="AC65" s="56"/>
      <c r="AD65" s="56"/>
      <c r="AE65" s="56"/>
      <c r="AF65" s="56"/>
    </row>
    <row r="66" spans="12:32">
      <c r="L66" s="56"/>
      <c r="M66" s="56"/>
      <c r="N66" s="56"/>
      <c r="O66" s="56"/>
      <c r="P66" s="56"/>
      <c r="Q66" s="56"/>
      <c r="R66" s="56"/>
      <c r="Z66" s="56"/>
      <c r="AA66" s="56"/>
      <c r="AB66" s="56"/>
      <c r="AC66" s="56"/>
      <c r="AD66" s="56"/>
      <c r="AE66" s="56"/>
      <c r="AF66" s="56"/>
    </row>
    <row r="67" spans="12:32">
      <c r="L67" s="56">
        <f>L64+L60+L56</f>
        <v>8.7925300000000011</v>
      </c>
      <c r="M67" s="56"/>
      <c r="N67" s="56">
        <f>N64+N60+N56</f>
        <v>10.09872</v>
      </c>
      <c r="O67" s="56"/>
      <c r="P67" s="58">
        <f>P64+P60+P56</f>
        <v>8.8020000000000014</v>
      </c>
      <c r="Q67" s="56"/>
      <c r="R67" s="56">
        <f>R64+R60+R56</f>
        <v>10.11171</v>
      </c>
      <c r="Z67" s="58"/>
      <c r="AA67" s="56"/>
      <c r="AB67" s="58"/>
      <c r="AC67" s="56"/>
      <c r="AD67" s="58"/>
      <c r="AE67" s="56"/>
      <c r="AF67" s="58"/>
    </row>
    <row r="68" spans="12:32">
      <c r="M68" s="56"/>
      <c r="O68" s="56"/>
      <c r="Q68" s="56"/>
      <c r="AA68" s="56"/>
      <c r="AC68" s="56"/>
      <c r="AE68" s="56"/>
    </row>
  </sheetData>
  <mergeCells count="12">
    <mergeCell ref="F13:G13"/>
    <mergeCell ref="F14:G14"/>
    <mergeCell ref="H11:I11"/>
    <mergeCell ref="H12:I12"/>
    <mergeCell ref="H13:I13"/>
    <mergeCell ref="H14:I14"/>
    <mergeCell ref="C2:L2"/>
    <mergeCell ref="C7:J7"/>
    <mergeCell ref="C8:J8"/>
    <mergeCell ref="F11:G11"/>
    <mergeCell ref="F12:G12"/>
    <mergeCell ref="J11:K11"/>
  </mergeCells>
  <phoneticPr fontId="6" type="noConversion"/>
  <printOptions horizontalCentered="1"/>
  <pageMargins left="1.1599999999999999" right="0.49" top="0.5" bottom="0.5" header="0.5" footer="0.5"/>
  <pageSetup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Exhibit 1.4</vt:lpstr>
      <vt:lpstr>'Exhibit 1.4'!EXH1.7P1</vt:lpstr>
      <vt:lpstr>'Exhibit 1.4'!Print_Area</vt:lpstr>
    </vt:vector>
  </TitlesOfParts>
  <Company>QUESTAR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02066</dc:creator>
  <cp:lastModifiedBy>Fred Nass</cp:lastModifiedBy>
  <cp:lastPrinted>2019-08-22T20:52:55Z</cp:lastPrinted>
  <dcterms:created xsi:type="dcterms:W3CDTF">2007-05-04T18:42:28Z</dcterms:created>
  <dcterms:modified xsi:type="dcterms:W3CDTF">2022-09-30T22:27:28Z</dcterms:modified>
</cp:coreProperties>
</file>