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22\"/>
    </mc:Choice>
  </mc:AlternateContent>
  <bookViews>
    <workbookView xWindow="-57720" yWindow="-120" windowWidth="29040" windowHeight="15840" tabRatio="802"/>
  </bookViews>
  <sheets>
    <sheet name="Page 1 - HP" sheetId="4" r:id="rId1"/>
    <sheet name="Page 2 - IHP" sheetId="3" r:id="rId2"/>
  </sheets>
  <definedNames>
    <definedName name="_xlnm.Print_Area" localSheetId="1">'Page 2 - IHP'!$A$1:$J$51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8" i="4" l="1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AA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A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AA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A48" i="4"/>
  <c r="AA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A30" i="4"/>
  <c r="Y30" i="4"/>
  <c r="X30" i="4"/>
  <c r="W30" i="4"/>
  <c r="V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A19" i="4"/>
  <c r="Y19" i="4"/>
  <c r="X19" i="4"/>
  <c r="W19" i="4"/>
  <c r="V19" i="4"/>
  <c r="U19" i="4"/>
  <c r="T19" i="4"/>
  <c r="S19" i="4"/>
  <c r="R19" i="4"/>
  <c r="Q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A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C13" i="3" l="1"/>
  <c r="C15" i="3"/>
  <c r="I11" i="3" l="1"/>
  <c r="I12" i="3"/>
  <c r="I13" i="3"/>
  <c r="J17" i="3"/>
  <c r="J18" i="3" s="1"/>
  <c r="C14" i="3"/>
  <c r="I14" i="3" s="1"/>
  <c r="I15" i="3"/>
  <c r="H15" i="3"/>
  <c r="I16" i="3"/>
  <c r="I22" i="3"/>
  <c r="I23" i="3"/>
  <c r="I24" i="3"/>
  <c r="I25" i="3"/>
  <c r="H47" i="3" s="1"/>
  <c r="I47" i="3" s="1"/>
  <c r="I26" i="3"/>
  <c r="I30" i="3"/>
  <c r="I33" i="3" s="1"/>
  <c r="I31" i="3"/>
  <c r="I32" i="3"/>
  <c r="I38" i="3"/>
  <c r="I39" i="3"/>
  <c r="I41" i="3"/>
  <c r="H49" i="3" s="1"/>
  <c r="I49" i="3" s="1"/>
  <c r="I42" i="3"/>
  <c r="H48" i="3" l="1"/>
  <c r="I48" i="3" s="1"/>
  <c r="I34" i="3"/>
  <c r="I17" i="3"/>
  <c r="I18" i="3" l="1"/>
  <c r="H46" i="3"/>
  <c r="H50" i="3" l="1"/>
  <c r="I46" i="3"/>
  <c r="I50" i="3" s="1"/>
</calcChain>
</file>

<file path=xl/sharedStrings.xml><?xml version="1.0" encoding="utf-8"?>
<sst xmlns="http://schemas.openxmlformats.org/spreadsheetml/2006/main" count="140" uniqueCount="75">
  <si>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</si>
  <si>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</si>
  <si>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</si>
  <si>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</si>
  <si>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</si>
  <si>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</si>
  <si>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</si>
  <si>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</si>
  <si>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</si>
  <si>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</si>
  <si>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Estimated Amount to be Retired</t>
  </si>
  <si>
    <t>Total</t>
  </si>
  <si>
    <t>Line</t>
  </si>
  <si>
    <t>Diameter</t>
  </si>
  <si>
    <t>1962</t>
  </si>
  <si>
    <t>1963</t>
  </si>
  <si>
    <t>1965</t>
  </si>
  <si>
    <t>1966</t>
  </si>
  <si>
    <t>1970</t>
  </si>
  <si>
    <t>0.75</t>
  </si>
  <si>
    <t>2</t>
  </si>
  <si>
    <t>3</t>
  </si>
  <si>
    <t>4</t>
  </si>
  <si>
    <t>6</t>
  </si>
  <si>
    <t>8</t>
  </si>
  <si>
    <t>12</t>
  </si>
  <si>
    <t>10</t>
  </si>
  <si>
    <t>Davis County</t>
  </si>
  <si>
    <t>Weber County</t>
  </si>
  <si>
    <t>Utah County</t>
  </si>
  <si>
    <t>Salt Lake County</t>
  </si>
  <si>
    <t>Replacement Footages</t>
  </si>
  <si>
    <t>Miles</t>
  </si>
  <si>
    <t>Footage</t>
  </si>
  <si>
    <t>Davis County Miles</t>
  </si>
  <si>
    <t>Davis County Footage</t>
  </si>
  <si>
    <t>Steel</t>
  </si>
  <si>
    <t>1960-69</t>
  </si>
  <si>
    <t>1950-59</t>
  </si>
  <si>
    <t>1940-49</t>
  </si>
  <si>
    <t>1930-39</t>
  </si>
  <si>
    <t>Material</t>
  </si>
  <si>
    <t>Size</t>
  </si>
  <si>
    <t>Weber County Miles</t>
  </si>
  <si>
    <t>Weber County Footage</t>
  </si>
  <si>
    <t>Utah County Miles</t>
  </si>
  <si>
    <t>Utah County Footage</t>
  </si>
  <si>
    <t>Salt Lake County Miles</t>
  </si>
  <si>
    <t>Salt Lake County Footage</t>
  </si>
  <si>
    <t>8''</t>
  </si>
  <si>
    <t>10''</t>
  </si>
  <si>
    <t>12''</t>
  </si>
  <si>
    <t>16''</t>
  </si>
  <si>
    <t>20''</t>
  </si>
  <si>
    <t>24''</t>
  </si>
  <si>
    <t>IHP Belt Line Master List</t>
  </si>
  <si>
    <t>FL043</t>
  </si>
  <si>
    <t>FL012</t>
  </si>
  <si>
    <t>1971-2020</t>
  </si>
  <si>
    <t>FL033</t>
  </si>
  <si>
    <t>Estimated 2023 Retirement/</t>
  </si>
  <si>
    <r>
      <rPr>
        <sz val="10"/>
        <color rgb="FF000000"/>
        <rFont val="Arial"/>
      </rPr>
      <t xml:space="preserve">Footage                   </t>
    </r>
    <r>
      <rPr>
        <b/>
        <sz val="10"/>
        <color rgb="FF000000"/>
        <rFont val="Arial"/>
      </rPr>
      <t xml:space="preserve"> </t>
    </r>
  </si>
  <si>
    <t xml:space="preserve">Mileage                      </t>
  </si>
  <si>
    <t>FL013</t>
  </si>
  <si>
    <t>FL021</t>
  </si>
  <si>
    <t>FL034</t>
  </si>
  <si>
    <t>FL022</t>
  </si>
  <si>
    <t>FL019</t>
  </si>
  <si>
    <t>FL21-10-</t>
  </si>
  <si>
    <t xml:space="preserve">NOTE: Footages listed below are those provided in the Spring 2022 Master List and do not reflect any 2022 retirements. </t>
  </si>
  <si>
    <t>FL12-1</t>
  </si>
  <si>
    <t>FL12</t>
  </si>
  <si>
    <t>21-13</t>
  </si>
  <si>
    <t>FL127</t>
  </si>
  <si>
    <t>Specific vintages from which the pipe will be retired and replaced due to 2023 work are shown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</si>
</sst>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&quot;''&quot;"/>
  </numFmts>
  <fonts count="3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9"/>
      <name val="Arial"/>
      <family val="2"/>
    </font>
    <font>
      <b/>
      <i/>
      <u/>
      <sz val="11"/>
      <color theme="1"/>
      <name val="Calibri"/>
      <family val="2"/>
    </font>
    <font>
      <b/>
      <i/>
      <u/>
      <sz val="9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11" applyNumberFormat="0" applyAlignment="0" applyProtection="0"/>
    <xf numFmtId="0" fontId="17" fillId="11" borderId="12" applyNumberFormat="0" applyAlignment="0" applyProtection="0"/>
    <xf numFmtId="0" fontId="18" fillId="11" borderId="11" applyNumberFormat="0" applyAlignment="0" applyProtection="0"/>
    <xf numFmtId="0" fontId="19" fillId="0" borderId="13" applyNumberFormat="0" applyFill="0" applyAlignment="0" applyProtection="0"/>
    <xf numFmtId="0" fontId="20" fillId="12" borderId="14" applyNumberFormat="0" applyAlignment="0" applyProtection="0"/>
    <xf numFmtId="0" fontId="21" fillId="0" borderId="0" applyNumberFormat="0" applyFill="0" applyBorder="0" applyAlignment="0" applyProtection="0"/>
    <xf numFmtId="0" fontId="8" fillId="13" borderId="1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0" borderId="0"/>
  </cellStyleXfs>
  <cellXfs count="113">
    <xf numFmtId="0" fontId="0" fillId="0" borderId="0" xfId="0"/>
    <xf numFmtId="0" fontId="0" fillId="0" borderId="1" xfId="0" applyBorder="1"/>
    <xf numFmtId="0" fontId="0" fillId="5" borderId="0" xfId="0" applyFill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0" borderId="1" xfId="0" quotePrefix="1" applyFont="1" applyBorder="1" applyAlignment="1">
      <alignment horizontal="left" vertical="top"/>
    </xf>
    <xf numFmtId="3" fontId="7" fillId="0" borderId="1" xfId="0" applyNumberFormat="1" applyFont="1" applyBorder="1" applyAlignment="1">
      <alignment vertical="center"/>
    </xf>
    <xf numFmtId="0" fontId="0" fillId="0" borderId="2" xfId="0" applyBorder="1"/>
    <xf numFmtId="3" fontId="7" fillId="0" borderId="2" xfId="0" applyNumberFormat="1" applyFont="1" applyBorder="1" applyAlignment="1">
      <alignment vertical="center"/>
    </xf>
    <xf numFmtId="3" fontId="7" fillId="5" borderId="6" xfId="0" applyNumberFormat="1" applyFont="1" applyFill="1" applyBorder="1" applyAlignment="1">
      <alignment vertical="center"/>
    </xf>
    <xf numFmtId="0" fontId="0" fillId="0" borderId="5" xfId="0" applyBorder="1"/>
    <xf numFmtId="3" fontId="7" fillId="4" borderId="1" xfId="0" applyNumberFormat="1" applyFont="1" applyFill="1" applyBorder="1" applyAlignment="1">
      <alignment vertical="center"/>
    </xf>
    <xf numFmtId="0" fontId="3" fillId="0" borderId="0" xfId="43"/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 indent="1"/>
    </xf>
    <xf numFmtId="164" fontId="25" fillId="5" borderId="5" xfId="43" applyNumberFormat="1" applyFont="1" applyFill="1" applyBorder="1" applyAlignment="1">
      <alignment horizontal="right" indent="2"/>
    </xf>
    <xf numFmtId="0" fontId="25" fillId="0" borderId="18" xfId="0" applyFont="1" applyBorder="1" applyAlignment="1">
      <alignment horizontal="right" indent="1"/>
    </xf>
    <xf numFmtId="0" fontId="0" fillId="0" borderId="2" xfId="0" applyBorder="1" applyAlignment="1">
      <alignment horizontal="center"/>
    </xf>
    <xf numFmtId="3" fontId="25" fillId="5" borderId="19" xfId="43" applyNumberFormat="1" applyFont="1" applyFill="1" applyBorder="1" applyAlignment="1">
      <alignment horizontal="right" indent="1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3" fillId="5" borderId="1" xfId="43" applyNumberFormat="1" applyFill="1" applyBorder="1" applyAlignment="1">
      <alignment horizontal="right" indent="1"/>
    </xf>
    <xf numFmtId="0" fontId="0" fillId="38" borderId="1" xfId="0" applyFill="1" applyBorder="1" applyAlignment="1">
      <alignment horizontal="center"/>
    </xf>
    <xf numFmtId="0" fontId="3" fillId="38" borderId="1" xfId="0" applyFont="1" applyFill="1" applyBorder="1" applyAlignment="1">
      <alignment horizontal="center"/>
    </xf>
    <xf numFmtId="3" fontId="0" fillId="0" borderId="0" xfId="0" applyNumberFormat="1"/>
    <xf numFmtId="0" fontId="3" fillId="0" borderId="0" xfId="43" applyAlignment="1">
      <alignment horizontal="center"/>
    </xf>
    <xf numFmtId="0" fontId="3" fillId="0" borderId="0" xfId="43" applyAlignment="1">
      <alignment horizontal="right"/>
    </xf>
    <xf numFmtId="3" fontId="28" fillId="0" borderId="1" xfId="0" applyNumberFormat="1" applyFont="1" applyBorder="1"/>
    <xf numFmtId="3" fontId="28" fillId="4" borderId="1" xfId="0" applyNumberFormat="1" applyFont="1" applyFill="1" applyBorder="1"/>
    <xf numFmtId="3" fontId="7" fillId="3" borderId="1" xfId="0" quotePrefix="1" applyNumberFormat="1" applyFont="1" applyFill="1" applyBorder="1" applyAlignment="1">
      <alignment horizontal="right" vertical="top"/>
    </xf>
    <xf numFmtId="3" fontId="7" fillId="5" borderId="1" xfId="0" applyNumberFormat="1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right" vertical="center"/>
    </xf>
    <xf numFmtId="3" fontId="28" fillId="5" borderId="1" xfId="0" applyNumberFormat="1" applyFont="1" applyFill="1" applyBorder="1"/>
    <xf numFmtId="3" fontId="7" fillId="5" borderId="19" xfId="0" quotePrefix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right" vertical="center"/>
    </xf>
    <xf numFmtId="164" fontId="25" fillId="0" borderId="17" xfId="0" applyNumberFormat="1" applyFont="1" applyBorder="1" applyAlignment="1">
      <alignment horizontal="right" indent="2"/>
    </xf>
    <xf numFmtId="3" fontId="25" fillId="0" borderId="17" xfId="0" applyNumberFormat="1" applyFont="1" applyBorder="1" applyAlignment="1">
      <alignment horizontal="right" indent="1"/>
    </xf>
    <xf numFmtId="164" fontId="0" fillId="0" borderId="1" xfId="0" applyNumberFormat="1" applyBorder="1" applyAlignment="1">
      <alignment horizontal="right" indent="2"/>
    </xf>
    <xf numFmtId="3" fontId="0" fillId="0" borderId="1" xfId="0" applyNumberFormat="1" applyBorder="1" applyAlignment="1">
      <alignment horizontal="right" indent="1"/>
    </xf>
    <xf numFmtId="0" fontId="3" fillId="5" borderId="19" xfId="43" applyFill="1" applyBorder="1"/>
    <xf numFmtId="0" fontId="3" fillId="4" borderId="5" xfId="43" applyFill="1" applyBorder="1" applyAlignment="1">
      <alignment horizontal="center"/>
    </xf>
    <xf numFmtId="0" fontId="3" fillId="4" borderId="20" xfId="43" applyFill="1" applyBorder="1" applyAlignment="1">
      <alignment horizontal="center"/>
    </xf>
    <xf numFmtId="164" fontId="25" fillId="5" borderId="0" xfId="43" applyNumberFormat="1" applyFont="1" applyFill="1" applyAlignment="1">
      <alignment horizontal="right" indent="2"/>
    </xf>
    <xf numFmtId="164" fontId="25" fillId="0" borderId="0" xfId="0" applyNumberFormat="1" applyFont="1" applyAlignment="1">
      <alignment horizontal="right" indent="2"/>
    </xf>
    <xf numFmtId="3" fontId="25" fillId="0" borderId="0" xfId="0" applyNumberFormat="1" applyFont="1" applyAlignment="1">
      <alignment horizontal="right"/>
    </xf>
    <xf numFmtId="3" fontId="25" fillId="5" borderId="0" xfId="43" applyNumberFormat="1" applyFont="1" applyFill="1" applyAlignment="1">
      <alignment horizontal="right" indent="1"/>
    </xf>
    <xf numFmtId="3" fontId="25" fillId="0" borderId="0" xfId="0" applyNumberFormat="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3" fontId="3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2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right" indent="2"/>
    </xf>
    <xf numFmtId="49" fontId="3" fillId="0" borderId="0" xfId="43" applyNumberFormat="1" applyAlignment="1">
      <alignment horizontal="center"/>
    </xf>
    <xf numFmtId="3" fontId="0" fillId="0" borderId="1" xfId="0" applyNumberFormat="1" applyBorder="1"/>
    <xf numFmtId="3" fontId="7" fillId="0" borderId="1" xfId="0" quotePrefix="1" applyNumberFormat="1" applyFont="1" applyBorder="1" applyAlignment="1">
      <alignment horizontal="right" vertical="top"/>
    </xf>
    <xf numFmtId="0" fontId="7" fillId="3" borderId="1" xfId="0" quotePrefix="1" applyFont="1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right" indent="1"/>
    </xf>
    <xf numFmtId="4" fontId="31" fillId="5" borderId="19" xfId="43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horizontal="left" wrapText="1"/>
    </xf>
    <xf numFmtId="0" fontId="34" fillId="0" borderId="5" xfId="0" applyFont="1" applyBorder="1"/>
    <xf numFmtId="3" fontId="35" fillId="3" borderId="1" xfId="0" quotePrefix="1" applyNumberFormat="1" applyFont="1" applyFill="1" applyBorder="1" applyAlignment="1">
      <alignment horizontal="right" vertical="top"/>
    </xf>
    <xf numFmtId="3" fontId="35" fillId="4" borderId="1" xfId="0" applyNumberFormat="1" applyFont="1" applyFill="1" applyBorder="1" applyAlignment="1">
      <alignment vertical="center"/>
    </xf>
    <xf numFmtId="3" fontId="35" fillId="5" borderId="6" xfId="0" applyNumberFormat="1" applyFont="1" applyFill="1" applyBorder="1" applyAlignment="1">
      <alignment vertical="center"/>
    </xf>
    <xf numFmtId="3" fontId="35" fillId="3" borderId="5" xfId="0" applyNumberFormat="1" applyFont="1" applyFill="1" applyBorder="1" applyAlignment="1">
      <alignment vertical="center"/>
    </xf>
    <xf numFmtId="0" fontId="37" fillId="0" borderId="1" xfId="0" applyFont="1" applyBorder="1"/>
    <xf numFmtId="3" fontId="35" fillId="5" borderId="1" xfId="0" applyNumberFormat="1" applyFont="1" applyFill="1" applyBorder="1" applyAlignment="1">
      <alignment vertical="center"/>
    </xf>
    <xf numFmtId="0" fontId="34" fillId="0" borderId="0" xfId="0" applyFont="1"/>
    <xf numFmtId="3" fontId="7" fillId="4" borderId="1" xfId="0" quotePrefix="1" applyNumberFormat="1" applyFont="1" applyFill="1" applyBorder="1" applyAlignment="1">
      <alignment horizontal="right" vertical="top"/>
    </xf>
    <xf numFmtId="0" fontId="0" fillId="4" borderId="0" xfId="0" applyFill="1"/>
    <xf numFmtId="3" fontId="0" fillId="5" borderId="1" xfId="0" applyNumberFormat="1" applyFill="1" applyBorder="1"/>
    <xf numFmtId="3" fontId="0" fillId="4" borderId="1" xfId="0" applyNumberFormat="1" applyFill="1" applyBorder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7" xfId="0" applyBorder="1"/>
    <xf numFmtId="0" fontId="34" fillId="0" borderId="7" xfId="0" applyFont="1" applyBorder="1"/>
    <xf numFmtId="0" fontId="1" fillId="6" borderId="0" xfId="0" applyFont="1" applyFill="1" applyAlignment="1">
      <alignment horizontal="left"/>
    </xf>
    <xf numFmtId="3" fontId="2" fillId="5" borderId="0" xfId="0" applyNumberFormat="1" applyFont="1" applyFill="1"/>
    <xf numFmtId="3" fontId="35" fillId="0" borderId="1" xfId="0" applyNumberFormat="1" applyFont="1" applyBorder="1" applyAlignment="1">
      <alignment vertical="center"/>
    </xf>
    <xf numFmtId="0" fontId="6" fillId="5" borderId="0" xfId="0" applyFont="1" applyFill="1"/>
    <xf numFmtId="0" fontId="7" fillId="5" borderId="0" xfId="0" quotePrefix="1" applyFont="1" applyFill="1" applyAlignment="1">
      <alignment horizontal="left" vertical="top"/>
    </xf>
    <xf numFmtId="3" fontId="7" fillId="5" borderId="0" xfId="0" applyNumberFormat="1" applyFont="1" applyFill="1" applyAlignment="1">
      <alignment vertical="center"/>
    </xf>
    <xf numFmtId="0" fontId="2" fillId="0" borderId="0" xfId="0" applyFont="1"/>
    <xf numFmtId="3" fontId="2" fillId="0" borderId="0" xfId="0" applyNumberFormat="1" applyFont="1"/>
    <xf numFmtId="3" fontId="36" fillId="0" borderId="0" xfId="0" applyNumberFormat="1" applyFont="1"/>
    <xf numFmtId="3" fontId="28" fillId="5" borderId="0" xfId="0" applyNumberFormat="1" applyFont="1" applyFill="1"/>
    <xf numFmtId="0" fontId="28" fillId="5" borderId="0" xfId="0" applyFont="1" applyFill="1"/>
    <xf numFmtId="3" fontId="7" fillId="5" borderId="0" xfId="0" quotePrefix="1" applyNumberFormat="1" applyFont="1" applyFill="1" applyAlignment="1">
      <alignment horizontal="left" vertical="top"/>
    </xf>
    <xf numFmtId="3" fontId="7" fillId="0" borderId="1" xfId="0" quotePrefix="1" applyNumberFormat="1" applyFont="1" applyBorder="1" applyAlignment="1">
      <alignment horizontal="left" vertical="top"/>
    </xf>
    <xf numFmtId="3" fontId="0" fillId="4" borderId="1" xfId="0" applyNumberFormat="1" applyFill="1" applyBorder="1" applyAlignment="1">
      <alignment horizontal="right" indent="1"/>
    </xf>
    <xf numFmtId="0" fontId="7" fillId="3" borderId="1" xfId="0" quotePrefix="1" applyFont="1" applyFill="1" applyBorder="1" applyAlignment="1">
      <alignment horizontal="left" vertical="top"/>
    </xf>
    <xf numFmtId="0" fontId="6" fillId="3" borderId="1" xfId="0" applyFont="1" applyFill="1" applyBorder="1"/>
    <xf numFmtId="0" fontId="7" fillId="3" borderId="1" xfId="0" applyFont="1" applyFill="1" applyBorder="1"/>
    <xf numFmtId="0" fontId="25" fillId="39" borderId="2" xfId="0" applyFont="1" applyFill="1" applyBorder="1" applyAlignment="1">
      <alignment horizontal="center"/>
    </xf>
    <xf numFmtId="0" fontId="25" fillId="39" borderId="18" xfId="0" applyFont="1" applyFill="1" applyBorder="1" applyAlignment="1">
      <alignment horizontal="center"/>
    </xf>
    <xf numFmtId="0" fontId="25" fillId="39" borderId="1" xfId="0" applyFont="1" applyFill="1" applyBorder="1" applyAlignment="1">
      <alignment horizontal="center"/>
    </xf>
    <xf numFmtId="0" fontId="25" fillId="39" borderId="1" xfId="0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0"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ill>
        <patternFill>
          <bgColor rgb="FF95B3D7"/>
        </patternFill>
      </fill>
    </dxf>
    <dxf>
      <fill>
        <patternFill>
          <bgColor rgb="FF9BBB59"/>
        </patternFill>
      </fill>
    </dxf>
    <dxf>
      <fill>
        <patternFill>
          <bgColor rgb="FF95B3D7"/>
        </patternFill>
      </fill>
    </dxf>
    <dxf>
      <fill>
        <patternFill>
          <bgColor rgb="FF9BBB59"/>
        </patternFill>
      </fill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ont>
        <color rgb="FF002060"/>
      </font>
    </dxf>
    <dxf>
      <font>
        <b val="0"/>
        <i val="0"/>
        <color rgb="FFC00000"/>
      </font>
    </dxf>
    <dxf>
      <fill>
        <patternFill>
          <bgColor rgb="FF95B3D7"/>
        </patternFill>
      </fill>
    </dxf>
    <dxf>
      <fill>
        <patternFill>
          <bgColor rgb="FF9BBB59"/>
        </patternFill>
      </fill>
    </dxf>
    <dxf>
      <fill>
        <patternFill>
          <bgColor rgb="FF95B3D7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tabSelected="1" zoomScaleNormal="100" workbookViewId="0"/>
  </sheetViews>
  <sheetFormatPr defaultRowHeight="15" x14ac:dyDescent="0.25"/>
  <cols>
    <col min="3" max="24" width="6.85546875" customWidth="1"/>
    <col min="25" max="25" width="11.7109375" customWidth="1"/>
    <col min="26" max="26" width="2.140625" customWidth="1"/>
    <col min="27" max="27" width="13.5703125" customWidth="1"/>
  </cols>
  <sheetData>
    <row r="1" spans="1:28" x14ac:dyDescent="0.25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  <c r="Y1" s="83"/>
      <c r="Z1" s="83"/>
      <c r="AA1" s="84"/>
    </row>
    <row r="2" spans="1:28" x14ac:dyDescent="0.25">
      <c r="A2" s="83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Y2" s="86"/>
      <c r="AA2" s="87"/>
    </row>
    <row r="3" spans="1:28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7"/>
      <c r="V3" s="1"/>
      <c r="W3" s="7"/>
      <c r="X3" s="7"/>
      <c r="Y3" s="10"/>
      <c r="Z3" s="2"/>
      <c r="AA3" s="70"/>
    </row>
    <row r="4" spans="1:28" ht="45" x14ac:dyDescent="0.25">
      <c r="A4" s="3" t="s">
        <v>12</v>
      </c>
      <c r="B4" s="4" t="s">
        <v>13</v>
      </c>
      <c r="C4" s="4">
        <v>1940</v>
      </c>
      <c r="D4" s="4">
        <v>1941</v>
      </c>
      <c r="E4" s="4">
        <v>1943</v>
      </c>
      <c r="F4" s="4">
        <v>1949</v>
      </c>
      <c r="G4" s="4">
        <v>1952</v>
      </c>
      <c r="H4" s="4">
        <v>1953</v>
      </c>
      <c r="I4" s="4">
        <v>1955</v>
      </c>
      <c r="J4" s="4">
        <v>1956</v>
      </c>
      <c r="K4" s="4">
        <v>1957</v>
      </c>
      <c r="L4" s="4">
        <v>1958</v>
      </c>
      <c r="M4" s="4">
        <v>1959</v>
      </c>
      <c r="N4" s="4">
        <v>1960</v>
      </c>
      <c r="O4" s="4">
        <v>1961</v>
      </c>
      <c r="P4" s="4" t="s">
        <v>14</v>
      </c>
      <c r="Q4" s="4" t="s">
        <v>15</v>
      </c>
      <c r="R4" s="4">
        <v>1964</v>
      </c>
      <c r="S4" s="4" t="s">
        <v>16</v>
      </c>
      <c r="T4" s="4" t="s">
        <v>17</v>
      </c>
      <c r="U4" s="4">
        <v>1967</v>
      </c>
      <c r="V4" s="4">
        <v>1968</v>
      </c>
      <c r="W4" s="4">
        <v>1969</v>
      </c>
      <c r="X4" s="4" t="s">
        <v>18</v>
      </c>
      <c r="Y4" s="4" t="s">
        <v>58</v>
      </c>
      <c r="Z4" s="88"/>
      <c r="AA4" s="69" t="s">
        <v>10</v>
      </c>
    </row>
    <row r="5" spans="1:28" x14ac:dyDescent="0.25">
      <c r="A5" s="102" t="s">
        <v>57</v>
      </c>
      <c r="B5" s="66" t="s">
        <v>11</v>
      </c>
      <c r="C5" s="32">
        <f t="shared" ref="C5:Y5" si="0">SUM(C6:C17)</f>
        <v>0</v>
      </c>
      <c r="D5" s="32">
        <f t="shared" ref="D5:F5" si="1">SUM(D6:D17)</f>
        <v>0</v>
      </c>
      <c r="E5" s="32">
        <f t="shared" si="1"/>
        <v>0</v>
      </c>
      <c r="F5" s="32">
        <f t="shared" si="1"/>
        <v>0</v>
      </c>
      <c r="G5" s="32">
        <f t="shared" si="0"/>
        <v>0</v>
      </c>
      <c r="H5" s="32">
        <f t="shared" si="0"/>
        <v>5514.1200000000008</v>
      </c>
      <c r="I5" s="32">
        <f t="shared" si="0"/>
        <v>252</v>
      </c>
      <c r="J5" s="32">
        <f t="shared" si="0"/>
        <v>0</v>
      </c>
      <c r="K5" s="32">
        <f t="shared" ref="K5:O5" si="2">SUM(K6:K17)</f>
        <v>0</v>
      </c>
      <c r="L5" s="32">
        <f t="shared" si="2"/>
        <v>0</v>
      </c>
      <c r="M5" s="32">
        <f t="shared" si="2"/>
        <v>0</v>
      </c>
      <c r="N5" s="32">
        <f t="shared" si="2"/>
        <v>0</v>
      </c>
      <c r="O5" s="32">
        <f t="shared" si="2"/>
        <v>0</v>
      </c>
      <c r="P5" s="32">
        <f t="shared" si="0"/>
        <v>47</v>
      </c>
      <c r="Q5" s="32">
        <f t="shared" si="0"/>
        <v>34.1</v>
      </c>
      <c r="R5" s="32">
        <f t="shared" ref="R5" si="3">SUM(R6:R17)</f>
        <v>0</v>
      </c>
      <c r="S5" s="32">
        <f t="shared" si="0"/>
        <v>2468</v>
      </c>
      <c r="T5" s="32">
        <f t="shared" si="0"/>
        <v>0</v>
      </c>
      <c r="U5" s="32">
        <f t="shared" si="0"/>
        <v>0</v>
      </c>
      <c r="V5" s="32">
        <f t="shared" si="0"/>
        <v>838</v>
      </c>
      <c r="W5" s="32">
        <f t="shared" si="0"/>
        <v>0</v>
      </c>
      <c r="X5" s="32">
        <f t="shared" si="0"/>
        <v>0</v>
      </c>
      <c r="Y5" s="32">
        <f t="shared" si="0"/>
        <v>42239</v>
      </c>
      <c r="Z5" s="89"/>
      <c r="AA5" s="71">
        <f>SUM(AA6:AA17)</f>
        <v>2068</v>
      </c>
    </row>
    <row r="6" spans="1:28" x14ac:dyDescent="0.25">
      <c r="A6" s="103"/>
      <c r="B6" s="5" t="s">
        <v>19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33">
        <v>40</v>
      </c>
      <c r="Z6" s="89"/>
      <c r="AA6" s="90">
        <v>0</v>
      </c>
    </row>
    <row r="7" spans="1:28" x14ac:dyDescent="0.25">
      <c r="A7" s="103"/>
      <c r="B7" s="5">
        <v>2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33">
        <v>223</v>
      </c>
      <c r="Z7" s="89"/>
      <c r="AA7" s="90">
        <v>0</v>
      </c>
    </row>
    <row r="8" spans="1:28" x14ac:dyDescent="0.25">
      <c r="A8" s="103"/>
      <c r="B8" s="5">
        <v>3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2468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33">
        <v>272</v>
      </c>
      <c r="Z8" s="89"/>
      <c r="AA8" s="90">
        <v>0</v>
      </c>
    </row>
    <row r="9" spans="1:28" x14ac:dyDescent="0.25">
      <c r="A9" s="103"/>
      <c r="B9" s="5">
        <v>4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33">
        <v>1741</v>
      </c>
      <c r="Z9" s="89"/>
      <c r="AA9" s="90">
        <v>0</v>
      </c>
    </row>
    <row r="10" spans="1:28" x14ac:dyDescent="0.25">
      <c r="A10" s="103"/>
      <c r="B10" s="5">
        <v>6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33">
        <v>6489</v>
      </c>
      <c r="Z10" s="89"/>
      <c r="AA10" s="90">
        <v>0</v>
      </c>
    </row>
    <row r="11" spans="1:28" x14ac:dyDescent="0.25">
      <c r="A11" s="103"/>
      <c r="B11" s="5">
        <v>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33">
        <v>2</v>
      </c>
      <c r="Z11" s="89"/>
      <c r="AA11" s="90">
        <v>0</v>
      </c>
    </row>
    <row r="12" spans="1:28" x14ac:dyDescent="0.25">
      <c r="A12" s="103"/>
      <c r="B12" s="5">
        <v>10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81">
        <v>5514.1200000000008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34.1</v>
      </c>
      <c r="R12" s="64">
        <v>0</v>
      </c>
      <c r="S12" s="64">
        <v>0</v>
      </c>
      <c r="T12" s="64">
        <v>0</v>
      </c>
      <c r="U12" s="64">
        <v>0</v>
      </c>
      <c r="V12" s="64">
        <v>38</v>
      </c>
      <c r="W12" s="64">
        <v>0</v>
      </c>
      <c r="X12" s="64">
        <v>0</v>
      </c>
      <c r="Y12" s="33">
        <v>380</v>
      </c>
      <c r="Z12" s="89"/>
      <c r="AA12" s="72">
        <v>1296</v>
      </c>
      <c r="AB12" s="79" t="s">
        <v>70</v>
      </c>
    </row>
    <row r="13" spans="1:28" x14ac:dyDescent="0.25">
      <c r="A13" s="103"/>
      <c r="B13" s="5">
        <v>12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33">
        <v>95</v>
      </c>
      <c r="Z13" s="89"/>
      <c r="AA13" s="90">
        <v>0</v>
      </c>
    </row>
    <row r="14" spans="1:28" x14ac:dyDescent="0.25">
      <c r="A14" s="103"/>
      <c r="B14" s="5">
        <v>14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252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28</v>
      </c>
      <c r="W14" s="64">
        <v>0</v>
      </c>
      <c r="X14" s="64">
        <v>0</v>
      </c>
      <c r="Y14" s="33">
        <v>1444</v>
      </c>
      <c r="Z14" s="89"/>
      <c r="AA14" s="76">
        <v>0</v>
      </c>
    </row>
    <row r="15" spans="1:28" x14ac:dyDescent="0.25">
      <c r="A15" s="103"/>
      <c r="B15" s="5">
        <v>16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81">
        <v>772</v>
      </c>
      <c r="W15" s="64">
        <v>0</v>
      </c>
      <c r="X15" s="64">
        <v>0</v>
      </c>
      <c r="Y15" s="33">
        <v>1102</v>
      </c>
      <c r="Z15" s="89"/>
      <c r="AA15" s="72">
        <v>772</v>
      </c>
      <c r="AB15" s="79" t="s">
        <v>71</v>
      </c>
    </row>
    <row r="16" spans="1:28" x14ac:dyDescent="0.25">
      <c r="A16" s="103"/>
      <c r="B16" s="5">
        <v>20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47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33">
        <v>0</v>
      </c>
      <c r="Z16" s="89"/>
      <c r="AA16" s="90">
        <v>0</v>
      </c>
    </row>
    <row r="17" spans="1:27" x14ac:dyDescent="0.25">
      <c r="A17" s="103"/>
      <c r="B17" s="5">
        <v>24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33">
        <v>30451</v>
      </c>
      <c r="Z17" s="89"/>
      <c r="AA17" s="90">
        <v>0</v>
      </c>
    </row>
    <row r="18" spans="1:27" x14ac:dyDescent="0.25">
      <c r="A18" s="91"/>
      <c r="B18" s="92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3"/>
      <c r="Q18" s="93"/>
      <c r="R18" s="93"/>
      <c r="S18" s="93"/>
      <c r="T18" s="93"/>
      <c r="U18" s="34"/>
      <c r="V18" s="93"/>
      <c r="W18" s="93"/>
      <c r="X18" s="34"/>
      <c r="Y18" s="9"/>
      <c r="Z18" s="89"/>
      <c r="AA18" s="73"/>
    </row>
    <row r="19" spans="1:27" x14ac:dyDescent="0.25">
      <c r="A19" s="102" t="s">
        <v>59</v>
      </c>
      <c r="B19" s="66" t="s">
        <v>11</v>
      </c>
      <c r="C19" s="32">
        <f t="shared" ref="C19:Y19" si="4">SUM(C20:C28)</f>
        <v>1185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32">
        <f t="shared" si="4"/>
        <v>0</v>
      </c>
      <c r="P19" s="32">
        <v>22569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  <c r="V19" s="32">
        <f t="shared" si="4"/>
        <v>0</v>
      </c>
      <c r="W19" s="32">
        <f t="shared" si="4"/>
        <v>0</v>
      </c>
      <c r="X19" s="32">
        <f t="shared" si="4"/>
        <v>0</v>
      </c>
      <c r="Y19" s="32">
        <f t="shared" si="4"/>
        <v>2456</v>
      </c>
      <c r="Z19" s="89"/>
      <c r="AA19" s="74">
        <f>SUM(AA20:AA28)</f>
        <v>9613</v>
      </c>
    </row>
    <row r="20" spans="1:27" x14ac:dyDescent="0.25">
      <c r="A20" s="103"/>
      <c r="B20" s="5">
        <v>2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3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">
        <v>1</v>
      </c>
      <c r="Z20" s="89"/>
      <c r="AA20" s="90">
        <v>0</v>
      </c>
    </row>
    <row r="21" spans="1:27" x14ac:dyDescent="0.25">
      <c r="A21" s="103"/>
      <c r="B21" s="5">
        <v>3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3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">
        <v>13</v>
      </c>
      <c r="Z21" s="89"/>
      <c r="AA21" s="90">
        <v>0</v>
      </c>
    </row>
    <row r="22" spans="1:27" x14ac:dyDescent="0.25">
      <c r="A22" s="103"/>
      <c r="B22" s="5">
        <v>4</v>
      </c>
      <c r="C22" s="78">
        <v>1185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3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">
        <v>162</v>
      </c>
      <c r="Z22" s="89"/>
      <c r="AA22" s="72">
        <v>1185</v>
      </c>
    </row>
    <row r="23" spans="1:27" x14ac:dyDescent="0.25">
      <c r="A23" s="103"/>
      <c r="B23" s="5">
        <v>6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36">
        <v>6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33">
        <v>466</v>
      </c>
      <c r="Z23" s="89"/>
      <c r="AA23" s="90">
        <v>0</v>
      </c>
    </row>
    <row r="24" spans="1:27" x14ac:dyDescent="0.25">
      <c r="A24" s="103"/>
      <c r="B24" s="5">
        <v>10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36">
        <v>9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33">
        <v>125</v>
      </c>
      <c r="Z24" s="89"/>
      <c r="AA24" s="90">
        <v>0</v>
      </c>
    </row>
    <row r="25" spans="1:27" x14ac:dyDescent="0.25">
      <c r="A25" s="103"/>
      <c r="B25" s="5">
        <v>12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36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33">
        <v>67</v>
      </c>
      <c r="Z25" s="89"/>
      <c r="AA25" s="90"/>
    </row>
    <row r="26" spans="1:27" x14ac:dyDescent="0.25">
      <c r="A26" s="103"/>
      <c r="B26" s="5">
        <v>16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39">
        <v>41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">
        <v>0</v>
      </c>
      <c r="Z26" s="89"/>
      <c r="AA26" s="72">
        <v>41</v>
      </c>
    </row>
    <row r="27" spans="1:27" x14ac:dyDescent="0.25">
      <c r="A27" s="103"/>
      <c r="B27" s="5">
        <v>20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39">
        <v>22519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11">
        <v>1068</v>
      </c>
      <c r="Z27" s="2"/>
      <c r="AA27" s="72">
        <v>8387</v>
      </c>
    </row>
    <row r="28" spans="1:27" x14ac:dyDescent="0.25">
      <c r="A28" s="103"/>
      <c r="B28" s="5">
        <v>24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3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">
        <v>554</v>
      </c>
      <c r="Z28" s="89"/>
      <c r="AA28" s="90">
        <v>0</v>
      </c>
    </row>
    <row r="29" spans="1:27" x14ac:dyDescent="0.2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89"/>
      <c r="AA29" s="96"/>
    </row>
    <row r="30" spans="1:27" x14ac:dyDescent="0.25">
      <c r="A30" s="102" t="s">
        <v>56</v>
      </c>
      <c r="B30" s="66" t="s">
        <v>11</v>
      </c>
      <c r="C30" s="32">
        <f>SUM(C31:C38)</f>
        <v>0</v>
      </c>
      <c r="D30" s="32">
        <f>SUM(D31:D38)</f>
        <v>0</v>
      </c>
      <c r="E30" s="32">
        <f>SUM(E31:E38)</f>
        <v>0</v>
      </c>
      <c r="F30" s="32">
        <f t="shared" ref="F30:S30" si="5">SUM(F31:F38)</f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>SUM(J31:J38)</f>
        <v>0</v>
      </c>
      <c r="K30" s="32">
        <f t="shared" ref="K30:O30" si="6">SUM(K31:K38)</f>
        <v>0</v>
      </c>
      <c r="L30" s="32">
        <f t="shared" si="6"/>
        <v>0</v>
      </c>
      <c r="M30" s="32">
        <f t="shared" si="6"/>
        <v>0</v>
      </c>
      <c r="N30" s="32">
        <f t="shared" si="6"/>
        <v>0</v>
      </c>
      <c r="O30" s="32">
        <f t="shared" si="6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>SUM(T31:T38)</f>
        <v>94602</v>
      </c>
      <c r="U30" s="32">
        <v>24</v>
      </c>
      <c r="V30" s="32">
        <f>SUM(V31:V38)</f>
        <v>0</v>
      </c>
      <c r="W30" s="32">
        <f t="shared" ref="W30" si="7">SUM(W31:W38)</f>
        <v>0</v>
      </c>
      <c r="X30" s="32">
        <f>SUM(X31:X38)</f>
        <v>44</v>
      </c>
      <c r="Y30" s="32">
        <f>SUM(Y31:Y38)</f>
        <v>39382</v>
      </c>
      <c r="Z30" s="38"/>
      <c r="AA30" s="71">
        <f>SUM(AA31:AA36)</f>
        <v>91040</v>
      </c>
    </row>
    <row r="31" spans="1:27" x14ac:dyDescent="0.25">
      <c r="A31" s="104"/>
      <c r="B31" s="5" t="s">
        <v>19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491</v>
      </c>
      <c r="U31" s="30">
        <v>24</v>
      </c>
      <c r="V31" s="30">
        <v>0</v>
      </c>
      <c r="W31" s="30">
        <v>0</v>
      </c>
      <c r="X31" s="30">
        <v>0</v>
      </c>
      <c r="Y31" s="6">
        <v>1065</v>
      </c>
      <c r="Z31" s="97"/>
      <c r="AA31" s="90">
        <v>0</v>
      </c>
    </row>
    <row r="32" spans="1:27" x14ac:dyDescent="0.25">
      <c r="A32" s="104"/>
      <c r="B32" s="5" t="s">
        <v>20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6">
        <v>48</v>
      </c>
      <c r="Z32" s="97"/>
      <c r="AA32" s="90">
        <v>0</v>
      </c>
    </row>
    <row r="33" spans="1:27" x14ac:dyDescent="0.25">
      <c r="A33" s="104"/>
      <c r="B33" s="5" t="s">
        <v>21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1">
        <v>94096</v>
      </c>
      <c r="U33" s="37">
        <v>0</v>
      </c>
      <c r="V33" s="37">
        <v>0</v>
      </c>
      <c r="W33" s="30">
        <v>0</v>
      </c>
      <c r="X33" s="37">
        <v>44</v>
      </c>
      <c r="Y33" s="11">
        <v>1581</v>
      </c>
      <c r="Z33" s="97"/>
      <c r="AA33" s="72">
        <v>91040</v>
      </c>
    </row>
    <row r="34" spans="1:27" x14ac:dyDescent="0.25">
      <c r="A34" s="104"/>
      <c r="B34" s="5" t="s">
        <v>22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7">
        <v>15</v>
      </c>
      <c r="U34" s="37">
        <v>0</v>
      </c>
      <c r="V34" s="37">
        <v>0</v>
      </c>
      <c r="W34" s="30">
        <v>0</v>
      </c>
      <c r="X34" s="37">
        <v>0</v>
      </c>
      <c r="Y34" s="33">
        <v>36676</v>
      </c>
      <c r="Z34" s="97"/>
      <c r="AA34" s="75">
        <v>0</v>
      </c>
    </row>
    <row r="35" spans="1:27" x14ac:dyDescent="0.25">
      <c r="A35" s="104"/>
      <c r="B35" s="5" t="s">
        <v>23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7">
        <v>0</v>
      </c>
      <c r="U35" s="37">
        <v>0</v>
      </c>
      <c r="V35" s="37">
        <v>0</v>
      </c>
      <c r="W35" s="30">
        <v>0</v>
      </c>
      <c r="X35" s="37">
        <v>0</v>
      </c>
      <c r="Y35" s="33">
        <v>12</v>
      </c>
      <c r="Z35" s="97"/>
      <c r="AA35" s="75">
        <v>0</v>
      </c>
    </row>
    <row r="36" spans="1:27" x14ac:dyDescent="0.25">
      <c r="A36" s="104"/>
      <c r="B36" s="5" t="s">
        <v>24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6">
        <v>0</v>
      </c>
      <c r="Z36" s="97"/>
      <c r="AA36" s="90">
        <v>0</v>
      </c>
    </row>
    <row r="37" spans="1:27" x14ac:dyDescent="0.25">
      <c r="A37" s="104"/>
      <c r="B37" s="5" t="s">
        <v>26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6">
        <v>0</v>
      </c>
      <c r="Q37" s="6">
        <v>0</v>
      </c>
      <c r="R37" s="6"/>
      <c r="S37" s="6">
        <v>0</v>
      </c>
      <c r="T37" s="6">
        <v>0</v>
      </c>
      <c r="U37" s="8">
        <v>0</v>
      </c>
      <c r="V37" s="6">
        <v>0</v>
      </c>
      <c r="W37" s="8"/>
      <c r="X37" s="8">
        <v>0</v>
      </c>
      <c r="Y37" s="6">
        <v>0</v>
      </c>
      <c r="Z37" s="98"/>
      <c r="AA37" s="90"/>
    </row>
    <row r="38" spans="1:27" x14ac:dyDescent="0.25">
      <c r="A38" s="104"/>
      <c r="B38" s="5" t="s">
        <v>25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6">
        <v>0</v>
      </c>
      <c r="Q38" s="6">
        <v>0</v>
      </c>
      <c r="R38" s="6"/>
      <c r="S38" s="6">
        <v>0</v>
      </c>
      <c r="T38" s="6">
        <v>0</v>
      </c>
      <c r="U38" s="8">
        <v>0</v>
      </c>
      <c r="V38" s="6">
        <v>0</v>
      </c>
      <c r="W38" s="8"/>
      <c r="X38" s="8">
        <v>0</v>
      </c>
      <c r="Y38" s="6">
        <v>0</v>
      </c>
      <c r="Z38" s="97"/>
      <c r="AA38" s="90"/>
    </row>
    <row r="39" spans="1:27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Z39" s="2"/>
      <c r="AA39" s="77"/>
    </row>
    <row r="40" spans="1:27" x14ac:dyDescent="0.25">
      <c r="A40" s="102" t="s">
        <v>63</v>
      </c>
      <c r="B40" s="66" t="s">
        <v>11</v>
      </c>
      <c r="C40" s="32">
        <f>SUM(C41:C49)</f>
        <v>0</v>
      </c>
      <c r="D40" s="32">
        <f t="shared" ref="D40:E40" si="8">SUM(D41:D49)</f>
        <v>0</v>
      </c>
      <c r="E40" s="32">
        <f t="shared" si="8"/>
        <v>0</v>
      </c>
      <c r="F40" s="32">
        <f>SUM(F41:F49)</f>
        <v>0</v>
      </c>
      <c r="G40" s="32">
        <f>SUM(G41:G49)</f>
        <v>42668</v>
      </c>
      <c r="H40" s="32">
        <f>SUM(H41:H49)</f>
        <v>0</v>
      </c>
      <c r="I40" s="32">
        <f>SUM(I41:I49)</f>
        <v>0</v>
      </c>
      <c r="J40" s="32">
        <f t="shared" ref="J40:O40" si="9">SUM(J41:J49)</f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>SUM(P41:P49)</f>
        <v>0</v>
      </c>
      <c r="Q40" s="32">
        <f>SUM(Q41:Q49)</f>
        <v>0</v>
      </c>
      <c r="R40" s="32">
        <f t="shared" ref="R40" si="10">SUM(R41:R49)</f>
        <v>0</v>
      </c>
      <c r="S40" s="32">
        <f>SUM(S41:S49)</f>
        <v>0</v>
      </c>
      <c r="T40" s="32">
        <f>SUM(T41:T49)</f>
        <v>0</v>
      </c>
      <c r="U40" s="32">
        <f>SUM(U41:U49)</f>
        <v>0</v>
      </c>
      <c r="V40" s="32">
        <f>SUM(V41:V49)</f>
        <v>0</v>
      </c>
      <c r="W40" s="32">
        <f t="shared" ref="W40" si="11">SUM(W41:W49)</f>
        <v>0</v>
      </c>
      <c r="X40" s="32">
        <f>SUM(X41:X49)</f>
        <v>0</v>
      </c>
      <c r="Y40" s="32">
        <f>SUM(Y41:Y49)</f>
        <v>19922</v>
      </c>
      <c r="Z40" s="89"/>
      <c r="AA40" s="71">
        <f>SUM(AA41:AA49)</f>
        <v>55027</v>
      </c>
    </row>
    <row r="41" spans="1:27" x14ac:dyDescent="0.25">
      <c r="A41" s="103"/>
      <c r="B41" s="5" t="s">
        <v>19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33">
        <v>53</v>
      </c>
      <c r="Z41" s="89"/>
      <c r="AA41" s="90">
        <v>0</v>
      </c>
    </row>
    <row r="42" spans="1:27" x14ac:dyDescent="0.25">
      <c r="A42" s="103"/>
      <c r="B42" s="5">
        <v>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33">
        <v>4</v>
      </c>
      <c r="Z42" s="89"/>
      <c r="AA42" s="90">
        <v>0</v>
      </c>
    </row>
    <row r="43" spans="1:27" x14ac:dyDescent="0.25">
      <c r="A43" s="103"/>
      <c r="B43" s="5">
        <v>3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33">
        <v>23</v>
      </c>
      <c r="Z43" s="89"/>
      <c r="AA43" s="90">
        <v>0</v>
      </c>
    </row>
    <row r="44" spans="1:27" x14ac:dyDescent="0.25">
      <c r="A44" s="103"/>
      <c r="B44" s="5">
        <v>4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33">
        <v>1266</v>
      </c>
      <c r="Z44" s="89"/>
      <c r="AA44" s="90">
        <v>0</v>
      </c>
    </row>
    <row r="45" spans="1:27" x14ac:dyDescent="0.25">
      <c r="A45" s="103"/>
      <c r="B45" s="5">
        <v>6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33">
        <v>6002</v>
      </c>
      <c r="Z45" s="89"/>
      <c r="AA45" s="90">
        <v>0</v>
      </c>
    </row>
    <row r="46" spans="1:27" x14ac:dyDescent="0.25">
      <c r="A46" s="103"/>
      <c r="B46" s="5">
        <v>8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33">
        <v>215</v>
      </c>
      <c r="Z46" s="89"/>
      <c r="AA46" s="90">
        <v>0</v>
      </c>
    </row>
    <row r="47" spans="1:27" x14ac:dyDescent="0.25">
      <c r="A47" s="103"/>
      <c r="B47" s="5">
        <v>10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33">
        <v>0</v>
      </c>
      <c r="Z47" s="89"/>
      <c r="AA47" s="90">
        <v>0</v>
      </c>
    </row>
    <row r="48" spans="1:27" x14ac:dyDescent="0.25">
      <c r="A48" s="103"/>
      <c r="B48" s="5">
        <v>12</v>
      </c>
      <c r="C48" s="64">
        <v>0</v>
      </c>
      <c r="D48" s="64">
        <v>0</v>
      </c>
      <c r="E48" s="64">
        <v>0</v>
      </c>
      <c r="F48" s="64">
        <v>0</v>
      </c>
      <c r="G48" s="81">
        <v>42668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11">
        <v>12359</v>
      </c>
      <c r="Z48" s="89"/>
      <c r="AA48" s="72">
        <f>G48+Y48</f>
        <v>55027</v>
      </c>
    </row>
    <row r="49" spans="1:28" x14ac:dyDescent="0.25">
      <c r="A49" s="103"/>
      <c r="B49" s="5">
        <v>16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33">
        <v>0</v>
      </c>
      <c r="Z49" s="89"/>
      <c r="AA49" s="76">
        <v>0</v>
      </c>
    </row>
    <row r="50" spans="1:28" x14ac:dyDescent="0.2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"/>
      <c r="AA50" s="77"/>
    </row>
    <row r="51" spans="1:28" x14ac:dyDescent="0.25">
      <c r="A51" s="102" t="s">
        <v>64</v>
      </c>
      <c r="B51" s="66" t="s">
        <v>11</v>
      </c>
      <c r="C51" s="32">
        <f t="shared" ref="C51:Y51" si="12">SUM(C52:C61)</f>
        <v>0</v>
      </c>
      <c r="D51" s="32">
        <f t="shared" si="12"/>
        <v>0</v>
      </c>
      <c r="E51" s="32">
        <f t="shared" si="12"/>
        <v>0</v>
      </c>
      <c r="F51" s="32">
        <f t="shared" si="12"/>
        <v>19404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5612</v>
      </c>
      <c r="K51" s="32">
        <f t="shared" si="12"/>
        <v>74251</v>
      </c>
      <c r="L51" s="32">
        <f t="shared" si="12"/>
        <v>0</v>
      </c>
      <c r="M51" s="32">
        <f t="shared" si="12"/>
        <v>0</v>
      </c>
      <c r="N51" s="32">
        <f t="shared" si="12"/>
        <v>1830</v>
      </c>
      <c r="O51" s="32">
        <f t="shared" si="12"/>
        <v>0</v>
      </c>
      <c r="P51" s="32">
        <f t="shared" si="12"/>
        <v>139</v>
      </c>
      <c r="Q51" s="32">
        <f t="shared" si="12"/>
        <v>78</v>
      </c>
      <c r="R51" s="32">
        <f t="shared" si="12"/>
        <v>15851</v>
      </c>
      <c r="S51" s="32">
        <f t="shared" si="12"/>
        <v>3978</v>
      </c>
      <c r="T51" s="32">
        <f t="shared" si="12"/>
        <v>0</v>
      </c>
      <c r="U51" s="32">
        <f t="shared" si="12"/>
        <v>6369</v>
      </c>
      <c r="V51" s="32">
        <f t="shared" si="12"/>
        <v>4</v>
      </c>
      <c r="W51" s="32">
        <f t="shared" si="12"/>
        <v>0</v>
      </c>
      <c r="X51" s="32">
        <f t="shared" si="12"/>
        <v>2</v>
      </c>
      <c r="Y51" s="32">
        <f t="shared" si="12"/>
        <v>77040</v>
      </c>
      <c r="Z51" s="89"/>
      <c r="AA51" s="71">
        <f>SUM(AA52:AA61)</f>
        <v>13315</v>
      </c>
    </row>
    <row r="52" spans="1:28" x14ac:dyDescent="0.25">
      <c r="A52" s="103"/>
      <c r="B52" s="5" t="s">
        <v>19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33">
        <v>158</v>
      </c>
      <c r="Z52" s="89"/>
      <c r="AA52" s="90">
        <v>0</v>
      </c>
    </row>
    <row r="53" spans="1:28" x14ac:dyDescent="0.25">
      <c r="A53" s="103"/>
      <c r="B53" s="5">
        <v>1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38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33">
        <v>0</v>
      </c>
      <c r="Z53" s="89"/>
      <c r="AA53" s="90">
        <v>0</v>
      </c>
    </row>
    <row r="54" spans="1:28" x14ac:dyDescent="0.25">
      <c r="A54" s="103"/>
      <c r="B54" s="5">
        <v>2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60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2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2</v>
      </c>
      <c r="Y54" s="33">
        <v>524</v>
      </c>
      <c r="Z54" s="89"/>
      <c r="AA54" s="90">
        <v>0</v>
      </c>
    </row>
    <row r="55" spans="1:28" x14ac:dyDescent="0.25">
      <c r="A55" s="103"/>
      <c r="B55" s="5">
        <v>3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33">
        <v>876</v>
      </c>
      <c r="Z55" s="89"/>
      <c r="AA55" s="90">
        <v>0</v>
      </c>
    </row>
    <row r="56" spans="1:28" x14ac:dyDescent="0.25">
      <c r="A56" s="103"/>
      <c r="B56" s="5">
        <v>4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55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139</v>
      </c>
      <c r="Q56" s="64">
        <v>0</v>
      </c>
      <c r="R56" s="64">
        <v>346</v>
      </c>
      <c r="S56" s="64">
        <v>0</v>
      </c>
      <c r="T56" s="64">
        <v>0</v>
      </c>
      <c r="U56" s="64">
        <v>11</v>
      </c>
      <c r="V56" s="64">
        <v>0</v>
      </c>
      <c r="W56" s="64">
        <v>0</v>
      </c>
      <c r="X56" s="64">
        <v>0</v>
      </c>
      <c r="Y56" s="33">
        <v>4248</v>
      </c>
      <c r="Z56" s="89"/>
      <c r="AA56" s="90">
        <v>0</v>
      </c>
    </row>
    <row r="57" spans="1:28" x14ac:dyDescent="0.25">
      <c r="A57" s="103"/>
      <c r="B57" s="5">
        <v>6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5497</v>
      </c>
      <c r="K57" s="81">
        <v>4819</v>
      </c>
      <c r="L57" s="64">
        <v>0</v>
      </c>
      <c r="M57" s="64">
        <v>0</v>
      </c>
      <c r="N57" s="64">
        <v>1423</v>
      </c>
      <c r="O57" s="64">
        <v>0</v>
      </c>
      <c r="P57" s="64">
        <v>0</v>
      </c>
      <c r="Q57" s="64">
        <v>0</v>
      </c>
      <c r="R57" s="81">
        <v>3139</v>
      </c>
      <c r="S57" s="64">
        <v>1230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33">
        <v>33194</v>
      </c>
      <c r="Z57" s="89"/>
      <c r="AA57" s="72">
        <v>7907</v>
      </c>
      <c r="AB57" s="79" t="s">
        <v>72</v>
      </c>
    </row>
    <row r="58" spans="1:28" x14ac:dyDescent="0.25">
      <c r="A58" s="103"/>
      <c r="B58" s="5">
        <v>8</v>
      </c>
      <c r="C58" s="64">
        <v>0</v>
      </c>
      <c r="D58" s="64">
        <v>0</v>
      </c>
      <c r="E58" s="64">
        <v>0</v>
      </c>
      <c r="F58" s="64">
        <v>12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10</v>
      </c>
      <c r="V58" s="64">
        <v>0</v>
      </c>
      <c r="W58" s="64">
        <v>0</v>
      </c>
      <c r="X58" s="64">
        <v>0</v>
      </c>
      <c r="Y58" s="33">
        <v>1729</v>
      </c>
      <c r="Z58" s="89"/>
      <c r="AA58" s="90">
        <v>0</v>
      </c>
    </row>
    <row r="59" spans="1:28" x14ac:dyDescent="0.25">
      <c r="A59" s="103"/>
      <c r="B59" s="5">
        <v>12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6348</v>
      </c>
      <c r="V59" s="64">
        <v>0</v>
      </c>
      <c r="W59" s="64">
        <v>0</v>
      </c>
      <c r="X59" s="64">
        <v>0</v>
      </c>
      <c r="Y59" s="33">
        <v>9593</v>
      </c>
      <c r="Z59" s="89"/>
      <c r="AA59" s="90">
        <v>0</v>
      </c>
    </row>
    <row r="60" spans="1:28" x14ac:dyDescent="0.25">
      <c r="A60" s="103"/>
      <c r="B60" s="5">
        <v>20</v>
      </c>
      <c r="C60" s="64">
        <v>0</v>
      </c>
      <c r="D60" s="64">
        <v>0</v>
      </c>
      <c r="E60" s="64">
        <v>0</v>
      </c>
      <c r="F60" s="64">
        <v>19392</v>
      </c>
      <c r="G60" s="64">
        <v>0</v>
      </c>
      <c r="H60" s="64">
        <v>0</v>
      </c>
      <c r="I60" s="64">
        <v>0</v>
      </c>
      <c r="J60" s="64">
        <v>0</v>
      </c>
      <c r="K60" s="81">
        <v>69432</v>
      </c>
      <c r="L60" s="64">
        <v>0</v>
      </c>
      <c r="M60" s="64">
        <v>0</v>
      </c>
      <c r="N60" s="64">
        <v>407</v>
      </c>
      <c r="O60" s="64">
        <v>0</v>
      </c>
      <c r="P60" s="64">
        <v>0</v>
      </c>
      <c r="Q60" s="64">
        <v>78</v>
      </c>
      <c r="R60" s="64">
        <v>12326</v>
      </c>
      <c r="S60" s="64">
        <v>2748</v>
      </c>
      <c r="T60" s="64">
        <v>0</v>
      </c>
      <c r="U60" s="64">
        <v>0</v>
      </c>
      <c r="V60" s="64">
        <v>4</v>
      </c>
      <c r="W60" s="64">
        <v>0</v>
      </c>
      <c r="X60" s="64">
        <v>0</v>
      </c>
      <c r="Y60" s="33">
        <v>24548</v>
      </c>
      <c r="Z60" s="89"/>
      <c r="AA60" s="72">
        <v>5408</v>
      </c>
      <c r="AB60" s="79" t="s">
        <v>68</v>
      </c>
    </row>
    <row r="61" spans="1:28" x14ac:dyDescent="0.25">
      <c r="A61" s="103"/>
      <c r="B61" s="5">
        <v>24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33">
        <v>2170</v>
      </c>
      <c r="Z61" s="89"/>
      <c r="AA61" s="76">
        <v>0</v>
      </c>
    </row>
    <row r="62" spans="1:28" x14ac:dyDescent="0.2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Z62" s="2"/>
      <c r="AA62" s="77"/>
    </row>
    <row r="63" spans="1:28" x14ac:dyDescent="0.25">
      <c r="A63" s="102" t="s">
        <v>65</v>
      </c>
      <c r="B63" s="66" t="s">
        <v>11</v>
      </c>
      <c r="C63" s="32">
        <f t="shared" ref="C63:Y63" si="13">SUM(C64:C74)</f>
        <v>0</v>
      </c>
      <c r="D63" s="32">
        <f t="shared" si="13"/>
        <v>0</v>
      </c>
      <c r="E63" s="32">
        <f t="shared" si="13"/>
        <v>36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 t="shared" si="13"/>
        <v>0</v>
      </c>
      <c r="P63" s="32">
        <f t="shared" si="13"/>
        <v>83926</v>
      </c>
      <c r="Q63" s="32">
        <f t="shared" si="13"/>
        <v>0</v>
      </c>
      <c r="R63" s="32">
        <f t="shared" si="13"/>
        <v>221</v>
      </c>
      <c r="S63" s="32">
        <f t="shared" si="13"/>
        <v>77</v>
      </c>
      <c r="T63" s="32">
        <f t="shared" si="13"/>
        <v>0</v>
      </c>
      <c r="U63" s="32">
        <f t="shared" si="13"/>
        <v>16</v>
      </c>
      <c r="V63" s="32">
        <f t="shared" si="13"/>
        <v>0</v>
      </c>
      <c r="W63" s="32">
        <f t="shared" si="13"/>
        <v>37</v>
      </c>
      <c r="X63" s="32">
        <f t="shared" si="13"/>
        <v>0</v>
      </c>
      <c r="Y63" s="32">
        <f t="shared" si="13"/>
        <v>10256</v>
      </c>
      <c r="Z63" s="89"/>
      <c r="AA63" s="71">
        <f>SUM(AA64:AA74)</f>
        <v>14250</v>
      </c>
    </row>
    <row r="64" spans="1:28" x14ac:dyDescent="0.25">
      <c r="A64" s="103"/>
      <c r="B64" s="5" t="s">
        <v>19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33">
        <v>167</v>
      </c>
      <c r="Z64" s="89"/>
      <c r="AA64" s="90">
        <v>0</v>
      </c>
    </row>
    <row r="65" spans="1:27" x14ac:dyDescent="0.25">
      <c r="A65" s="103"/>
      <c r="B65" s="5">
        <v>2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33">
        <v>134</v>
      </c>
      <c r="Z65" s="89"/>
      <c r="AA65" s="90">
        <v>0</v>
      </c>
    </row>
    <row r="66" spans="1:27" x14ac:dyDescent="0.25">
      <c r="A66" s="103"/>
      <c r="B66" s="5">
        <v>3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3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33">
        <v>1216</v>
      </c>
      <c r="Z66" s="89"/>
      <c r="AA66" s="90">
        <v>0</v>
      </c>
    </row>
    <row r="67" spans="1:27" x14ac:dyDescent="0.25">
      <c r="A67" s="103"/>
      <c r="B67" s="5">
        <v>4</v>
      </c>
      <c r="C67" s="64">
        <v>0</v>
      </c>
      <c r="D67" s="64">
        <v>0</v>
      </c>
      <c r="E67" s="80">
        <v>36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214</v>
      </c>
      <c r="Q67" s="80">
        <v>0</v>
      </c>
      <c r="R67" s="80">
        <v>13</v>
      </c>
      <c r="S67" s="80">
        <v>77</v>
      </c>
      <c r="T67" s="80">
        <v>0</v>
      </c>
      <c r="U67" s="80">
        <v>0</v>
      </c>
      <c r="V67" s="80">
        <v>0</v>
      </c>
      <c r="W67" s="80">
        <v>37</v>
      </c>
      <c r="X67" s="80">
        <v>0</v>
      </c>
      <c r="Y67" s="33">
        <v>84</v>
      </c>
      <c r="Z67" s="89"/>
      <c r="AA67" s="90">
        <v>0</v>
      </c>
    </row>
    <row r="68" spans="1:27" x14ac:dyDescent="0.25">
      <c r="A68" s="103"/>
      <c r="B68" s="5">
        <v>6</v>
      </c>
      <c r="C68" s="64">
        <v>0</v>
      </c>
      <c r="D68" s="64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44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33">
        <v>297</v>
      </c>
      <c r="Z68" s="89"/>
      <c r="AA68" s="90">
        <v>0</v>
      </c>
    </row>
    <row r="69" spans="1:27" x14ac:dyDescent="0.25">
      <c r="A69" s="103"/>
      <c r="B69" s="5">
        <v>8</v>
      </c>
      <c r="C69" s="64">
        <v>0</v>
      </c>
      <c r="D69" s="64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33">
        <v>156</v>
      </c>
      <c r="Z69" s="89"/>
      <c r="AA69" s="90">
        <v>0</v>
      </c>
    </row>
    <row r="70" spans="1:27" x14ac:dyDescent="0.25">
      <c r="A70" s="103"/>
      <c r="B70" s="5">
        <v>10</v>
      </c>
      <c r="C70" s="64">
        <v>0</v>
      </c>
      <c r="D70" s="64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4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33">
        <v>1</v>
      </c>
      <c r="Z70" s="89"/>
      <c r="AA70" s="90">
        <v>0</v>
      </c>
    </row>
    <row r="71" spans="1:27" x14ac:dyDescent="0.25">
      <c r="A71" s="103"/>
      <c r="B71" s="5">
        <v>12</v>
      </c>
      <c r="C71" s="64">
        <v>0</v>
      </c>
      <c r="D71" s="64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33">
        <v>37</v>
      </c>
      <c r="Z71" s="89"/>
      <c r="AA71" s="90">
        <v>0</v>
      </c>
    </row>
    <row r="72" spans="1:27" x14ac:dyDescent="0.25">
      <c r="A72" s="103"/>
      <c r="B72" s="5">
        <v>16</v>
      </c>
      <c r="C72" s="64">
        <v>0</v>
      </c>
      <c r="D72" s="64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45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33">
        <v>0</v>
      </c>
      <c r="Z72" s="89"/>
      <c r="AA72" s="90">
        <v>0</v>
      </c>
    </row>
    <row r="73" spans="1:27" x14ac:dyDescent="0.25">
      <c r="A73" s="103"/>
      <c r="B73" s="5">
        <v>20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81">
        <v>83616</v>
      </c>
      <c r="Q73" s="64">
        <v>0</v>
      </c>
      <c r="R73" s="80">
        <v>208</v>
      </c>
      <c r="S73" s="80">
        <v>0</v>
      </c>
      <c r="T73" s="80">
        <v>0</v>
      </c>
      <c r="U73" s="80">
        <v>16</v>
      </c>
      <c r="V73" s="64">
        <v>0</v>
      </c>
      <c r="W73" s="64">
        <v>0</v>
      </c>
      <c r="X73" s="64">
        <v>0</v>
      </c>
      <c r="Y73" s="33">
        <v>7244</v>
      </c>
      <c r="Z73" s="89"/>
      <c r="AA73" s="72">
        <v>14250</v>
      </c>
    </row>
    <row r="74" spans="1:27" x14ac:dyDescent="0.25">
      <c r="A74" s="103"/>
      <c r="B74" s="5">
        <v>24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33">
        <v>920</v>
      </c>
      <c r="Z74" s="89"/>
      <c r="AA74" s="76">
        <v>0</v>
      </c>
    </row>
    <row r="75" spans="1:27" x14ac:dyDescent="0.2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Z75" s="2"/>
      <c r="AA75" s="77"/>
    </row>
    <row r="76" spans="1:27" x14ac:dyDescent="0.25">
      <c r="A76" s="102" t="s">
        <v>66</v>
      </c>
      <c r="B76" s="66" t="s">
        <v>11</v>
      </c>
      <c r="C76" s="32">
        <f t="shared" ref="C76:Y76" si="14">SUM(C77:C86)</f>
        <v>0</v>
      </c>
      <c r="D76" s="32">
        <f t="shared" si="14"/>
        <v>0</v>
      </c>
      <c r="E76" s="32">
        <f t="shared" si="14"/>
        <v>0</v>
      </c>
      <c r="F76" s="32">
        <f t="shared" si="14"/>
        <v>0</v>
      </c>
      <c r="G76" s="32">
        <f t="shared" si="14"/>
        <v>0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29351</v>
      </c>
      <c r="L76" s="32">
        <f t="shared" si="14"/>
        <v>0</v>
      </c>
      <c r="M76" s="32">
        <f t="shared" si="14"/>
        <v>0</v>
      </c>
      <c r="N76" s="32">
        <f t="shared" si="14"/>
        <v>0</v>
      </c>
      <c r="O76" s="32">
        <f t="shared" si="14"/>
        <v>0</v>
      </c>
      <c r="P76" s="32">
        <f t="shared" si="14"/>
        <v>0</v>
      </c>
      <c r="Q76" s="32">
        <f t="shared" si="14"/>
        <v>0</v>
      </c>
      <c r="R76" s="32">
        <f t="shared" si="14"/>
        <v>1597</v>
      </c>
      <c r="S76" s="32">
        <f t="shared" si="14"/>
        <v>105</v>
      </c>
      <c r="T76" s="32">
        <f t="shared" si="14"/>
        <v>0</v>
      </c>
      <c r="U76" s="32">
        <f t="shared" si="14"/>
        <v>0</v>
      </c>
      <c r="V76" s="32">
        <f t="shared" si="14"/>
        <v>4</v>
      </c>
      <c r="W76" s="32">
        <f t="shared" si="14"/>
        <v>0</v>
      </c>
      <c r="X76" s="32">
        <f t="shared" si="14"/>
        <v>0</v>
      </c>
      <c r="Y76" s="32">
        <f t="shared" si="14"/>
        <v>5068</v>
      </c>
      <c r="Z76" s="89"/>
      <c r="AA76" s="71">
        <f>SUM(AA77:AA86)</f>
        <v>9445</v>
      </c>
    </row>
    <row r="77" spans="1:27" x14ac:dyDescent="0.25">
      <c r="A77" s="103"/>
      <c r="B77" s="5" t="s">
        <v>19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32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33">
        <v>59</v>
      </c>
      <c r="Z77" s="89"/>
      <c r="AA77" s="90">
        <v>0</v>
      </c>
    </row>
    <row r="78" spans="1:27" x14ac:dyDescent="0.25">
      <c r="A78" s="103"/>
      <c r="B78" s="5">
        <v>1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33">
        <v>106</v>
      </c>
      <c r="Z78" s="89"/>
      <c r="AA78" s="90">
        <v>0</v>
      </c>
    </row>
    <row r="79" spans="1:27" x14ac:dyDescent="0.25">
      <c r="A79" s="103"/>
      <c r="B79" s="5">
        <v>2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11">
        <v>31</v>
      </c>
      <c r="Z79" s="89"/>
      <c r="AA79" s="72">
        <v>31</v>
      </c>
    </row>
    <row r="80" spans="1:27" x14ac:dyDescent="0.25">
      <c r="A80" s="103"/>
      <c r="B80" s="5">
        <v>3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33">
        <v>2</v>
      </c>
      <c r="Z80" s="89"/>
      <c r="AA80" s="90">
        <v>0</v>
      </c>
    </row>
    <row r="81" spans="1:28" x14ac:dyDescent="0.25">
      <c r="A81" s="103"/>
      <c r="B81" s="5">
        <v>4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11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11">
        <v>63</v>
      </c>
      <c r="Z81" s="89"/>
      <c r="AA81" s="72">
        <v>14</v>
      </c>
    </row>
    <row r="82" spans="1:28" x14ac:dyDescent="0.25">
      <c r="A82" s="103"/>
      <c r="B82" s="5">
        <v>6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62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33">
        <v>4293</v>
      </c>
      <c r="Z82" s="89"/>
      <c r="AA82" s="90">
        <v>0</v>
      </c>
    </row>
    <row r="83" spans="1:28" x14ac:dyDescent="0.25">
      <c r="A83" s="103"/>
      <c r="B83" s="5">
        <v>8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33">
        <v>146</v>
      </c>
      <c r="Z83" s="89"/>
      <c r="AA83" s="90">
        <v>0</v>
      </c>
    </row>
    <row r="84" spans="1:28" x14ac:dyDescent="0.25">
      <c r="A84" s="103"/>
      <c r="B84" s="5">
        <v>12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81">
        <v>24114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33">
        <v>182</v>
      </c>
      <c r="Z84" s="89"/>
      <c r="AA84" s="72">
        <v>9400</v>
      </c>
      <c r="AB84" s="2"/>
    </row>
    <row r="85" spans="1:28" x14ac:dyDescent="0.25">
      <c r="A85" s="103"/>
      <c r="B85" s="5">
        <v>20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5237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1597</v>
      </c>
      <c r="S85" s="64">
        <v>0</v>
      </c>
      <c r="T85" s="64">
        <v>0</v>
      </c>
      <c r="U85" s="64">
        <v>0</v>
      </c>
      <c r="V85" s="64">
        <v>4</v>
      </c>
      <c r="W85" s="64">
        <v>0</v>
      </c>
      <c r="X85" s="64">
        <v>0</v>
      </c>
      <c r="Y85" s="33">
        <v>0</v>
      </c>
      <c r="Z85" s="89"/>
      <c r="AA85" s="90">
        <v>0</v>
      </c>
    </row>
    <row r="86" spans="1:28" x14ac:dyDescent="0.25">
      <c r="A86" s="103"/>
      <c r="B86" s="5">
        <v>24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33">
        <v>186</v>
      </c>
      <c r="Z86" s="89"/>
      <c r="AA86" s="76">
        <v>0</v>
      </c>
    </row>
    <row r="87" spans="1:28" x14ac:dyDescent="0.2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Z87" s="2"/>
      <c r="AA87" s="77"/>
    </row>
    <row r="88" spans="1:28" x14ac:dyDescent="0.25">
      <c r="A88" s="102" t="s">
        <v>67</v>
      </c>
      <c r="B88" s="66" t="s">
        <v>11</v>
      </c>
      <c r="C88" s="32">
        <f>SUM(C89:C98)</f>
        <v>0</v>
      </c>
      <c r="D88" s="32">
        <f>SUM(D89:D98)</f>
        <v>1</v>
      </c>
      <c r="E88" s="32">
        <f t="shared" ref="E88:F88" si="15">SUM(E89:E98)</f>
        <v>0</v>
      </c>
      <c r="F88" s="32">
        <f t="shared" si="15"/>
        <v>0</v>
      </c>
      <c r="G88" s="32">
        <f>SUM(G89:G98)</f>
        <v>0</v>
      </c>
      <c r="H88" s="32">
        <f>SUM(H89:H98)</f>
        <v>0</v>
      </c>
      <c r="I88" s="32">
        <f>SUM(I89:I98)</f>
        <v>0</v>
      </c>
      <c r="J88" s="32">
        <f>SUM(J89:J98)</f>
        <v>0</v>
      </c>
      <c r="K88" s="32">
        <f t="shared" ref="K88:Y88" si="16">SUM(K89:K98)</f>
        <v>5</v>
      </c>
      <c r="L88" s="32">
        <f t="shared" si="16"/>
        <v>264</v>
      </c>
      <c r="M88" s="32">
        <f t="shared" si="16"/>
        <v>0</v>
      </c>
      <c r="N88" s="32">
        <f t="shared" si="16"/>
        <v>0</v>
      </c>
      <c r="O88" s="32">
        <f t="shared" si="16"/>
        <v>760</v>
      </c>
      <c r="P88" s="32">
        <f t="shared" si="16"/>
        <v>0</v>
      </c>
      <c r="Q88" s="32">
        <f t="shared" si="16"/>
        <v>0</v>
      </c>
      <c r="R88" s="32">
        <f t="shared" si="16"/>
        <v>103</v>
      </c>
      <c r="S88" s="32">
        <f t="shared" si="16"/>
        <v>0</v>
      </c>
      <c r="T88" s="32">
        <f t="shared" si="16"/>
        <v>0</v>
      </c>
      <c r="U88" s="32">
        <f t="shared" si="16"/>
        <v>0</v>
      </c>
      <c r="V88" s="32">
        <f t="shared" si="16"/>
        <v>0</v>
      </c>
      <c r="W88" s="32">
        <f t="shared" si="16"/>
        <v>77</v>
      </c>
      <c r="X88" s="32">
        <f t="shared" si="16"/>
        <v>0</v>
      </c>
      <c r="Y88" s="32">
        <f t="shared" si="16"/>
        <v>87804</v>
      </c>
      <c r="Z88" s="89"/>
      <c r="AA88" s="71">
        <f>SUM(AA89:AA98)</f>
        <v>760</v>
      </c>
    </row>
    <row r="89" spans="1:28" x14ac:dyDescent="0.25">
      <c r="A89" s="103"/>
      <c r="B89" s="5">
        <v>2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33">
        <v>52</v>
      </c>
      <c r="Z89" s="89"/>
      <c r="AA89" s="90">
        <v>0</v>
      </c>
    </row>
    <row r="90" spans="1:28" x14ac:dyDescent="0.25">
      <c r="A90" s="103"/>
      <c r="B90" s="5">
        <v>3</v>
      </c>
      <c r="C90" s="64">
        <v>0</v>
      </c>
      <c r="D90" s="64">
        <v>1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17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33">
        <v>1515</v>
      </c>
      <c r="Z90" s="89"/>
      <c r="AA90" s="90">
        <v>0</v>
      </c>
    </row>
    <row r="91" spans="1:28" x14ac:dyDescent="0.25">
      <c r="A91" s="103"/>
      <c r="B91" s="5">
        <v>4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5</v>
      </c>
      <c r="L91" s="64">
        <v>264</v>
      </c>
      <c r="M91" s="64">
        <v>0</v>
      </c>
      <c r="N91" s="64">
        <v>0</v>
      </c>
      <c r="O91" s="81">
        <v>760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77</v>
      </c>
      <c r="X91" s="64">
        <v>0</v>
      </c>
      <c r="Y91" s="33">
        <v>448</v>
      </c>
      <c r="Z91" s="89"/>
      <c r="AA91" s="72">
        <v>760</v>
      </c>
      <c r="AB91" s="79" t="s">
        <v>73</v>
      </c>
    </row>
    <row r="92" spans="1:28" x14ac:dyDescent="0.25">
      <c r="A92" s="103"/>
      <c r="B92" s="5">
        <v>6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33">
        <v>800</v>
      </c>
      <c r="Z92" s="89"/>
      <c r="AA92" s="90">
        <v>0</v>
      </c>
    </row>
    <row r="93" spans="1:28" x14ac:dyDescent="0.25">
      <c r="A93" s="103"/>
      <c r="B93" s="5">
        <v>8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86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33">
        <v>1442</v>
      </c>
      <c r="Z93" s="89"/>
      <c r="AA93" s="90">
        <v>0</v>
      </c>
    </row>
    <row r="94" spans="1:28" x14ac:dyDescent="0.25">
      <c r="A94" s="103"/>
      <c r="B94" s="5">
        <v>10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33">
        <v>0</v>
      </c>
      <c r="Z94" s="89"/>
      <c r="AA94" s="90">
        <v>0</v>
      </c>
    </row>
    <row r="95" spans="1:28" x14ac:dyDescent="0.25">
      <c r="A95" s="103"/>
      <c r="B95" s="5">
        <v>12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33">
        <v>911</v>
      </c>
      <c r="Z95" s="89"/>
      <c r="AA95" s="90">
        <v>0</v>
      </c>
    </row>
    <row r="96" spans="1:28" x14ac:dyDescent="0.25">
      <c r="A96" s="103"/>
      <c r="B96" s="5">
        <v>14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33">
        <v>27</v>
      </c>
      <c r="Z96" s="89"/>
      <c r="AA96" s="76">
        <v>0</v>
      </c>
    </row>
    <row r="97" spans="1:27" x14ac:dyDescent="0.25">
      <c r="A97" s="103"/>
      <c r="B97" s="5">
        <v>20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33">
        <v>82488</v>
      </c>
      <c r="Z97" s="89"/>
      <c r="AA97" s="90">
        <v>0</v>
      </c>
    </row>
    <row r="98" spans="1:27" x14ac:dyDescent="0.25">
      <c r="A98" s="103"/>
      <c r="B98" s="5">
        <v>24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33">
        <v>121</v>
      </c>
      <c r="Z98" s="89"/>
      <c r="AA98" s="90">
        <v>0</v>
      </c>
    </row>
    <row r="99" spans="1:27" x14ac:dyDescent="0.25">
      <c r="Z99" s="2"/>
      <c r="AA99" s="77"/>
    </row>
  </sheetData>
  <mergeCells count="8">
    <mergeCell ref="A76:A86"/>
    <mergeCell ref="A88:A98"/>
    <mergeCell ref="A5:A17"/>
    <mergeCell ref="A19:A28"/>
    <mergeCell ref="A30:A38"/>
    <mergeCell ref="A40:A49"/>
    <mergeCell ref="A51:A61"/>
    <mergeCell ref="A63:A74"/>
  </mergeCells>
  <conditionalFormatting sqref="Z28 A29 S29:T29 V29:AA29 Z5:Z26 Z40:Z49 Z63:Z74 Z88:Z98">
    <cfRule type="expression" dxfId="29" priority="29">
      <formula>IF(#REF!="Total",1,0)</formula>
    </cfRule>
    <cfRule type="expression" dxfId="28" priority="30">
      <formula>IF(#REF!="Label",1,0)</formula>
    </cfRule>
  </conditionalFormatting>
  <conditionalFormatting sqref="Z31:Z36 Z38">
    <cfRule type="expression" dxfId="27" priority="27">
      <formula>IF(#REF!="Total",1,0)</formula>
    </cfRule>
    <cfRule type="expression" dxfId="26" priority="28">
      <formula>IF(#REF!="Label",1,0)</formula>
    </cfRule>
  </conditionalFormatting>
  <conditionalFormatting sqref="P31:Q36 V31:V36 S31:T36">
    <cfRule type="expression" dxfId="25" priority="25">
      <formula>IF(#REF!&lt;-0.4999999,1,0)</formula>
    </cfRule>
    <cfRule type="expression" dxfId="24" priority="26">
      <formula>IF(#REF!&gt;0.499999,1,0)</formula>
    </cfRule>
  </conditionalFormatting>
  <conditionalFormatting sqref="X31:X36">
    <cfRule type="expression" dxfId="23" priority="23">
      <formula>IF(#REF!&lt;-0.4999999,1,0)</formula>
    </cfRule>
    <cfRule type="expression" dxfId="22" priority="24">
      <formula>IF(#REF!&gt;0.499999,1,0)</formula>
    </cfRule>
  </conditionalFormatting>
  <conditionalFormatting sqref="U31:U36">
    <cfRule type="expression" dxfId="21" priority="21">
      <formula>IF(#REF!&lt;-0.4999999,1,0)</formula>
    </cfRule>
    <cfRule type="expression" dxfId="20" priority="22">
      <formula>IF(#REF!&gt;0.499999,1,0)</formula>
    </cfRule>
  </conditionalFormatting>
  <conditionalFormatting sqref="C31:C36 F31:G36">
    <cfRule type="expression" dxfId="19" priority="19">
      <formula>IF(#REF!&lt;-0.4999999,1,0)</formula>
    </cfRule>
    <cfRule type="expression" dxfId="18" priority="20">
      <formula>IF(#REF!&gt;0.499999,1,0)</formula>
    </cfRule>
  </conditionalFormatting>
  <conditionalFormatting sqref="H31:H36">
    <cfRule type="expression" dxfId="17" priority="17">
      <formula>IF(#REF!&lt;-0.4999999,1,0)</formula>
    </cfRule>
    <cfRule type="expression" dxfId="16" priority="18">
      <formula>IF(#REF!&gt;0.499999,1,0)</formula>
    </cfRule>
  </conditionalFormatting>
  <conditionalFormatting sqref="I31:I36">
    <cfRule type="expression" dxfId="15" priority="15">
      <formula>IF(#REF!&lt;-0.4999999,1,0)</formula>
    </cfRule>
    <cfRule type="expression" dxfId="14" priority="16">
      <formula>IF(#REF!&gt;0.499999,1,0)</formula>
    </cfRule>
  </conditionalFormatting>
  <conditionalFormatting sqref="Z51:Z61">
    <cfRule type="expression" dxfId="13" priority="13">
      <formula>IF(#REF!="Total",1,0)</formula>
    </cfRule>
    <cfRule type="expression" dxfId="12" priority="14">
      <formula>IF(#REF!="Label",1,0)</formula>
    </cfRule>
  </conditionalFormatting>
  <conditionalFormatting sqref="Z76:Z86">
    <cfRule type="expression" dxfId="11" priority="11">
      <formula>IF(#REF!="Total",1,0)</formula>
    </cfRule>
    <cfRule type="expression" dxfId="10" priority="12">
      <formula>IF(#REF!="Label",1,0)</formula>
    </cfRule>
  </conditionalFormatting>
  <conditionalFormatting sqref="D31:D36">
    <cfRule type="expression" dxfId="9" priority="9">
      <formula>IF(#REF!&lt;-0.4999999,1,0)</formula>
    </cfRule>
    <cfRule type="expression" dxfId="8" priority="10">
      <formula>IF(#REF!&gt;0.499999,1,0)</formula>
    </cfRule>
  </conditionalFormatting>
  <conditionalFormatting sqref="E31:E36">
    <cfRule type="expression" dxfId="7" priority="7">
      <formula>IF(#REF!&lt;-0.4999999,1,0)</formula>
    </cfRule>
    <cfRule type="expression" dxfId="6" priority="8">
      <formula>IF(#REF!&gt;0.499999,1,0)</formula>
    </cfRule>
  </conditionalFormatting>
  <conditionalFormatting sqref="J31:O36">
    <cfRule type="expression" dxfId="5" priority="5">
      <formula>IF(#REF!&lt;-0.4999999,1,0)</formula>
    </cfRule>
    <cfRule type="expression" dxfId="4" priority="6">
      <formula>IF(#REF!&gt;0.499999,1,0)</formula>
    </cfRule>
  </conditionalFormatting>
  <conditionalFormatting sqref="R31:R36">
    <cfRule type="expression" dxfId="3" priority="3">
      <formula>IF(#REF!&lt;-0.4999999,1,0)</formula>
    </cfRule>
    <cfRule type="expression" dxfId="2" priority="4">
      <formula>IF(#REF!&gt;0.499999,1,0)</formula>
    </cfRule>
  </conditionalFormatting>
  <conditionalFormatting sqref="W31:W36">
    <cfRule type="expression" dxfId="1" priority="1">
      <formula>IF(#REF!&lt;-0.4999999,1,0)</formula>
    </cfRule>
    <cfRule type="expression" dxfId="0" priority="2">
      <formula>IF(#REF!&gt;0.499999,1,0)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60" zoomScaleNormal="100" workbookViewId="0">
      <selection activeCell="O13" sqref="O13"/>
    </sheetView>
  </sheetViews>
  <sheetFormatPr defaultRowHeight="15" x14ac:dyDescent="0.25"/>
  <cols>
    <col min="6" max="6" width="10" bestFit="1" customWidth="1"/>
    <col min="8" max="8" width="24.85546875" bestFit="1" customWidth="1"/>
    <col min="9" max="9" width="10" customWidth="1"/>
    <col min="10" max="10" width="24.5703125" style="12" bestFit="1" customWidth="1"/>
  </cols>
  <sheetData>
    <row r="1" spans="1:12" x14ac:dyDescent="0.25">
      <c r="J1" s="29"/>
    </row>
    <row r="2" spans="1:12" x14ac:dyDescent="0.25">
      <c r="J2" s="29"/>
    </row>
    <row r="3" spans="1:12" x14ac:dyDescent="0.25">
      <c r="J3" s="29"/>
    </row>
    <row r="4" spans="1:12" x14ac:dyDescent="0.25">
      <c r="A4" s="16"/>
      <c r="B4" s="16"/>
      <c r="C4" s="16"/>
      <c r="D4" s="16"/>
      <c r="E4" s="16"/>
      <c r="F4" s="16"/>
      <c r="G4" s="16"/>
      <c r="H4" s="16"/>
      <c r="J4" s="29"/>
    </row>
    <row r="5" spans="1:12" ht="15.75" x14ac:dyDescent="0.25">
      <c r="A5" s="109" t="s">
        <v>55</v>
      </c>
      <c r="B5" s="110"/>
      <c r="C5" s="110"/>
      <c r="D5" s="110"/>
      <c r="E5" s="110"/>
      <c r="F5" s="110"/>
      <c r="G5" s="110"/>
      <c r="H5" s="110"/>
      <c r="I5" s="110"/>
      <c r="J5" s="29"/>
    </row>
    <row r="6" spans="1:12" x14ac:dyDescent="0.25">
      <c r="A6" s="111"/>
      <c r="B6" s="112"/>
      <c r="C6" s="112"/>
      <c r="D6" s="112"/>
      <c r="E6" s="112"/>
      <c r="F6" s="112"/>
      <c r="G6" s="112"/>
      <c r="H6" s="112"/>
      <c r="I6" s="112"/>
    </row>
    <row r="7" spans="1:12" x14ac:dyDescent="0.25">
      <c r="A7" s="63" t="s">
        <v>0</v>
      </c>
      <c r="B7" s="63" t="s">
        <v>1</v>
      </c>
      <c r="C7" s="63" t="s">
        <v>2</v>
      </c>
      <c r="D7" s="63" t="s">
        <v>3</v>
      </c>
      <c r="E7" s="63" t="s">
        <v>4</v>
      </c>
      <c r="F7" s="63" t="s">
        <v>5</v>
      </c>
      <c r="G7" s="63" t="s">
        <v>6</v>
      </c>
      <c r="H7" s="63" t="s">
        <v>7</v>
      </c>
      <c r="I7" s="63" t="s">
        <v>8</v>
      </c>
      <c r="J7" s="28" t="s">
        <v>9</v>
      </c>
    </row>
    <row r="8" spans="1:12" x14ac:dyDescent="0.25">
      <c r="A8" s="16"/>
      <c r="B8" s="16"/>
      <c r="C8" s="62"/>
      <c r="D8" s="62"/>
      <c r="E8" s="62"/>
      <c r="F8" s="62"/>
      <c r="G8" s="62"/>
      <c r="H8" s="62"/>
    </row>
    <row r="9" spans="1:12" x14ac:dyDescent="0.25">
      <c r="A9" s="105" t="s">
        <v>30</v>
      </c>
      <c r="B9" s="106"/>
      <c r="C9" s="107" t="s">
        <v>33</v>
      </c>
      <c r="D9" s="107"/>
      <c r="E9" s="107"/>
      <c r="F9" s="107"/>
      <c r="G9" s="107"/>
      <c r="H9" s="107"/>
      <c r="I9" s="108"/>
      <c r="J9" s="46" t="s">
        <v>60</v>
      </c>
    </row>
    <row r="10" spans="1:12" x14ac:dyDescent="0.25">
      <c r="A10" s="26" t="s">
        <v>42</v>
      </c>
      <c r="B10" s="25" t="s">
        <v>41</v>
      </c>
      <c r="C10" s="25">
        <v>1929</v>
      </c>
      <c r="D10" s="25" t="s">
        <v>40</v>
      </c>
      <c r="E10" s="25" t="s">
        <v>39</v>
      </c>
      <c r="F10" s="25" t="s">
        <v>38</v>
      </c>
      <c r="G10" s="25" t="s">
        <v>37</v>
      </c>
      <c r="H10" s="25">
        <v>1970</v>
      </c>
      <c r="I10" s="25" t="s">
        <v>11</v>
      </c>
      <c r="J10" s="45" t="s">
        <v>31</v>
      </c>
    </row>
    <row r="11" spans="1:12" x14ac:dyDescent="0.25">
      <c r="A11" s="56" t="s">
        <v>54</v>
      </c>
      <c r="B11" s="54" t="s">
        <v>36</v>
      </c>
      <c r="C11" s="43">
        <v>0</v>
      </c>
      <c r="D11" s="43">
        <v>0</v>
      </c>
      <c r="E11" s="43">
        <v>0</v>
      </c>
      <c r="F11" s="43">
        <v>0</v>
      </c>
      <c r="G11" s="43">
        <v>11497</v>
      </c>
      <c r="H11" s="43">
        <v>0</v>
      </c>
      <c r="I11" s="43">
        <f t="shared" ref="I11:I16" si="0">SUM(C11:H11)</f>
        <v>11497</v>
      </c>
      <c r="J11" s="24"/>
    </row>
    <row r="12" spans="1:12" x14ac:dyDescent="0.25">
      <c r="A12" s="56" t="s">
        <v>53</v>
      </c>
      <c r="B12" s="54" t="s">
        <v>36</v>
      </c>
      <c r="C12" s="43">
        <v>0</v>
      </c>
      <c r="D12" s="43">
        <v>0</v>
      </c>
      <c r="E12" s="43">
        <v>5572</v>
      </c>
      <c r="F12" s="43">
        <v>0</v>
      </c>
      <c r="G12" s="43">
        <v>2785</v>
      </c>
      <c r="H12" s="43">
        <v>0</v>
      </c>
      <c r="I12" s="43">
        <f t="shared" si="0"/>
        <v>8357</v>
      </c>
      <c r="J12" s="24"/>
    </row>
    <row r="13" spans="1:12" x14ac:dyDescent="0.25">
      <c r="A13" s="56" t="s">
        <v>52</v>
      </c>
      <c r="B13" s="54" t="s">
        <v>36</v>
      </c>
      <c r="C13" s="67">
        <f>SUM(31589-5953-8310)</f>
        <v>17326</v>
      </c>
      <c r="D13" s="43">
        <v>0</v>
      </c>
      <c r="E13" s="43">
        <v>0</v>
      </c>
      <c r="F13" s="43">
        <v>0</v>
      </c>
      <c r="G13" s="43">
        <v>0</v>
      </c>
      <c r="H13" s="43">
        <v>33</v>
      </c>
      <c r="I13" s="43">
        <f t="shared" si="0"/>
        <v>17359</v>
      </c>
      <c r="J13" s="24"/>
      <c r="K13" s="27"/>
      <c r="L13" s="27"/>
    </row>
    <row r="14" spans="1:12" x14ac:dyDescent="0.25">
      <c r="A14" s="56" t="s">
        <v>51</v>
      </c>
      <c r="B14" s="54" t="s">
        <v>36</v>
      </c>
      <c r="C14" s="67">
        <f>SUM(3067-3067)</f>
        <v>0</v>
      </c>
      <c r="D14" s="43">
        <v>0</v>
      </c>
      <c r="E14" s="43">
        <v>0</v>
      </c>
      <c r="F14" s="43">
        <v>1765</v>
      </c>
      <c r="G14" s="43">
        <v>2686</v>
      </c>
      <c r="H14" s="43">
        <v>0</v>
      </c>
      <c r="I14" s="43">
        <f t="shared" si="0"/>
        <v>4451</v>
      </c>
      <c r="J14" s="24"/>
    </row>
    <row r="15" spans="1:12" x14ac:dyDescent="0.25">
      <c r="A15" s="55" t="s">
        <v>50</v>
      </c>
      <c r="B15" s="54" t="s">
        <v>36</v>
      </c>
      <c r="C15" s="67">
        <f>SUM(1068-10)</f>
        <v>1058</v>
      </c>
      <c r="D15" s="43">
        <v>3402</v>
      </c>
      <c r="E15" s="43">
        <v>7737</v>
      </c>
      <c r="F15" s="43">
        <v>9373</v>
      </c>
      <c r="G15" s="43">
        <v>688</v>
      </c>
      <c r="H15" s="67">
        <f>SUM(24-24)</f>
        <v>0</v>
      </c>
      <c r="I15" s="43">
        <f t="shared" si="0"/>
        <v>22258</v>
      </c>
      <c r="J15" s="24"/>
    </row>
    <row r="16" spans="1:12" x14ac:dyDescent="0.25">
      <c r="A16" s="55" t="s">
        <v>49</v>
      </c>
      <c r="B16" s="54" t="s">
        <v>36</v>
      </c>
      <c r="C16" s="101">
        <v>2408</v>
      </c>
      <c r="D16" s="43">
        <v>0</v>
      </c>
      <c r="E16" s="43">
        <v>9</v>
      </c>
      <c r="F16" s="43">
        <v>12933</v>
      </c>
      <c r="G16" s="101">
        <v>14907</v>
      </c>
      <c r="H16" s="43">
        <v>0</v>
      </c>
      <c r="I16" s="43">
        <f t="shared" si="0"/>
        <v>30257</v>
      </c>
      <c r="J16" s="24">
        <v>8382</v>
      </c>
    </row>
    <row r="17" spans="1:19" x14ac:dyDescent="0.25">
      <c r="A17" s="53"/>
      <c r="B17" s="16"/>
      <c r="D17" s="52"/>
      <c r="F17" s="52"/>
      <c r="G17" s="52"/>
      <c r="H17" s="49" t="s">
        <v>48</v>
      </c>
      <c r="I17" s="51">
        <f>SUM(I11:I16)</f>
        <v>94179</v>
      </c>
      <c r="J17" s="50">
        <f>SUM(J11:J16)</f>
        <v>8382</v>
      </c>
    </row>
    <row r="18" spans="1:19" x14ac:dyDescent="0.25">
      <c r="A18" s="53"/>
      <c r="B18" s="16"/>
      <c r="C18" s="52"/>
      <c r="D18" s="52"/>
      <c r="E18" s="52"/>
      <c r="F18" s="52"/>
      <c r="G18" s="52"/>
      <c r="H18" s="49" t="s">
        <v>47</v>
      </c>
      <c r="I18" s="48">
        <f>I17/5280</f>
        <v>17.836931818181817</v>
      </c>
      <c r="J18" s="47">
        <f>J17/5280</f>
        <v>1.5874999999999999</v>
      </c>
      <c r="P18" s="27"/>
    </row>
    <row r="19" spans="1:19" x14ac:dyDescent="0.25">
      <c r="A19" s="53"/>
      <c r="B19" s="61"/>
      <c r="C19" s="52"/>
      <c r="D19" s="60"/>
      <c r="E19" s="52"/>
      <c r="F19" s="60"/>
      <c r="G19" s="60"/>
      <c r="H19" s="60"/>
      <c r="I19" s="59"/>
      <c r="K19" s="27"/>
    </row>
    <row r="20" spans="1:19" x14ac:dyDescent="0.25">
      <c r="A20" s="105" t="s">
        <v>29</v>
      </c>
      <c r="B20" s="106"/>
      <c r="C20" s="107" t="s">
        <v>33</v>
      </c>
      <c r="D20" s="107"/>
      <c r="E20" s="107"/>
      <c r="F20" s="107"/>
      <c r="G20" s="107"/>
      <c r="H20" s="107"/>
      <c r="I20" s="108"/>
      <c r="J20" s="46" t="s">
        <v>60</v>
      </c>
      <c r="Q20" s="27"/>
    </row>
    <row r="21" spans="1:19" x14ac:dyDescent="0.25">
      <c r="A21" s="26" t="s">
        <v>42</v>
      </c>
      <c r="B21" s="25" t="s">
        <v>41</v>
      </c>
      <c r="C21" s="25">
        <v>1929</v>
      </c>
      <c r="D21" s="25" t="s">
        <v>40</v>
      </c>
      <c r="E21" s="25" t="s">
        <v>39</v>
      </c>
      <c r="F21" s="25" t="s">
        <v>38</v>
      </c>
      <c r="G21" s="25" t="s">
        <v>37</v>
      </c>
      <c r="H21" s="25">
        <v>1970</v>
      </c>
      <c r="I21" s="25" t="s">
        <v>11</v>
      </c>
      <c r="J21" s="45" t="s">
        <v>31</v>
      </c>
      <c r="S21" s="27"/>
    </row>
    <row r="22" spans="1:19" x14ac:dyDescent="0.25">
      <c r="A22" s="56">
        <v>12</v>
      </c>
      <c r="B22" s="54" t="s">
        <v>36</v>
      </c>
      <c r="C22" s="43">
        <v>0</v>
      </c>
      <c r="D22" s="43">
        <v>0</v>
      </c>
      <c r="E22" s="43">
        <v>154</v>
      </c>
      <c r="F22" s="43">
        <v>0</v>
      </c>
      <c r="G22" s="43">
        <v>0</v>
      </c>
      <c r="H22" s="43">
        <v>0</v>
      </c>
      <c r="I22" s="43">
        <f>SUM(C22+D22+E22+F22+G22+H22)</f>
        <v>154</v>
      </c>
      <c r="J22" s="24"/>
    </row>
    <row r="23" spans="1:19" x14ac:dyDescent="0.25">
      <c r="A23" s="55">
        <v>10</v>
      </c>
      <c r="B23" s="54" t="s">
        <v>36</v>
      </c>
      <c r="C23" s="43">
        <v>0</v>
      </c>
      <c r="D23" s="43">
        <v>0</v>
      </c>
      <c r="E23" s="43">
        <v>0</v>
      </c>
      <c r="F23" s="43">
        <v>0</v>
      </c>
      <c r="G23" s="43">
        <v>64</v>
      </c>
      <c r="H23" s="43">
        <v>0</v>
      </c>
      <c r="I23" s="43">
        <f>SUM(C23+D23+E23+F23+G23+H23)</f>
        <v>64</v>
      </c>
      <c r="J23" s="24"/>
    </row>
    <row r="24" spans="1:19" x14ac:dyDescent="0.25">
      <c r="A24" s="55">
        <v>8</v>
      </c>
      <c r="B24" s="54" t="s">
        <v>36</v>
      </c>
      <c r="C24" s="43">
        <v>0</v>
      </c>
      <c r="D24" s="43">
        <v>0</v>
      </c>
      <c r="E24" s="43">
        <v>0</v>
      </c>
      <c r="F24" s="43">
        <v>86</v>
      </c>
      <c r="G24" s="43">
        <v>1629</v>
      </c>
      <c r="H24" s="43">
        <v>0</v>
      </c>
      <c r="I24" s="43">
        <f>F24+G24</f>
        <v>1715</v>
      </c>
      <c r="J24" s="24"/>
    </row>
    <row r="25" spans="1:19" x14ac:dyDescent="0.25">
      <c r="A25" s="53"/>
      <c r="B25" s="16"/>
      <c r="C25" s="52"/>
      <c r="D25" s="52"/>
      <c r="E25" s="52"/>
      <c r="F25" s="52"/>
      <c r="G25" s="52"/>
      <c r="H25" s="49" t="s">
        <v>46</v>
      </c>
      <c r="I25" s="51">
        <f>I22+I23+I24</f>
        <v>1933</v>
      </c>
      <c r="J25" s="50">
        <v>0</v>
      </c>
    </row>
    <row r="26" spans="1:19" x14ac:dyDescent="0.25">
      <c r="A26" s="53"/>
      <c r="B26" s="16"/>
      <c r="C26" s="52"/>
      <c r="D26" s="52"/>
      <c r="E26" s="52"/>
      <c r="F26" s="52"/>
      <c r="G26" s="52"/>
      <c r="H26" s="49" t="s">
        <v>45</v>
      </c>
      <c r="I26" s="48">
        <f>I25/5280</f>
        <v>0.36609848484848484</v>
      </c>
      <c r="J26" s="47">
        <v>0</v>
      </c>
    </row>
    <row r="27" spans="1:19" x14ac:dyDescent="0.25">
      <c r="A27" s="53"/>
      <c r="B27" s="16"/>
      <c r="C27" s="58"/>
      <c r="D27" s="58"/>
      <c r="E27" s="58"/>
      <c r="F27" s="58"/>
      <c r="G27" s="58"/>
      <c r="H27" s="58"/>
      <c r="I27" s="57"/>
    </row>
    <row r="28" spans="1:19" x14ac:dyDescent="0.25">
      <c r="A28" s="105" t="s">
        <v>28</v>
      </c>
      <c r="B28" s="106"/>
      <c r="C28" s="107" t="s">
        <v>33</v>
      </c>
      <c r="D28" s="107"/>
      <c r="E28" s="107"/>
      <c r="F28" s="107"/>
      <c r="G28" s="107"/>
      <c r="H28" s="107"/>
      <c r="I28" s="108"/>
      <c r="J28" s="46" t="s">
        <v>60</v>
      </c>
    </row>
    <row r="29" spans="1:19" x14ac:dyDescent="0.25">
      <c r="A29" s="26" t="s">
        <v>42</v>
      </c>
      <c r="B29" s="25" t="s">
        <v>41</v>
      </c>
      <c r="C29" s="25">
        <v>1929</v>
      </c>
      <c r="D29" s="25" t="s">
        <v>40</v>
      </c>
      <c r="E29" s="25" t="s">
        <v>39</v>
      </c>
      <c r="F29" s="25" t="s">
        <v>38</v>
      </c>
      <c r="G29" s="25" t="s">
        <v>37</v>
      </c>
      <c r="H29" s="25">
        <v>1970</v>
      </c>
      <c r="I29" s="25" t="s">
        <v>11</v>
      </c>
      <c r="J29" s="45" t="s">
        <v>31</v>
      </c>
    </row>
    <row r="30" spans="1:19" x14ac:dyDescent="0.25">
      <c r="A30" s="56">
        <v>14</v>
      </c>
      <c r="B30" s="54" t="s">
        <v>36</v>
      </c>
      <c r="C30" s="43">
        <v>0</v>
      </c>
      <c r="D30" s="43">
        <v>0</v>
      </c>
      <c r="E30" s="43">
        <v>0</v>
      </c>
      <c r="F30" s="43">
        <v>17737</v>
      </c>
      <c r="G30" s="43"/>
      <c r="H30" s="43">
        <v>0</v>
      </c>
      <c r="I30" s="43">
        <f>SUM(C30:H30)</f>
        <v>17737</v>
      </c>
      <c r="J30" s="24"/>
    </row>
    <row r="31" spans="1:19" x14ac:dyDescent="0.25">
      <c r="A31" s="55">
        <v>10</v>
      </c>
      <c r="B31" s="54" t="s">
        <v>36</v>
      </c>
      <c r="C31" s="43">
        <v>766</v>
      </c>
      <c r="D31" s="43">
        <v>5838</v>
      </c>
      <c r="E31" s="43">
        <v>0</v>
      </c>
      <c r="F31" s="43">
        <v>12789</v>
      </c>
      <c r="G31" s="43">
        <v>2335</v>
      </c>
      <c r="H31" s="43">
        <v>0</v>
      </c>
      <c r="I31" s="43">
        <f>SUM(C31:H31)</f>
        <v>21728</v>
      </c>
      <c r="J31" s="24"/>
    </row>
    <row r="32" spans="1:19" x14ac:dyDescent="0.25">
      <c r="A32" s="55">
        <v>8</v>
      </c>
      <c r="B32" s="54" t="s">
        <v>36</v>
      </c>
      <c r="C32" s="43">
        <v>2093</v>
      </c>
      <c r="D32" s="43">
        <v>0</v>
      </c>
      <c r="E32" s="43">
        <v>3983</v>
      </c>
      <c r="F32" s="43">
        <v>13199</v>
      </c>
      <c r="G32" s="43">
        <v>15202</v>
      </c>
      <c r="H32" s="43">
        <v>0</v>
      </c>
      <c r="I32" s="43">
        <f>SUM(C32+D32+E32+F32+G32)</f>
        <v>34477</v>
      </c>
      <c r="J32" s="24"/>
    </row>
    <row r="33" spans="1:10" x14ac:dyDescent="0.25">
      <c r="A33" s="53"/>
      <c r="B33" s="16"/>
      <c r="C33" s="52"/>
      <c r="D33" s="52"/>
      <c r="E33" s="52"/>
      <c r="F33" s="52"/>
      <c r="G33" s="52"/>
      <c r="H33" s="49" t="s">
        <v>44</v>
      </c>
      <c r="I33" s="51">
        <f>SUM(I30:I32)</f>
        <v>73942</v>
      </c>
      <c r="J33" s="50">
        <v>0</v>
      </c>
    </row>
    <row r="34" spans="1:10" x14ac:dyDescent="0.25">
      <c r="A34" s="53"/>
      <c r="B34" s="16"/>
      <c r="C34" s="52"/>
      <c r="D34" s="52"/>
      <c r="E34" s="52"/>
      <c r="F34" s="52"/>
      <c r="G34" s="52"/>
      <c r="H34" s="49" t="s">
        <v>43</v>
      </c>
      <c r="I34" s="48">
        <f>I33/5280</f>
        <v>14.004166666666666</v>
      </c>
      <c r="J34" s="47">
        <v>0</v>
      </c>
    </row>
    <row r="35" spans="1:10" x14ac:dyDescent="0.25">
      <c r="A35" s="16"/>
      <c r="B35" s="16"/>
      <c r="C35" s="16"/>
      <c r="D35" s="16"/>
      <c r="E35" s="16"/>
      <c r="F35" s="16"/>
      <c r="G35" s="16"/>
      <c r="H35" s="16"/>
      <c r="I35" s="27"/>
    </row>
    <row r="36" spans="1:10" x14ac:dyDescent="0.25">
      <c r="A36" s="105" t="s">
        <v>27</v>
      </c>
      <c r="B36" s="106"/>
      <c r="C36" s="107" t="s">
        <v>33</v>
      </c>
      <c r="D36" s="107"/>
      <c r="E36" s="107"/>
      <c r="F36" s="107"/>
      <c r="G36" s="107"/>
      <c r="H36" s="107"/>
      <c r="I36" s="108"/>
      <c r="J36" s="46" t="s">
        <v>60</v>
      </c>
    </row>
    <row r="37" spans="1:10" x14ac:dyDescent="0.25">
      <c r="A37" s="26" t="s">
        <v>42</v>
      </c>
      <c r="B37" s="25" t="s">
        <v>41</v>
      </c>
      <c r="C37" s="25">
        <v>1929</v>
      </c>
      <c r="D37" s="25" t="s">
        <v>40</v>
      </c>
      <c r="E37" s="25" t="s">
        <v>39</v>
      </c>
      <c r="F37" s="25" t="s">
        <v>38</v>
      </c>
      <c r="G37" s="25" t="s">
        <v>37</v>
      </c>
      <c r="H37" s="25">
        <v>1970</v>
      </c>
      <c r="I37" s="25" t="s">
        <v>11</v>
      </c>
      <c r="J37" s="45" t="s">
        <v>31</v>
      </c>
    </row>
    <row r="38" spans="1:10" x14ac:dyDescent="0.25">
      <c r="A38" s="56">
        <v>12</v>
      </c>
      <c r="B38" s="54" t="s">
        <v>36</v>
      </c>
      <c r="C38" s="43">
        <v>0</v>
      </c>
      <c r="D38" s="43">
        <v>0</v>
      </c>
      <c r="E38" s="43">
        <v>0</v>
      </c>
      <c r="F38" s="43">
        <v>0</v>
      </c>
      <c r="G38" s="43">
        <v>2901</v>
      </c>
      <c r="H38" s="43">
        <v>0</v>
      </c>
      <c r="I38" s="43">
        <f>SUM(C38:H38)</f>
        <v>2901</v>
      </c>
      <c r="J38" s="24"/>
    </row>
    <row r="39" spans="1:10" x14ac:dyDescent="0.25">
      <c r="A39" s="55">
        <v>10</v>
      </c>
      <c r="B39" s="54" t="s">
        <v>36</v>
      </c>
      <c r="C39" s="43">
        <v>418</v>
      </c>
      <c r="D39" s="43">
        <v>0</v>
      </c>
      <c r="E39" s="43">
        <v>0</v>
      </c>
      <c r="F39" s="43">
        <v>7971</v>
      </c>
      <c r="G39" s="43">
        <v>0</v>
      </c>
      <c r="H39" s="43">
        <v>0</v>
      </c>
      <c r="I39" s="43">
        <f>SUM(C39:H39)</f>
        <v>8389</v>
      </c>
      <c r="J39" s="24"/>
    </row>
    <row r="40" spans="1:10" x14ac:dyDescent="0.25">
      <c r="A40" s="55">
        <v>8</v>
      </c>
      <c r="B40" s="54" t="s">
        <v>36</v>
      </c>
      <c r="C40" s="43">
        <v>0</v>
      </c>
      <c r="D40" s="43">
        <v>0</v>
      </c>
      <c r="E40" s="43">
        <v>0</v>
      </c>
      <c r="F40" s="43">
        <v>0</v>
      </c>
      <c r="G40" s="43">
        <v>7336</v>
      </c>
      <c r="H40" s="43">
        <v>0</v>
      </c>
      <c r="I40" s="43">
        <v>7336</v>
      </c>
      <c r="J40" s="24"/>
    </row>
    <row r="41" spans="1:10" x14ac:dyDescent="0.25">
      <c r="A41" s="53"/>
      <c r="B41" s="16"/>
      <c r="C41" s="52"/>
      <c r="D41" s="52"/>
      <c r="E41" s="52"/>
      <c r="F41" s="52"/>
      <c r="G41" s="52"/>
      <c r="H41" s="49" t="s">
        <v>35</v>
      </c>
      <c r="I41" s="51">
        <f>SUM(I38:I40)</f>
        <v>18626</v>
      </c>
      <c r="J41" s="50">
        <v>0</v>
      </c>
    </row>
    <row r="42" spans="1:10" x14ac:dyDescent="0.25">
      <c r="A42" s="16"/>
      <c r="B42" s="16"/>
      <c r="C42" s="16"/>
      <c r="D42" s="16"/>
      <c r="E42" s="16"/>
      <c r="F42" s="16"/>
      <c r="G42" s="16"/>
      <c r="H42" s="49" t="s">
        <v>34</v>
      </c>
      <c r="I42" s="48">
        <f>I41/5280</f>
        <v>3.5276515151515153</v>
      </c>
      <c r="J42" s="47">
        <v>0</v>
      </c>
    </row>
    <row r="43" spans="1:10" x14ac:dyDescent="0.25">
      <c r="A43" s="16"/>
      <c r="B43" s="16"/>
      <c r="C43" s="16"/>
      <c r="D43" s="16"/>
      <c r="E43" s="16"/>
      <c r="F43" s="16"/>
      <c r="G43" s="16"/>
      <c r="H43" s="16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J44" s="46" t="s">
        <v>60</v>
      </c>
    </row>
    <row r="45" spans="1:10" x14ac:dyDescent="0.25">
      <c r="A45" s="16"/>
      <c r="B45" s="16"/>
      <c r="C45" s="16"/>
      <c r="D45" s="16"/>
      <c r="E45" s="16"/>
      <c r="F45" s="16"/>
      <c r="G45" s="23"/>
      <c r="H45" s="22" t="s">
        <v>33</v>
      </c>
      <c r="I45" s="22" t="s">
        <v>32</v>
      </c>
      <c r="J45" s="45" t="s">
        <v>31</v>
      </c>
    </row>
    <row r="46" spans="1:10" x14ac:dyDescent="0.25">
      <c r="A46" s="16"/>
      <c r="B46" s="16"/>
      <c r="C46" s="16"/>
      <c r="D46" s="16"/>
      <c r="E46" s="16"/>
      <c r="F46" s="20"/>
      <c r="G46" s="19" t="s">
        <v>30</v>
      </c>
      <c r="H46" s="43">
        <f>I17</f>
        <v>94179</v>
      </c>
      <c r="I46" s="42">
        <f>H46/5280</f>
        <v>17.836931818181817</v>
      </c>
      <c r="J46" s="68" t="s">
        <v>61</v>
      </c>
    </row>
    <row r="47" spans="1:10" x14ac:dyDescent="0.25">
      <c r="A47" s="16"/>
      <c r="B47" s="16"/>
      <c r="C47" s="16"/>
      <c r="D47" s="16"/>
      <c r="E47" s="16"/>
      <c r="F47" s="20"/>
      <c r="G47" s="19" t="s">
        <v>29</v>
      </c>
      <c r="H47" s="43">
        <f>I25</f>
        <v>1933</v>
      </c>
      <c r="I47" s="42">
        <f>H47/5280</f>
        <v>0.36609848484848484</v>
      </c>
      <c r="J47" s="21"/>
    </row>
    <row r="48" spans="1:10" x14ac:dyDescent="0.25">
      <c r="A48" s="16"/>
      <c r="B48" s="16"/>
      <c r="C48" s="16"/>
      <c r="D48" s="16"/>
      <c r="E48" s="16"/>
      <c r="F48" s="20"/>
      <c r="G48" s="19" t="s">
        <v>28</v>
      </c>
      <c r="H48" s="43">
        <f>I33</f>
        <v>73942</v>
      </c>
      <c r="I48" s="42">
        <f>H48/5280</f>
        <v>14.004166666666666</v>
      </c>
      <c r="J48" s="44" t="s">
        <v>62</v>
      </c>
    </row>
    <row r="49" spans="1:10" ht="15" customHeight="1" x14ac:dyDescent="0.25">
      <c r="A49" s="16"/>
      <c r="B49" s="16"/>
      <c r="C49" s="16"/>
      <c r="D49" s="16"/>
      <c r="E49" s="16"/>
      <c r="F49" s="20"/>
      <c r="G49" s="19" t="s">
        <v>27</v>
      </c>
      <c r="H49" s="43">
        <f>I41</f>
        <v>18626</v>
      </c>
      <c r="I49" s="42">
        <f>H49/5280</f>
        <v>3.5276515151515153</v>
      </c>
      <c r="J49" s="18"/>
    </row>
    <row r="50" spans="1:10" x14ac:dyDescent="0.25">
      <c r="A50" s="16"/>
      <c r="B50" s="16"/>
      <c r="C50" s="16"/>
      <c r="D50" s="16"/>
      <c r="E50" s="16"/>
      <c r="F50" s="16"/>
      <c r="G50" s="17" t="s">
        <v>11</v>
      </c>
      <c r="H50" s="41">
        <f>SUM(H46:H49)</f>
        <v>188680</v>
      </c>
      <c r="I50" s="40">
        <f>SUM(I46:I49)</f>
        <v>35.734848484848484</v>
      </c>
      <c r="J50" s="14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J51" s="14"/>
    </row>
    <row r="52" spans="1:10" x14ac:dyDescent="0.25">
      <c r="A52" s="15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</row>
    <row r="56" spans="1:10" x14ac:dyDescent="0.25">
      <c r="A56" s="14"/>
      <c r="B56" s="14"/>
      <c r="C56" s="14"/>
      <c r="D56" s="14"/>
      <c r="E56" s="14"/>
      <c r="F56" s="14"/>
      <c r="G56" s="14"/>
      <c r="H56" s="14"/>
      <c r="I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10" x14ac:dyDescent="0.25">
      <c r="A58" s="13"/>
      <c r="B58" s="13"/>
      <c r="C58" s="13"/>
      <c r="D58" s="13"/>
      <c r="E58" s="13"/>
      <c r="F58" s="13"/>
      <c r="G58" s="13"/>
      <c r="H58" s="13"/>
      <c r="I58" s="13"/>
    </row>
  </sheetData>
  <mergeCells count="10">
    <mergeCell ref="A28:B28"/>
    <mergeCell ref="C28:I28"/>
    <mergeCell ref="A36:B36"/>
    <mergeCell ref="C36:I36"/>
    <mergeCell ref="A5:I5"/>
    <mergeCell ref="A6:I6"/>
    <mergeCell ref="A9:B9"/>
    <mergeCell ref="C9:I9"/>
    <mergeCell ref="A20:B20"/>
    <mergeCell ref="C20:I20"/>
  </mergeCells>
  <pageMargins left="0.7" right="0.7" top="0.75" bottom="0.75" header="0.3" footer="0.3"/>
  <pageSetup scale="72" orientation="portrait" r:id="rId1"/>
  <headerFooter>
    <oddHeader>&amp;RDominion Energy Utah
Docket No. 21-057-27
Exhibit 2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9BD7DB68C5A47BED994C2E9A35506" ma:contentTypeVersion="14" ma:contentTypeDescription="Create a new document." ma:contentTypeScope="" ma:versionID="3dffdfbc21191117a511e03ef8006261">
  <xsd:schema xmlns:xsd="http://www.w3.org/2001/XMLSchema" xmlns:xs="http://www.w3.org/2001/XMLSchema" xmlns:p="http://schemas.microsoft.com/office/2006/metadata/properties" xmlns:ns3="fcaef540-748c-4454-9c43-e47314de0113" xmlns:ns4="4e36ff79-1cb3-4032-b376-09b8081ee0ed" targetNamespace="http://schemas.microsoft.com/office/2006/metadata/properties" ma:root="true" ma:fieldsID="3fc9ca8d9d95759f9cf3df88cef41f19" ns3:_="" ns4:_="">
    <xsd:import namespace="fcaef540-748c-4454-9c43-e47314de0113"/>
    <xsd:import namespace="4e36ff79-1cb3-4032-b376-09b8081ee0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ef540-748c-4454-9c43-e47314de01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ff79-1cb3-4032-b376-09b8081ee0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37738-4B27-40AA-BA9E-C37713F3E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ef540-748c-4454-9c43-e47314de0113"/>
    <ds:schemaRef ds:uri="4e36ff79-1cb3-4032-b376-09b8081ee0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ECD92-82BE-494B-AA41-267321B9A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FB6CA1-70E5-4888-B3D6-A8980DB29BB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e36ff79-1cb3-4032-b376-09b8081ee0ed"/>
    <ds:schemaRef ds:uri="fcaef540-748c-4454-9c43-e47314de01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1 - HP</vt:lpstr>
      <vt:lpstr>Page 2 - IHP</vt:lpstr>
      <vt:lpstr>'Page 2 - IHP'!Print_Area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R. Short</dc:creator>
  <cp:lastModifiedBy>Fred Nass</cp:lastModifiedBy>
  <cp:lastPrinted>2019-11-14T19:48:31Z</cp:lastPrinted>
  <dcterms:created xsi:type="dcterms:W3CDTF">2018-04-05T19:35:01Z</dcterms:created>
  <dcterms:modified xsi:type="dcterms:W3CDTF">2022-11-15T21:35:04Z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0x0101008FF9BD7DB68C5A47BED994C2E9A35506</vt:lpwstr>
  </property>
</Properties>
</file>