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Exhibit 1.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<sst xmlns="http://schemas.openxmlformats.org/spreadsheetml/2006/main" count="44" uniqueCount="43">
  <si>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Inserter</t>
  </si>
  <si>
    <t>Total</t>
  </si>
  <si>
    <t>Totals</t>
  </si>
  <si>
    <t>Total per piece</t>
  </si>
  <si>
    <t>Postage</t>
  </si>
  <si>
    <t>Minimum lines pr/bill</t>
  </si>
  <si>
    <t>Cost Per-Line Calculation</t>
  </si>
  <si>
    <t>Cost per each additional line</t>
  </si>
  <si>
    <t>Calculation of Per-Line Billing Rate</t>
  </si>
  <si>
    <t>(A)</t>
  </si>
  <si>
    <t>Overhead</t>
  </si>
  <si>
    <t>Dominion Energy Utah</t>
  </si>
  <si>
    <t>DEU Exhibit 1.01</t>
  </si>
  <si>
    <t>(B)</t>
  </si>
  <si>
    <t>Printing</t>
  </si>
  <si>
    <t>Printed Page 1</t>
  </si>
  <si>
    <t>Printed Additional Pages</t>
  </si>
  <si>
    <t>Paper</t>
  </si>
  <si>
    <t>Return Envelope (inside)</t>
  </si>
  <si>
    <t>Printing Additional Pages</t>
  </si>
  <si>
    <t>Actual Volume</t>
  </si>
  <si>
    <t>Electric Image PDF Creation - ebills</t>
  </si>
  <si>
    <t>Electric Image PDF Creation - printed</t>
  </si>
  <si>
    <t>Outgoing Envelope (outside)</t>
  </si>
  <si>
    <t>Total Costs</t>
  </si>
  <si>
    <t>Electric Image Hosting Fee</t>
  </si>
  <si>
    <t>Total Printing Cost</t>
  </si>
  <si>
    <t>Cost Per Mailing</t>
  </si>
  <si>
    <t>Total Printing Additional Pages Cost</t>
  </si>
  <si>
    <t>Total Inserter Cost</t>
  </si>
  <si>
    <t>Total Postage Cost</t>
  </si>
  <si>
    <t>Total General &amp; Administration Cost</t>
  </si>
  <si>
    <t>Printer per piece (Line 6)</t>
  </si>
  <si>
    <t>Inserter per piece (Line 12)</t>
  </si>
  <si>
    <t>Postage per piece (Line 13)</t>
  </si>
  <si>
    <t>Overhead per mailing (Line 14)</t>
  </si>
  <si>
    <t>Additional page rate (Line 9)</t>
  </si>
  <si>
    <t>Total per piece price (Line 20)</t>
  </si>
  <si>
    <t>Total cost per line (Line 23/Line 22)</t>
  </si>
  <si>
    <t>Total cost per bill at 11 line minimum (Line 24 * 11)</t>
  </si>
  <si>
    <t>(C)</t>
  </si>
  <si>
    <t>(D)</t>
  </si>
  <si>
    <t>Docket No. 22-057-T03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</si>
</sst>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00_);[Red]\(&quot;$&quot;#,##0.00000000\)"/>
    <numFmt numFmtId="165" formatCode="&quot;$&quot;#,##0.00"/>
    <numFmt numFmtId="166" formatCode="&quot;$&quot;#,##0.000_);[Red]\(&quot;$&quot;#,##0.000\)"/>
    <numFmt numFmtId="167" formatCode="&quot;$&quot;#,##0.0000_);[Red]\(&quot;$&quot;#,##0.0000\)"/>
    <numFmt numFmtId="168" formatCode="0.00000000"/>
    <numFmt numFmtId="169" formatCode="0.0000000"/>
    <numFmt numFmtId="170" formatCode="0.000000"/>
    <numFmt numFmtId="171" formatCode="0.00000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$&quot;#,##0.00000_);[Red]\(&quot;$&quot;#,##0.00000\)"/>
    <numFmt numFmtId="176" formatCode="&quot;$&quot;#,##0.0000000_);[Red]\(&quot;$&quot;#,##0.0000000\)"/>
    <numFmt numFmtId="177" formatCode="&quot;$&quot;#,##0.000000_);[Red]\(&quot;$&quot;#,##0.000000\)"/>
    <numFmt numFmtId="178" formatCode="_(* #,##0.0000_);_(* \(#,##0.0000\);_(* &quot;-&quot;????_);_(@_)"/>
    <numFmt numFmtId="179" formatCode="&quot;$&quot;#,##0.0_);[Red]\(&quot;$&quot;#,##0.0\)"/>
    <numFmt numFmtId="180" formatCode="0.000"/>
    <numFmt numFmtId="181" formatCode="0.0"/>
    <numFmt numFmtId="182" formatCode="0.000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_);_(* \(#,##0.00000\);_(* &quot;-&quot;?????_);_(@_)"/>
    <numFmt numFmtId="187" formatCode="[$-409]dddd\,\ mmmm\ d\,\ yyyy"/>
    <numFmt numFmtId="188" formatCode="[$-409]h:mm:ss\ AM/PM"/>
    <numFmt numFmtId="189" formatCode="_(* #,##0.000000_);_(* \(#,##0.000000\);_(* &quot;-&quot;??_);_(@_)"/>
    <numFmt numFmtId="190" formatCode="_(* #,##0.0000000_);_(* \(#,##0.0000000\);_(* &quot;-&quot;??_);_(@_)"/>
    <numFmt numFmtId="191" formatCode="[$-409]mmm\-yy;@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&quot;$&quot;* #,##0.00000_);_(&quot;$&quot;* \(#,##0.00000\);_(&quot;$&quot;* &quot;-&quot;??_);_(@_)"/>
    <numFmt numFmtId="197" formatCode="_(&quot;$&quot;* #,##0.0000_);_(&quot;$&quot;* \(#,##0.0000\);_(&quot;$&quot;* &quot;-&quot;????_);_(@_)"/>
    <numFmt numFmtId="198" formatCode="_(&quot;$&quot;* #,##0.00000_);_(&quot;$&quot;* \(#,##0.00000\);_(&quot;$&quot;* &quot;-&quot;?????_);_(@_)"/>
    <numFmt numFmtId="199" formatCode="_(* #,##0.000_);_(* \(#,##0.000\);_(* &quot;-&quot;???_);_(@_)"/>
  </numFmts>
  <fonts count="32"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Alignment="0" applyProtection="0"/>
    <xf numFmtId="0" fontId="30" fillId="27" borderId="8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5" fontId="2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83" fontId="0" fillId="0" borderId="0" xfId="42" applyNumberFormat="1" applyFont="1" applyFill="1" applyAlignment="1">
      <alignment/>
    </xf>
    <xf numFmtId="193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193" fontId="0" fillId="0" borderId="10" xfId="44" applyNumberFormat="1" applyFont="1" applyFill="1" applyBorder="1" applyAlignment="1">
      <alignment horizontal="center" wrapText="1"/>
    </xf>
    <xf numFmtId="182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96" fontId="0" fillId="0" borderId="0" xfId="44" applyNumberFormat="1" applyFont="1" applyFill="1" applyAlignment="1">
      <alignment/>
    </xf>
    <xf numFmtId="196" fontId="0" fillId="0" borderId="10" xfId="44" applyNumberFormat="1" applyFont="1" applyFill="1" applyBorder="1" applyAlignment="1">
      <alignment horizontal="center" wrapText="1"/>
    </xf>
    <xf numFmtId="193" fontId="0" fillId="0" borderId="10" xfId="44" applyNumberFormat="1" applyFont="1" applyFill="1" applyBorder="1" applyAlignment="1">
      <alignment/>
    </xf>
    <xf numFmtId="193" fontId="0" fillId="0" borderId="11" xfId="44" applyNumberFormat="1" applyFont="1" applyFill="1" applyBorder="1" applyAlignment="1">
      <alignment/>
    </xf>
    <xf numFmtId="196" fontId="0" fillId="0" borderId="11" xfId="44" applyNumberFormat="1" applyFont="1" applyFill="1" applyBorder="1" applyAlignment="1">
      <alignment/>
    </xf>
    <xf numFmtId="196" fontId="0" fillId="0" borderId="10" xfId="44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center"/>
    </xf>
    <xf numFmtId="173" fontId="0" fillId="0" borderId="0" xfId="42" applyNumberFormat="1" applyFont="1" applyFill="1" applyAlignment="1">
      <alignment/>
    </xf>
    <xf numFmtId="173" fontId="2" fillId="0" borderId="0" xfId="42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="90" zoomScaleNormal="90" zoomScalePageLayoutView="0" workbookViewId="0" topLeftCell="A1">
      <selection activeCell="G42" sqref="G42"/>
    </sheetView>
  </sheetViews>
  <sheetFormatPr defaultColWidth="9.140625" defaultRowHeight="15"/>
  <cols>
    <col min="1" max="1" width="4.7109375" style="24" customWidth="1"/>
    <col min="2" max="2" width="40.8515625" style="12" customWidth="1"/>
    <col min="3" max="3" width="15.00390625" style="11" customWidth="1"/>
    <col min="4" max="4" width="15.00390625" style="12" customWidth="1"/>
    <col min="5" max="5" width="15.00390625" style="18" customWidth="1"/>
    <col min="6" max="7" width="13.28125" style="12" bestFit="1" customWidth="1"/>
    <col min="8" max="8" width="22.00390625" style="1" bestFit="1" customWidth="1"/>
    <col min="9" max="16384" width="9.140625" style="1" customWidth="1"/>
  </cols>
  <sheetData>
    <row r="1" ht="15">
      <c r="F1" s="9" t="s">
        <v>11</v>
      </c>
    </row>
    <row r="2" ht="15">
      <c r="F2" s="9" t="s">
        <v>42</v>
      </c>
    </row>
    <row r="3" spans="5:6" ht="15">
      <c r="E3" s="1"/>
      <c r="F3" s="9" t="s">
        <v>12</v>
      </c>
    </row>
    <row r="4" ht="15">
      <c r="E4" s="9"/>
    </row>
    <row r="5" ht="15">
      <c r="E5" s="9"/>
    </row>
    <row r="6" spans="2:5" ht="26.25">
      <c r="B6" s="30" t="s">
        <v>8</v>
      </c>
      <c r="C6" s="30"/>
      <c r="D6" s="30"/>
      <c r="E6" s="30"/>
    </row>
    <row r="7" spans="2:5" ht="18.75">
      <c r="B7" s="2" t="s">
        <v>9</v>
      </c>
      <c r="C7" s="2" t="s">
        <v>13</v>
      </c>
      <c r="D7" s="27" t="s">
        <v>40</v>
      </c>
      <c r="E7" s="2" t="s">
        <v>41</v>
      </c>
    </row>
    <row r="8" spans="3:5" ht="30">
      <c r="C8" s="14" t="s">
        <v>1</v>
      </c>
      <c r="D8" s="13" t="s">
        <v>20</v>
      </c>
      <c r="E8" s="19" t="s">
        <v>27</v>
      </c>
    </row>
    <row r="9" ht="23.25">
      <c r="B9" s="6" t="s">
        <v>14</v>
      </c>
    </row>
    <row r="10" spans="1:5" ht="15">
      <c r="A10" s="24">
        <v>1</v>
      </c>
      <c r="B10" s="12" t="s">
        <v>15</v>
      </c>
      <c r="C10" s="11">
        <f>+E10*D10</f>
        <v>187029.1232</v>
      </c>
      <c r="D10" s="28">
        <v>7665128</v>
      </c>
      <c r="E10" s="18">
        <v>0.0244</v>
      </c>
    </row>
    <row r="11" spans="1:5" ht="15">
      <c r="A11" s="24">
        <v>2</v>
      </c>
      <c r="B11" s="12" t="s">
        <v>17</v>
      </c>
      <c r="C11" s="11">
        <f>+E11*D11</f>
        <v>82016.86959999999</v>
      </c>
      <c r="D11" s="28">
        <v>7665128</v>
      </c>
      <c r="E11" s="18">
        <v>0.0107</v>
      </c>
    </row>
    <row r="12" spans="1:4" ht="15">
      <c r="A12" s="24">
        <v>3</v>
      </c>
      <c r="B12" s="12" t="s">
        <v>21</v>
      </c>
      <c r="C12" s="11">
        <f>0.002*D12</f>
        <v>9972.202</v>
      </c>
      <c r="D12" s="28">
        <v>4986101</v>
      </c>
    </row>
    <row r="13" spans="1:5" ht="15">
      <c r="A13" s="24">
        <v>4</v>
      </c>
      <c r="B13" s="12" t="s">
        <v>22</v>
      </c>
      <c r="C13" s="11">
        <f>+E13*D13</f>
        <v>15330.256000000001</v>
      </c>
      <c r="D13" s="28">
        <v>7665128</v>
      </c>
      <c r="E13" s="18">
        <v>0.002</v>
      </c>
    </row>
    <row r="14" spans="1:6" ht="15">
      <c r="A14" s="24">
        <v>5</v>
      </c>
      <c r="B14" s="12" t="s">
        <v>25</v>
      </c>
      <c r="C14" s="20">
        <f>12*5000</f>
        <v>60000</v>
      </c>
      <c r="D14" s="28">
        <f>D12+D13</f>
        <v>12651229</v>
      </c>
      <c r="E14" s="23">
        <f>C14/D14</f>
        <v>0.004742622238519277</v>
      </c>
      <c r="F14" s="17"/>
    </row>
    <row r="15" spans="1:5" ht="15">
      <c r="A15" s="24">
        <v>6</v>
      </c>
      <c r="B15" s="12" t="s">
        <v>26</v>
      </c>
      <c r="C15" s="11">
        <f>SUM(C10:C14)</f>
        <v>354348.4508</v>
      </c>
      <c r="D15" s="16"/>
      <c r="E15" s="18">
        <f>SUM(E10:E14)</f>
        <v>0.04184262223851928</v>
      </c>
    </row>
    <row r="16" spans="4:6" ht="15">
      <c r="D16" s="16"/>
      <c r="F16" s="15"/>
    </row>
    <row r="17" spans="1:7" s="7" customFormat="1" ht="23.25">
      <c r="A17" s="24"/>
      <c r="B17" s="6" t="s">
        <v>19</v>
      </c>
      <c r="C17" s="11"/>
      <c r="D17" s="10"/>
      <c r="E17" s="18"/>
      <c r="F17" s="12"/>
      <c r="G17" s="12"/>
    </row>
    <row r="18" spans="1:7" s="7" customFormat="1" ht="15">
      <c r="A18" s="24">
        <v>7</v>
      </c>
      <c r="B18" s="12" t="s">
        <v>16</v>
      </c>
      <c r="C18" s="11">
        <f>+E18*D18</f>
        <v>3559.122</v>
      </c>
      <c r="D18" s="28">
        <v>252420</v>
      </c>
      <c r="E18" s="18">
        <v>0.0141</v>
      </c>
      <c r="F18" s="12"/>
      <c r="G18" s="12"/>
    </row>
    <row r="19" spans="1:5" ht="15">
      <c r="A19" s="24">
        <v>8</v>
      </c>
      <c r="B19" s="12" t="s">
        <v>17</v>
      </c>
      <c r="C19" s="20">
        <f>+E19*D19</f>
        <v>2700.894</v>
      </c>
      <c r="D19" s="28">
        <v>252420</v>
      </c>
      <c r="E19" s="23">
        <v>0.0107</v>
      </c>
    </row>
    <row r="20" spans="1:5" ht="15">
      <c r="A20" s="24">
        <v>9</v>
      </c>
      <c r="B20" s="12" t="s">
        <v>28</v>
      </c>
      <c r="C20" s="11">
        <f>SUM(C18:C19)</f>
        <v>6260.016</v>
      </c>
      <c r="D20" s="28"/>
      <c r="E20" s="18">
        <f>SUM(E18:E19)</f>
        <v>0.0248</v>
      </c>
    </row>
    <row r="21" spans="4:8" ht="15">
      <c r="D21" s="28"/>
      <c r="H21" s="28"/>
    </row>
    <row r="22" spans="2:8" ht="23.25">
      <c r="B22" s="6" t="s">
        <v>0</v>
      </c>
      <c r="D22" s="28"/>
      <c r="H22" s="28"/>
    </row>
    <row r="23" spans="1:8" ht="15">
      <c r="A23" s="24">
        <v>10</v>
      </c>
      <c r="B23" s="12" t="s">
        <v>23</v>
      </c>
      <c r="C23" s="11">
        <f>+D23*E23</f>
        <v>114976.92</v>
      </c>
      <c r="D23" s="28">
        <v>7665128</v>
      </c>
      <c r="E23" s="18">
        <v>0.015</v>
      </c>
      <c r="H23" s="28"/>
    </row>
    <row r="24" spans="1:8" ht="15">
      <c r="A24" s="24">
        <v>11</v>
      </c>
      <c r="B24" s="12" t="s">
        <v>18</v>
      </c>
      <c r="C24" s="20">
        <f>+D24*E24</f>
        <v>31628.920599999998</v>
      </c>
      <c r="D24" s="28">
        <v>2680417</v>
      </c>
      <c r="E24" s="23">
        <v>0.0118</v>
      </c>
      <c r="H24" s="28"/>
    </row>
    <row r="25" spans="1:8" ht="15">
      <c r="A25" s="24">
        <v>12</v>
      </c>
      <c r="B25" s="12" t="s">
        <v>29</v>
      </c>
      <c r="C25" s="11">
        <f>SUM(C23:C24)</f>
        <v>146605.8406</v>
      </c>
      <c r="D25" s="28"/>
      <c r="E25" s="18">
        <f>SUM(E23:E24)</f>
        <v>0.026799999999999997</v>
      </c>
      <c r="F25" s="15"/>
      <c r="H25" s="28"/>
    </row>
    <row r="26" spans="4:8" ht="15">
      <c r="D26" s="28"/>
      <c r="F26" s="15"/>
      <c r="H26" s="28"/>
    </row>
    <row r="27" spans="1:8" s="7" customFormat="1" ht="23.25">
      <c r="A27" s="24"/>
      <c r="B27" s="6" t="s">
        <v>4</v>
      </c>
      <c r="C27" s="11"/>
      <c r="D27" s="12"/>
      <c r="E27" s="18"/>
      <c r="F27" s="12"/>
      <c r="G27" s="12"/>
      <c r="H27" s="29"/>
    </row>
    <row r="28" spans="1:8" s="7" customFormat="1" ht="15">
      <c r="A28" s="24">
        <v>13</v>
      </c>
      <c r="B28" s="12" t="s">
        <v>30</v>
      </c>
      <c r="C28" s="11">
        <v>3164732.38</v>
      </c>
      <c r="D28" s="28">
        <v>7665128</v>
      </c>
      <c r="E28" s="18">
        <f>+C28/D28</f>
        <v>0.4128740420251299</v>
      </c>
      <c r="G28" s="12"/>
      <c r="H28" s="29"/>
    </row>
    <row r="29" spans="1:8" s="7" customFormat="1" ht="15">
      <c r="A29" s="24"/>
      <c r="B29" s="12"/>
      <c r="C29" s="11"/>
      <c r="D29" s="12"/>
      <c r="E29" s="18"/>
      <c r="F29" s="12"/>
      <c r="G29" s="12"/>
      <c r="H29" s="29"/>
    </row>
    <row r="30" spans="1:8" s="7" customFormat="1" ht="23.25">
      <c r="A30" s="24"/>
      <c r="B30" s="6" t="s">
        <v>10</v>
      </c>
      <c r="C30" s="11"/>
      <c r="D30" s="12"/>
      <c r="E30" s="18"/>
      <c r="F30" s="12"/>
      <c r="G30" s="12"/>
      <c r="H30" s="29"/>
    </row>
    <row r="31" spans="1:8" s="7" customFormat="1" ht="15">
      <c r="A31" s="24">
        <v>14</v>
      </c>
      <c r="B31" s="12" t="s">
        <v>31</v>
      </c>
      <c r="C31" s="11">
        <v>17492.49</v>
      </c>
      <c r="D31" s="28">
        <v>7665128</v>
      </c>
      <c r="E31" s="18">
        <f>+C31/D28</f>
        <v>0.0022820871354007396</v>
      </c>
      <c r="G31" s="12"/>
      <c r="H31" s="29"/>
    </row>
    <row r="32" spans="1:8" s="7" customFormat="1" ht="15">
      <c r="A32" s="24"/>
      <c r="B32" s="12"/>
      <c r="C32" s="11"/>
      <c r="D32" s="12"/>
      <c r="E32" s="18"/>
      <c r="F32" s="12"/>
      <c r="G32" s="12"/>
      <c r="H32" s="29"/>
    </row>
    <row r="33" spans="1:8" s="7" customFormat="1" ht="15.75" thickBot="1">
      <c r="A33" s="24">
        <v>15</v>
      </c>
      <c r="B33" s="12" t="s">
        <v>24</v>
      </c>
      <c r="C33" s="21">
        <f>C15+C20+C25+C28+C31</f>
        <v>3689439.1774</v>
      </c>
      <c r="D33" s="12"/>
      <c r="E33" s="22">
        <f>E15+E20+E25+E28+E31</f>
        <v>0.50859875139905</v>
      </c>
      <c r="F33" s="12"/>
      <c r="G33" s="12"/>
      <c r="H33" s="29"/>
    </row>
    <row r="34" spans="1:7" s="7" customFormat="1" ht="15.75" thickTop="1">
      <c r="A34" s="24"/>
      <c r="B34" s="12"/>
      <c r="C34" s="11"/>
      <c r="D34" s="12"/>
      <c r="E34" s="18"/>
      <c r="F34" s="12"/>
      <c r="G34" s="12"/>
    </row>
    <row r="35" spans="1:7" s="7" customFormat="1" ht="23.25">
      <c r="A35" s="24"/>
      <c r="B35" s="6" t="s">
        <v>2</v>
      </c>
      <c r="C35" s="11"/>
      <c r="D35" s="12"/>
      <c r="E35" s="18"/>
      <c r="F35" s="12"/>
      <c r="G35" s="12"/>
    </row>
    <row r="36" spans="1:5" ht="15">
      <c r="A36" s="24">
        <v>16</v>
      </c>
      <c r="B36" s="12" t="s">
        <v>32</v>
      </c>
      <c r="E36" s="18">
        <f>E15</f>
        <v>0.04184262223851928</v>
      </c>
    </row>
    <row r="37" spans="1:7" s="7" customFormat="1" ht="15">
      <c r="A37" s="24">
        <v>17</v>
      </c>
      <c r="B37" s="12" t="s">
        <v>33</v>
      </c>
      <c r="C37" s="11"/>
      <c r="D37" s="12"/>
      <c r="E37" s="18">
        <f>E25</f>
        <v>0.026799999999999997</v>
      </c>
      <c r="G37" s="12"/>
    </row>
    <row r="38" spans="1:7" s="7" customFormat="1" ht="15">
      <c r="A38" s="24">
        <v>18</v>
      </c>
      <c r="B38" s="12" t="s">
        <v>34</v>
      </c>
      <c r="C38" s="11"/>
      <c r="D38" s="12"/>
      <c r="E38" s="18">
        <f>E28</f>
        <v>0.4128740420251299</v>
      </c>
      <c r="G38" s="12"/>
    </row>
    <row r="39" spans="1:5" ht="15">
      <c r="A39" s="24">
        <v>19</v>
      </c>
      <c r="B39" s="12" t="s">
        <v>35</v>
      </c>
      <c r="E39" s="23">
        <f>E31</f>
        <v>0.0022820871354007396</v>
      </c>
    </row>
    <row r="40" spans="1:5" ht="17.25" customHeight="1">
      <c r="A40" s="24">
        <v>20</v>
      </c>
      <c r="B40" s="12" t="s">
        <v>3</v>
      </c>
      <c r="E40" s="18">
        <f>SUM(E36:E39)</f>
        <v>0.4837987513990499</v>
      </c>
    </row>
    <row r="42" spans="1:7" s="7" customFormat="1" ht="15">
      <c r="A42" s="24">
        <v>21</v>
      </c>
      <c r="B42" s="12" t="s">
        <v>36</v>
      </c>
      <c r="C42" s="11"/>
      <c r="D42" s="12"/>
      <c r="E42" s="18">
        <f>+E20</f>
        <v>0.0248</v>
      </c>
      <c r="G42" s="12"/>
    </row>
    <row r="44" spans="1:6" ht="23.25">
      <c r="A44" s="8"/>
      <c r="B44" s="6" t="s">
        <v>6</v>
      </c>
      <c r="C44" s="6"/>
      <c r="D44" s="1"/>
      <c r="E44" s="1"/>
      <c r="F44" s="1"/>
    </row>
    <row r="45" spans="1:6" ht="15">
      <c r="A45" s="8"/>
      <c r="B45" s="1"/>
      <c r="C45" s="1"/>
      <c r="D45" s="1"/>
      <c r="E45" s="1"/>
      <c r="F45" s="1"/>
    </row>
    <row r="46" spans="1:6" ht="15">
      <c r="A46" s="24">
        <v>22</v>
      </c>
      <c r="B46" s="12" t="s">
        <v>5</v>
      </c>
      <c r="C46" s="25"/>
      <c r="E46" s="25">
        <v>35</v>
      </c>
      <c r="F46" s="5"/>
    </row>
    <row r="47" spans="1:6" ht="15">
      <c r="A47" s="24">
        <v>23</v>
      </c>
      <c r="B47" s="12" t="s">
        <v>37</v>
      </c>
      <c r="C47" s="12"/>
      <c r="E47" s="26">
        <f>ROUND(E40,5)</f>
        <v>0.4838</v>
      </c>
      <c r="F47" s="4"/>
    </row>
    <row r="48" spans="1:6" ht="15">
      <c r="A48" s="24">
        <v>24</v>
      </c>
      <c r="B48" s="12" t="s">
        <v>38</v>
      </c>
      <c r="C48" s="12"/>
      <c r="E48" s="26">
        <f>ROUND(E47/E46,5)</f>
        <v>0.01382</v>
      </c>
      <c r="F48" s="3"/>
    </row>
    <row r="49" spans="3:6" ht="15">
      <c r="C49" s="12"/>
      <c r="E49" s="12"/>
      <c r="F49" s="1"/>
    </row>
    <row r="50" spans="1:6" ht="15">
      <c r="A50" s="24">
        <v>25</v>
      </c>
      <c r="B50" s="12" t="s">
        <v>39</v>
      </c>
      <c r="C50" s="12"/>
      <c r="E50" s="26">
        <f>ROUND(E48*11,5)</f>
        <v>0.15202</v>
      </c>
      <c r="F50" s="3"/>
    </row>
    <row r="51" spans="1:6" ht="15">
      <c r="A51" s="24">
        <v>26</v>
      </c>
      <c r="B51" s="12" t="s">
        <v>7</v>
      </c>
      <c r="C51" s="12"/>
      <c r="E51" s="26">
        <f>ROUND(E48,5)</f>
        <v>0.01382</v>
      </c>
      <c r="F51" s="3"/>
    </row>
    <row r="52" spans="3:6" ht="15">
      <c r="C52" s="12"/>
      <c r="E52" s="12"/>
      <c r="F52" s="28"/>
    </row>
    <row r="55" spans="1:7" s="7" customFormat="1" ht="15">
      <c r="A55" s="24"/>
      <c r="B55" s="12"/>
      <c r="C55" s="11"/>
      <c r="D55" s="12"/>
      <c r="E55" s="18"/>
      <c r="F55" s="12"/>
      <c r="G55" s="12"/>
    </row>
    <row r="63" spans="1:7" s="7" customFormat="1" ht="15">
      <c r="A63" s="24"/>
      <c r="B63" s="12"/>
      <c r="C63" s="11"/>
      <c r="D63" s="12"/>
      <c r="E63" s="18"/>
      <c r="F63" s="12"/>
      <c r="G63" s="12"/>
    </row>
    <row r="65" spans="1:7" s="7" customFormat="1" ht="15">
      <c r="A65" s="24"/>
      <c r="B65" s="12"/>
      <c r="C65" s="11"/>
      <c r="D65" s="12"/>
      <c r="E65" s="18"/>
      <c r="F65" s="12"/>
      <c r="G65" s="12"/>
    </row>
    <row r="66" spans="1:7" s="7" customFormat="1" ht="15">
      <c r="A66" s="24"/>
      <c r="B66" s="12"/>
      <c r="C66" s="11"/>
      <c r="D66" s="12"/>
      <c r="E66" s="18"/>
      <c r="F66" s="12"/>
      <c r="G66" s="12"/>
    </row>
  </sheetData>
  <sheetProtection/>
  <mergeCells count="1">
    <mergeCell ref="B6:E6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2022-03-01T19:09:21Z</dcterms:created>
  <dcterms:modified xsi:type="dcterms:W3CDTF">2022-03-01T19:09:21Z</dcterms:modified>
  <cp:category/>
  <cp:version/>
  <cp:contentType/>
  <cp:contentStatus/>
</cp:coreProperties>
</file>