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tate\Filings General\2025 Rate Case Utah\Testimony\Direct\KBM\"/>
    </mc:Choice>
  </mc:AlternateContent>
  <xr:revisionPtr revIDLastSave="0" documentId="13_ncr:1_{684A91C8-83EE-462B-83A2-51F56ED70D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E15" i="1"/>
  <c r="E16" i="1" s="1"/>
  <c r="E9" i="1"/>
  <c r="E12" i="1" s="1"/>
  <c r="E18" i="1" l="1"/>
  <c r="E10" i="1"/>
  <c r="E22" i="1" s="1"/>
  <c r="I33" i="1" l="1"/>
  <c r="I32" i="1"/>
  <c r="I31" i="1"/>
  <c r="I30" i="1"/>
  <c r="I29" i="1"/>
  <c r="I28" i="1"/>
  <c r="I27" i="1"/>
  <c r="I26" i="1"/>
  <c r="I25" i="1"/>
  <c r="I24" i="1"/>
  <c r="I23" i="1"/>
  <c r="I34" i="1"/>
  <c r="H35" i="1"/>
  <c r="D15" i="1"/>
  <c r="D16" i="1" s="1"/>
  <c r="D9" i="1"/>
  <c r="D12" i="1" s="1"/>
  <c r="D10" i="1" l="1"/>
  <c r="D22" i="1" s="1"/>
  <c r="I35" i="1"/>
  <c r="J24" i="1" s="1"/>
  <c r="F24" i="1" s="1"/>
  <c r="J23" i="1" l="1"/>
  <c r="F23" i="1" s="1"/>
  <c r="E23" i="1" s="1"/>
  <c r="E24" i="1" s="1"/>
  <c r="J33" i="1"/>
  <c r="F33" i="1" s="1"/>
  <c r="J25" i="1"/>
  <c r="F25" i="1" s="1"/>
  <c r="J31" i="1"/>
  <c r="F31" i="1" s="1"/>
  <c r="J26" i="1"/>
  <c r="F26" i="1" s="1"/>
  <c r="J34" i="1"/>
  <c r="F34" i="1" s="1"/>
  <c r="J30" i="1"/>
  <c r="F30" i="1" s="1"/>
  <c r="J29" i="1"/>
  <c r="F29" i="1" s="1"/>
  <c r="J27" i="1"/>
  <c r="F27" i="1" s="1"/>
  <c r="J32" i="1"/>
  <c r="F32" i="1" s="1"/>
  <c r="J28" i="1"/>
  <c r="F28" i="1" s="1"/>
  <c r="D23" i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E25" i="1" l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A9" i="1" l="1"/>
  <c r="A10" i="1" s="1"/>
</calcChain>
</file>

<file path=xl/sharedStrings.xml><?xml version="1.0" encoding="utf-8"?>
<sst xmlns="http://schemas.openxmlformats.org/spreadsheetml/2006/main" count="25" uniqueCount="24">
  <si>
    <t>A</t>
  </si>
  <si>
    <t>B</t>
  </si>
  <si>
    <t>C</t>
  </si>
  <si>
    <t>13 Month Average in Test Period:</t>
  </si>
  <si>
    <t xml:space="preserve"> </t>
  </si>
  <si>
    <t>Resulting Rate Base Balance By Month</t>
  </si>
  <si>
    <t>Change %</t>
  </si>
  <si>
    <t>Balance</t>
  </si>
  <si>
    <t>Month</t>
  </si>
  <si>
    <t>1/</t>
  </si>
  <si>
    <t>1/ The change % is based on the most recent historical change in the 376 (mains) account.</t>
  </si>
  <si>
    <t>2025 Capital Spend:</t>
  </si>
  <si>
    <t>2025 Remaining in 107 (34.37%)</t>
  </si>
  <si>
    <t>2025 Closed to 101</t>
  </si>
  <si>
    <t>2026 Capital Spend:</t>
  </si>
  <si>
    <t>2026 Closed to 101</t>
  </si>
  <si>
    <t>2026 Remaining in 107 (34.37%)</t>
  </si>
  <si>
    <t>2025 Closed to 101 in 2026</t>
  </si>
  <si>
    <t>Total 2025 and 2026 to 101 in 2026</t>
  </si>
  <si>
    <t>376 Base Period Total</t>
  </si>
  <si>
    <t>Change</t>
  </si>
  <si>
    <t>Rural Expansion</t>
  </si>
  <si>
    <t>Infrastructure Replacement</t>
  </si>
  <si>
    <t>2025/2026 Infrastructure Replacement and Rural Expansion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</si>
</sst>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164" fontId="1" fillId="0" borderId="0" xfId="1" applyNumberFormat="1" applyFont="1"/>
    <xf numFmtId="0" fontId="4" fillId="0" borderId="0" xfId="0" applyFont="1" applyAlignment="1"/>
    <xf numFmtId="165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center"/>
    </xf>
    <xf numFmtId="0" fontId="5" fillId="0" borderId="0" xfId="0" applyFont="1"/>
    <xf numFmtId="43" fontId="5" fillId="0" borderId="0" xfId="2" applyFont="1" applyFill="1" applyBorder="1"/>
    <xf numFmtId="17" fontId="5" fillId="0" borderId="0" xfId="0" applyNumberFormat="1" applyFont="1"/>
    <xf numFmtId="164" fontId="5" fillId="0" borderId="0" xfId="0" applyNumberFormat="1" applyFont="1"/>
    <xf numFmtId="10" fontId="5" fillId="0" borderId="0" xfId="3" applyNumberFormat="1" applyFont="1" applyFill="1" applyBorder="1"/>
    <xf numFmtId="164" fontId="6" fillId="0" borderId="1" xfId="0" applyNumberFormat="1" applyFont="1" applyBorder="1"/>
    <xf numFmtId="0" fontId="2" fillId="0" borderId="0" xfId="0" applyFont="1" applyBorder="1" applyAlignment="1">
      <alignment horizontal="center" wrapText="1"/>
    </xf>
    <xf numFmtId="164" fontId="0" fillId="0" borderId="0" xfId="0" applyNumberFormat="1" applyBorder="1"/>
    <xf numFmtId="164" fontId="1" fillId="0" borderId="0" xfId="1" applyNumberFormat="1" applyFont="1" applyBorder="1"/>
    <xf numFmtId="0" fontId="8" fillId="0" borderId="0" xfId="0" applyFont="1"/>
    <xf numFmtId="164" fontId="5" fillId="0" borderId="0" xfId="2" applyNumberFormat="1" applyFont="1" applyFill="1" applyBorder="1"/>
    <xf numFmtId="43" fontId="7" fillId="0" borderId="0" xfId="2" applyFont="1" applyFill="1" applyBorder="1"/>
    <xf numFmtId="0" fontId="5" fillId="0" borderId="3" xfId="0" applyFont="1" applyBorder="1" applyAlignment="1">
      <alignment horizontal="center"/>
    </xf>
    <xf numFmtId="43" fontId="5" fillId="0" borderId="3" xfId="2" applyFont="1" applyFill="1" applyBorder="1" applyAlignment="1">
      <alignment horizontal="center"/>
    </xf>
    <xf numFmtId="164" fontId="0" fillId="0" borderId="0" xfId="1" applyNumberFormat="1" applyFont="1"/>
    <xf numFmtId="166" fontId="0" fillId="0" borderId="0" xfId="0" applyNumberFormat="1"/>
    <xf numFmtId="164" fontId="5" fillId="0" borderId="1" xfId="2" applyNumberFormat="1" applyFont="1" applyFill="1" applyBorder="1"/>
    <xf numFmtId="0" fontId="0" fillId="0" borderId="3" xfId="0" applyBorder="1" applyAlignment="1">
      <alignment horizontal="center"/>
    </xf>
    <xf numFmtId="166" fontId="0" fillId="0" borderId="0" xfId="2" applyNumberFormat="1" applyFont="1"/>
    <xf numFmtId="166" fontId="0" fillId="0" borderId="0" xfId="2" applyNumberFormat="1" applyFont="1" applyBorder="1"/>
    <xf numFmtId="9" fontId="0" fillId="0" borderId="0" xfId="3" applyFont="1"/>
    <xf numFmtId="166" fontId="0" fillId="0" borderId="0" xfId="3" applyNumberFormat="1" applyFont="1"/>
    <xf numFmtId="6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2" xfId="0" applyFont="1" applyBorder="1"/>
    <xf numFmtId="0" fontId="2" fillId="0" borderId="2" xfId="0" applyFont="1" applyBorder="1"/>
    <xf numFmtId="164" fontId="7" fillId="0" borderId="2" xfId="2" applyNumberFormat="1" applyFont="1" applyFill="1" applyBorder="1"/>
    <xf numFmtId="0" fontId="2" fillId="0" borderId="0" xfId="0" applyFont="1"/>
    <xf numFmtId="0" fontId="7" fillId="0" borderId="1" xfId="0" applyFont="1" applyBorder="1" applyAlignment="1">
      <alignment horizontal="right"/>
    </xf>
    <xf numFmtId="10" fontId="7" fillId="0" borderId="1" xfId="3" applyNumberFormat="1" applyFont="1" applyFill="1" applyBorder="1"/>
    <xf numFmtId="0" fontId="9" fillId="0" borderId="0" xfId="0" applyFont="1" applyAlignment="1">
      <alignment horizontal="center"/>
    </xf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8"/>
  <sheetViews>
    <sheetView tabSelected="1" view="pageLayout" topLeftCell="A16" zoomScaleNormal="100" zoomScaleSheetLayoutView="100" workbookViewId="0">
      <selection activeCell="B3" sqref="B3:E3"/>
    </sheetView>
  </sheetViews>
  <sheetFormatPr defaultRowHeight="14.4" x14ac:dyDescent="0.3"/>
  <cols>
    <col min="1" max="1" width="2.88671875" bestFit="1" customWidth="1"/>
    <col min="2" max="2" width="30.88671875" bestFit="1" customWidth="1"/>
    <col min="3" max="3" width="8.109375" customWidth="1"/>
    <col min="4" max="4" width="15.33203125" bestFit="1" customWidth="1"/>
    <col min="5" max="5" width="15.5546875" customWidth="1"/>
    <col min="6" max="6" width="8.88671875" bestFit="1" customWidth="1"/>
    <col min="7" max="7" width="4.33203125" customWidth="1"/>
    <col min="8" max="8" width="20" bestFit="1" customWidth="1"/>
    <col min="9" max="9" width="12.5546875" bestFit="1" customWidth="1"/>
    <col min="10" max="10" width="11.109375" bestFit="1" customWidth="1"/>
  </cols>
  <sheetData>
    <row r="3" spans="1:8" ht="15.6" x14ac:dyDescent="0.3">
      <c r="B3" s="40" t="s">
        <v>23</v>
      </c>
      <c r="C3" s="40"/>
      <c r="D3" s="40"/>
      <c r="E3" s="40"/>
      <c r="F3" s="2"/>
    </row>
    <row r="4" spans="1:8" ht="11.25" customHeight="1" x14ac:dyDescent="0.35">
      <c r="B4" s="5"/>
      <c r="C4" s="2"/>
      <c r="D4" s="2"/>
      <c r="E4" s="2"/>
      <c r="F4" s="2"/>
    </row>
    <row r="5" spans="1:8" x14ac:dyDescent="0.3">
      <c r="B5" s="3" t="s">
        <v>0</v>
      </c>
      <c r="C5" s="8"/>
      <c r="D5" s="3" t="s">
        <v>1</v>
      </c>
      <c r="E5" s="3" t="s">
        <v>2</v>
      </c>
      <c r="F5" s="3"/>
    </row>
    <row r="6" spans="1:8" ht="43.2" customHeight="1" x14ac:dyDescent="0.3">
      <c r="B6" s="3"/>
      <c r="C6" s="8"/>
      <c r="D6" s="33" t="s">
        <v>22</v>
      </c>
      <c r="E6" s="3" t="s">
        <v>21</v>
      </c>
      <c r="F6" s="3"/>
    </row>
    <row r="7" spans="1:8" ht="10.95" customHeight="1" x14ac:dyDescent="0.3">
      <c r="B7" s="3"/>
      <c r="C7" s="8"/>
      <c r="D7" s="32"/>
      <c r="E7" s="3"/>
      <c r="F7" s="3"/>
    </row>
    <row r="8" spans="1:8" x14ac:dyDescent="0.3">
      <c r="A8" s="1">
        <v>1</v>
      </c>
      <c r="B8" s="9" t="s">
        <v>11</v>
      </c>
      <c r="D8" s="19">
        <v>89489657</v>
      </c>
      <c r="E8" s="31">
        <v>12928596</v>
      </c>
    </row>
    <row r="9" spans="1:8" x14ac:dyDescent="0.3">
      <c r="A9" s="1">
        <f>A8+1</f>
        <v>2</v>
      </c>
      <c r="B9" s="9" t="s">
        <v>12</v>
      </c>
      <c r="D9" s="19">
        <f>D8*0.3437</f>
        <v>30757595.1109</v>
      </c>
      <c r="E9" s="19">
        <f>E8*0.3437</f>
        <v>4443558.4452</v>
      </c>
    </row>
    <row r="10" spans="1:8" x14ac:dyDescent="0.3">
      <c r="A10" s="1">
        <f>A9+1</f>
        <v>3</v>
      </c>
      <c r="B10" s="9" t="s">
        <v>13</v>
      </c>
      <c r="D10" s="25">
        <f>D8-D9</f>
        <v>58732061.8891</v>
      </c>
      <c r="E10" s="25">
        <f>E8-E9</f>
        <v>8485037.5548</v>
      </c>
    </row>
    <row r="11" spans="1:8" x14ac:dyDescent="0.3">
      <c r="B11" s="9"/>
      <c r="D11" s="19"/>
      <c r="E11" s="9"/>
      <c r="F11" s="2"/>
    </row>
    <row r="12" spans="1:8" x14ac:dyDescent="0.3">
      <c r="A12" s="1">
        <v>4</v>
      </c>
      <c r="B12" s="9" t="s">
        <v>17</v>
      </c>
      <c r="D12" s="19">
        <f>D9</f>
        <v>30757595.1109</v>
      </c>
      <c r="E12" s="19">
        <f>E9</f>
        <v>4443558.4452</v>
      </c>
      <c r="F12" s="15"/>
    </row>
    <row r="13" spans="1:8" x14ac:dyDescent="0.3">
      <c r="A13" s="1"/>
      <c r="B13" s="9"/>
      <c r="D13" s="19"/>
      <c r="E13" s="9"/>
      <c r="F13" s="4"/>
      <c r="H13" s="7"/>
    </row>
    <row r="14" spans="1:8" x14ac:dyDescent="0.3">
      <c r="A14" s="1">
        <v>5</v>
      </c>
      <c r="B14" s="9" t="s">
        <v>14</v>
      </c>
      <c r="D14" s="19">
        <v>88505150</v>
      </c>
      <c r="E14" s="31">
        <v>25000000</v>
      </c>
      <c r="F14" s="4"/>
      <c r="H14" s="7"/>
    </row>
    <row r="15" spans="1:8" x14ac:dyDescent="0.3">
      <c r="A15" s="1">
        <v>6</v>
      </c>
      <c r="B15" s="9" t="s">
        <v>16</v>
      </c>
      <c r="D15" s="12">
        <f>D14*0.3437</f>
        <v>30419220.055</v>
      </c>
      <c r="E15" s="12">
        <f>E14*0.3437</f>
        <v>8592500</v>
      </c>
      <c r="F15" s="4"/>
      <c r="H15" s="7"/>
    </row>
    <row r="16" spans="1:8" x14ac:dyDescent="0.3">
      <c r="A16" s="1">
        <v>7</v>
      </c>
      <c r="B16" s="9" t="s">
        <v>15</v>
      </c>
      <c r="D16" s="25">
        <f>D14-D15</f>
        <v>58085929.945</v>
      </c>
      <c r="E16" s="25">
        <f>E14-E15</f>
        <v>16407500</v>
      </c>
      <c r="F16" s="4"/>
      <c r="H16" s="7"/>
    </row>
    <row r="17" spans="1:11" x14ac:dyDescent="0.3">
      <c r="A17" s="1" t="s">
        <v>4</v>
      </c>
      <c r="B17" s="9"/>
      <c r="D17" s="19"/>
      <c r="E17" s="9"/>
      <c r="F17" s="4"/>
      <c r="H17" s="7"/>
    </row>
    <row r="18" spans="1:11" ht="15" thickBot="1" x14ac:dyDescent="0.35">
      <c r="A18" s="1">
        <v>8</v>
      </c>
      <c r="B18" s="34" t="s">
        <v>18</v>
      </c>
      <c r="C18" s="35"/>
      <c r="D18" s="36">
        <f>D16+D12</f>
        <v>88843525.055900007</v>
      </c>
      <c r="E18" s="36">
        <f>E16+E12</f>
        <v>20851058.4452</v>
      </c>
      <c r="F18" s="4"/>
      <c r="H18" s="7"/>
    </row>
    <row r="19" spans="1:11" ht="15" thickTop="1" x14ac:dyDescent="0.3">
      <c r="A19" s="1"/>
      <c r="B19" s="9"/>
      <c r="C19" s="9"/>
      <c r="D19" s="10"/>
      <c r="E19" s="9"/>
      <c r="F19" s="4"/>
      <c r="H19" s="7"/>
    </row>
    <row r="20" spans="1:11" x14ac:dyDescent="0.3">
      <c r="A20" s="1"/>
      <c r="B20" s="18" t="s">
        <v>5</v>
      </c>
      <c r="C20" s="9"/>
      <c r="D20" s="20"/>
      <c r="F20" s="4"/>
      <c r="H20" s="7"/>
    </row>
    <row r="21" spans="1:11" x14ac:dyDescent="0.3">
      <c r="A21" s="1"/>
      <c r="B21" s="21" t="s">
        <v>8</v>
      </c>
      <c r="C21" s="9"/>
      <c r="D21" s="22" t="s">
        <v>7</v>
      </c>
      <c r="E21" s="22" t="s">
        <v>7</v>
      </c>
      <c r="F21" s="21" t="s">
        <v>6</v>
      </c>
      <c r="G21" s="23" t="s">
        <v>9</v>
      </c>
      <c r="H21" s="26" t="s">
        <v>19</v>
      </c>
      <c r="I21" s="7" t="s">
        <v>20</v>
      </c>
    </row>
    <row r="22" spans="1:11" x14ac:dyDescent="0.3">
      <c r="A22" s="1">
        <v>9</v>
      </c>
      <c r="B22" s="11">
        <v>45992</v>
      </c>
      <c r="D22" s="12">
        <f>D10</f>
        <v>58732061.8891</v>
      </c>
      <c r="E22" s="12">
        <f>E10</f>
        <v>8485037.5548</v>
      </c>
      <c r="F22" s="9"/>
      <c r="G22" s="4"/>
      <c r="H22" s="27">
        <v>2407950882.8899989</v>
      </c>
      <c r="I22" s="7"/>
    </row>
    <row r="23" spans="1:11" x14ac:dyDescent="0.3">
      <c r="A23" s="1">
        <v>10</v>
      </c>
      <c r="B23" s="11">
        <v>46023</v>
      </c>
      <c r="D23" s="12">
        <f t="shared" ref="D23:D34" si="0">($D$18*F23)+D22</f>
        <v>64843105.77235952</v>
      </c>
      <c r="E23" s="12">
        <f>($E$18*F23)+E22</f>
        <v>9919264.0005747825</v>
      </c>
      <c r="F23" s="13">
        <f>J23</f>
        <v>6.8784347305157853E-2</v>
      </c>
      <c r="G23" s="4"/>
      <c r="H23" s="27">
        <v>2429655372.3599987</v>
      </c>
      <c r="I23" s="30">
        <f t="shared" ref="I23:I33" si="1">H23-H22</f>
        <v>21704489.46999979</v>
      </c>
      <c r="J23" s="29">
        <f>I23/$I$35</f>
        <v>6.8784347305157853E-2</v>
      </c>
    </row>
    <row r="24" spans="1:11" x14ac:dyDescent="0.3">
      <c r="A24" s="1">
        <v>11</v>
      </c>
      <c r="B24" s="11">
        <v>46054</v>
      </c>
      <c r="D24" s="12">
        <f t="shared" si="0"/>
        <v>88079844.409261882</v>
      </c>
      <c r="E24" s="12">
        <f t="shared" ref="E24:E34" si="2">($E$18*F24)+E23</f>
        <v>15372791.36893433</v>
      </c>
      <c r="F24" s="13">
        <f t="shared" ref="F24:F34" si="3">J24</f>
        <v>0.26154678826939709</v>
      </c>
      <c r="G24" s="4"/>
      <c r="H24" s="27">
        <v>2512184897.3799987</v>
      </c>
      <c r="I24" s="30">
        <f t="shared" si="1"/>
        <v>82529525.019999981</v>
      </c>
      <c r="J24" s="29">
        <f t="shared" ref="J24:J34" si="4">I24/$I$35</f>
        <v>0.26154678826939709</v>
      </c>
    </row>
    <row r="25" spans="1:11" x14ac:dyDescent="0.3">
      <c r="A25" s="1">
        <v>12</v>
      </c>
      <c r="B25" s="11">
        <v>46082</v>
      </c>
      <c r="D25" s="12">
        <f t="shared" si="0"/>
        <v>89268979.257157266</v>
      </c>
      <c r="E25" s="12">
        <f t="shared" si="2"/>
        <v>15651874.399431938</v>
      </c>
      <c r="F25" s="13">
        <f t="shared" si="3"/>
        <v>1.3384597776227265E-2</v>
      </c>
      <c r="G25" s="4"/>
      <c r="H25" s="28">
        <v>2516408327.1699986</v>
      </c>
      <c r="I25" s="30">
        <f t="shared" si="1"/>
        <v>4223429.7899999619</v>
      </c>
      <c r="J25" s="29">
        <f t="shared" si="4"/>
        <v>1.3384597776227265E-2</v>
      </c>
    </row>
    <row r="26" spans="1:11" x14ac:dyDescent="0.3">
      <c r="A26" s="1">
        <v>13</v>
      </c>
      <c r="B26" s="11">
        <v>46113</v>
      </c>
      <c r="D26" s="12">
        <f t="shared" si="0"/>
        <v>90863918.502530485</v>
      </c>
      <c r="E26" s="12">
        <f t="shared" si="2"/>
        <v>16026197.361075971</v>
      </c>
      <c r="F26" s="13">
        <f t="shared" si="3"/>
        <v>1.7952228306673968E-2</v>
      </c>
      <c r="G26" s="17"/>
      <c r="H26" s="27">
        <v>2522073045.4599986</v>
      </c>
      <c r="I26" s="30">
        <f t="shared" si="1"/>
        <v>5664718.2899999619</v>
      </c>
      <c r="J26" s="29">
        <f t="shared" si="4"/>
        <v>1.7952228306673968E-2</v>
      </c>
    </row>
    <row r="27" spans="1:11" x14ac:dyDescent="0.3">
      <c r="A27" s="1">
        <v>14</v>
      </c>
      <c r="B27" s="11">
        <v>46143</v>
      </c>
      <c r="D27" s="12">
        <f t="shared" si="0"/>
        <v>109368661.23746699</v>
      </c>
      <c r="E27" s="12">
        <f t="shared" si="2"/>
        <v>20369152.821665585</v>
      </c>
      <c r="F27" s="13">
        <f t="shared" si="3"/>
        <v>0.20828465240762789</v>
      </c>
      <c r="G27" s="16"/>
      <c r="H27" s="27">
        <v>2587796022.0099983</v>
      </c>
      <c r="I27" s="30">
        <f t="shared" si="1"/>
        <v>65722976.549999714</v>
      </c>
      <c r="J27" s="29">
        <f t="shared" si="4"/>
        <v>0.20828465240762789</v>
      </c>
      <c r="K27" s="6"/>
    </row>
    <row r="28" spans="1:11" x14ac:dyDescent="0.3">
      <c r="A28" s="1">
        <v>15</v>
      </c>
      <c r="B28" s="11">
        <v>46174</v>
      </c>
      <c r="D28" s="12">
        <f t="shared" si="0"/>
        <v>114994829.02243577</v>
      </c>
      <c r="E28" s="12">
        <f t="shared" si="2"/>
        <v>21689581.668146782</v>
      </c>
      <c r="F28" s="13">
        <f t="shared" si="3"/>
        <v>6.3326705929653448E-2</v>
      </c>
      <c r="H28" s="27">
        <v>2607778385.3799982</v>
      </c>
      <c r="I28" s="30">
        <f t="shared" si="1"/>
        <v>19982363.369999886</v>
      </c>
      <c r="J28" s="29">
        <f t="shared" si="4"/>
        <v>6.3326705929653448E-2</v>
      </c>
    </row>
    <row r="29" spans="1:11" x14ac:dyDescent="0.3">
      <c r="A29" s="1">
        <v>16</v>
      </c>
      <c r="B29" s="11">
        <v>46204</v>
      </c>
      <c r="D29" s="12">
        <f t="shared" si="0"/>
        <v>98295079.017750114</v>
      </c>
      <c r="E29" s="12">
        <f t="shared" si="2"/>
        <v>17770247.500025485</v>
      </c>
      <c r="F29" s="13">
        <f t="shared" si="3"/>
        <v>-0.18796811578759659</v>
      </c>
      <c r="H29" s="27">
        <v>2548466170.4699984</v>
      </c>
      <c r="I29" s="30">
        <f t="shared" si="1"/>
        <v>-59312214.909999847</v>
      </c>
      <c r="J29" s="29">
        <f t="shared" si="4"/>
        <v>-0.18796811578759659</v>
      </c>
    </row>
    <row r="30" spans="1:11" x14ac:dyDescent="0.3">
      <c r="A30" s="1">
        <v>17</v>
      </c>
      <c r="B30" s="11">
        <v>46235</v>
      </c>
      <c r="D30" s="12">
        <f t="shared" si="0"/>
        <v>98294586.561048016</v>
      </c>
      <c r="E30" s="12">
        <f t="shared" si="2"/>
        <v>17770131.92330258</v>
      </c>
      <c r="F30" s="13">
        <f t="shared" si="3"/>
        <v>-5.5429667135684573E-6</v>
      </c>
      <c r="H30" s="27">
        <v>2548464421.4199982</v>
      </c>
      <c r="I30" s="30">
        <f t="shared" si="1"/>
        <v>-1749.0500001907349</v>
      </c>
      <c r="J30" s="29">
        <f t="shared" si="4"/>
        <v>-5.5429667135684573E-6</v>
      </c>
    </row>
    <row r="31" spans="1:11" x14ac:dyDescent="0.3">
      <c r="A31" s="1">
        <v>18</v>
      </c>
      <c r="B31" s="11">
        <v>46266</v>
      </c>
      <c r="D31" s="12">
        <f t="shared" si="0"/>
        <v>98294586.561048016</v>
      </c>
      <c r="E31" s="12">
        <f t="shared" si="2"/>
        <v>17770131.92330258</v>
      </c>
      <c r="F31" s="13">
        <f t="shared" si="3"/>
        <v>0</v>
      </c>
      <c r="H31" s="27">
        <v>2548464421.4199982</v>
      </c>
      <c r="I31" s="30">
        <f t="shared" si="1"/>
        <v>0</v>
      </c>
      <c r="J31" s="29">
        <f t="shared" si="4"/>
        <v>0</v>
      </c>
    </row>
    <row r="32" spans="1:11" x14ac:dyDescent="0.3">
      <c r="A32" s="1">
        <v>19</v>
      </c>
      <c r="B32" s="11">
        <v>46296</v>
      </c>
      <c r="D32" s="12">
        <f t="shared" si="0"/>
        <v>98294584.826658949</v>
      </c>
      <c r="E32" s="12">
        <f t="shared" si="2"/>
        <v>17770131.516251553</v>
      </c>
      <c r="F32" s="13">
        <f t="shared" si="3"/>
        <v>-1.9521839916565335E-8</v>
      </c>
      <c r="H32" s="27">
        <v>2548464415.2599983</v>
      </c>
      <c r="I32" s="30">
        <f t="shared" si="1"/>
        <v>-6.1599998474121094</v>
      </c>
      <c r="J32" s="29">
        <f t="shared" si="4"/>
        <v>-1.9521839916565335E-8</v>
      </c>
    </row>
    <row r="33" spans="1:10" x14ac:dyDescent="0.3">
      <c r="A33" s="1">
        <v>20</v>
      </c>
      <c r="B33" s="11">
        <v>46327</v>
      </c>
      <c r="D33" s="12">
        <f t="shared" si="0"/>
        <v>98287750.930913016</v>
      </c>
      <c r="E33" s="12">
        <f t="shared" si="2"/>
        <v>17768527.64067911</v>
      </c>
      <c r="F33" s="13">
        <f t="shared" si="3"/>
        <v>-7.692058303210197E-5</v>
      </c>
      <c r="H33" s="27">
        <v>2548440143.4299984</v>
      </c>
      <c r="I33" s="30">
        <f t="shared" si="1"/>
        <v>-24271.829999923706</v>
      </c>
      <c r="J33" s="29">
        <f t="shared" si="4"/>
        <v>-7.692058303210197E-5</v>
      </c>
    </row>
    <row r="34" spans="1:10" x14ac:dyDescent="0.3">
      <c r="A34" s="1">
        <v>21</v>
      </c>
      <c r="B34" s="11">
        <v>46357</v>
      </c>
      <c r="D34" s="12">
        <f t="shared" si="0"/>
        <v>147575586.94499999</v>
      </c>
      <c r="E34" s="12">
        <f t="shared" si="2"/>
        <v>29336095.999999993</v>
      </c>
      <c r="F34" s="13">
        <f t="shared" si="3"/>
        <v>0.55477127886444466</v>
      </c>
      <c r="H34" s="27">
        <v>2723494903.0099988</v>
      </c>
      <c r="I34" s="30">
        <f>H34-H33</f>
        <v>175054759.5800004</v>
      </c>
      <c r="J34" s="29">
        <f t="shared" si="4"/>
        <v>0.55477127886444466</v>
      </c>
    </row>
    <row r="35" spans="1:10" x14ac:dyDescent="0.3">
      <c r="A35" s="1">
        <v>22</v>
      </c>
      <c r="B35" s="38" t="s">
        <v>3</v>
      </c>
      <c r="C35" s="37"/>
      <c r="D35" s="14">
        <f>(D22*0.5+D34*0.5+SUM(D23:D33))/12</f>
        <v>96003312.54297334</v>
      </c>
      <c r="E35" s="14">
        <f>(E22*0.5+E34*0.5+SUM(E23:E33))/12</f>
        <v>17232383.24173256</v>
      </c>
      <c r="F35" s="39">
        <v>0.99999999999999989</v>
      </c>
      <c r="H35" s="14">
        <f>(H22*0.5+H34*0.5+SUM(H23:H33))/12</f>
        <v>2540326542.892498</v>
      </c>
      <c r="I35" s="24">
        <f>SUM(I23:I34)</f>
        <v>315544020.11999989</v>
      </c>
    </row>
    <row r="38" spans="1:10" x14ac:dyDescent="0.3">
      <c r="B38" t="s">
        <v>10</v>
      </c>
    </row>
  </sheetData>
  <mergeCells count="1">
    <mergeCell ref="B3:E3"/>
  </mergeCells>
  <pageMargins left="0.25" right="0.25" top="0.75" bottom="0.75" header="0.3" footer="0.3"/>
  <pageSetup fitToWidth="0" orientation="portrait" r:id="rId1"/>
  <headerFooter>
    <oddHeader xml:space="preserve">&amp;R&amp;"Times New Roman,Regular"&amp;12Enbridge Gas Utah
Docket No. 25-057-06
EGU Exhibit 1.07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QUESTAR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</dc:creator>
  <cp:lastModifiedBy>Ginger Johnson (Enbridge UWI - 5)</cp:lastModifiedBy>
  <cp:lastPrinted>2025-04-28T19:40:33Z</cp:lastPrinted>
  <dcterms:created xsi:type="dcterms:W3CDTF">2013-06-27T19:24:58Z</dcterms:created>
  <dcterms:modified xsi:type="dcterms:W3CDTF">2025-04-28T19:40:39Z</dcterms:modified>
</cp:coreProperties>
</file>