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\Filings General\2025 Rate Case Utah\Testimony\Direct\ACS\"/>
    </mc:Choice>
  </mc:AlternateContent>
  <xr:revisionPtr revIDLastSave="0" documentId="13_ncr:1_{95A341A3-0926-46CA-86F0-9A9FB54EE648}" xr6:coauthVersionLast="47" xr6:coauthVersionMax="47" xr10:uidLastSave="{00000000-0000-0000-0000-000000000000}"/>
  <bookViews>
    <workbookView xWindow="28680" yWindow="-120" windowWidth="29040" windowHeight="15840" xr2:uid="{E75F572F-6B96-4FA4-B6BA-D21377FCD6F4}"/>
  </bookViews>
  <sheets>
    <sheet name="EGU5.03p1" sheetId="1" r:id="rId1"/>
    <sheet name="EGU5.03p2" sheetId="2" r:id="rId2"/>
    <sheet name="EGU5.03p3" sheetId="3" r:id="rId3"/>
    <sheet name="EGU5.03p4" sheetId="4" r:id="rId4"/>
    <sheet name="EGU5.03p5" sheetId="5" r:id="rId5"/>
    <sheet name="EGU5.03p6" sheetId="6" r:id="rId6"/>
  </sheets>
  <definedNames>
    <definedName name="Main">#REF!</definedName>
    <definedName name="maindollars">#REF!</definedName>
    <definedName name="MeterAndReg2">#REF!</definedName>
    <definedName name="mtrdollars">#REF!</definedName>
    <definedName name="pressure">#REF!</definedName>
    <definedName name="_xlnm.Print_Area" localSheetId="0">'EGU5.03p1'!$A$1:$I$60</definedName>
    <definedName name="_xlnm.Print_Area" localSheetId="1">'EGU5.03p2'!$A$1:$L$59</definedName>
    <definedName name="rating">#REF!</definedName>
    <definedName name="Service">#REF!</definedName>
    <definedName name="servicedollars">#REF!</definedName>
    <definedName name="serviceH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6" l="1"/>
  <c r="A14" i="6" s="1"/>
  <c r="A17" i="6" s="1"/>
  <c r="A18" i="6" s="1"/>
  <c r="A19" i="6" s="1"/>
  <c r="A20" i="6" s="1"/>
  <c r="A12" i="6"/>
  <c r="A14" i="5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9" i="5" s="1"/>
  <c r="A15" i="4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9" i="4" s="1"/>
  <c r="A14" i="4"/>
  <c r="A14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4" i="3" s="1"/>
  <c r="M37" i="3" l="1"/>
  <c r="M49" i="3"/>
  <c r="M22" i="4"/>
  <c r="M21" i="3"/>
  <c r="M33" i="3"/>
  <c r="M45" i="3"/>
  <c r="M20" i="3"/>
  <c r="M32" i="3"/>
  <c r="M44" i="3"/>
  <c r="M27" i="5"/>
  <c r="M39" i="5"/>
  <c r="M55" i="4"/>
  <c r="M25" i="5"/>
  <c r="M37" i="5"/>
  <c r="M25" i="3"/>
  <c r="M51" i="5"/>
  <c r="M49" i="5"/>
  <c r="E57" i="5"/>
  <c r="M56" i="4"/>
  <c r="M26" i="4"/>
  <c r="M29" i="4"/>
  <c r="M30" i="4"/>
  <c r="M38" i="4"/>
  <c r="M50" i="4"/>
  <c r="M15" i="5"/>
  <c r="M54" i="4"/>
  <c r="M36" i="5"/>
  <c r="M25" i="4"/>
  <c r="M37" i="4"/>
  <c r="M24" i="5"/>
  <c r="M18" i="4"/>
  <c r="M24" i="4"/>
  <c r="M36" i="4"/>
  <c r="J57" i="4"/>
  <c r="I14" i="6"/>
  <c r="K52" i="3"/>
  <c r="M48" i="5"/>
  <c r="M48" i="4"/>
  <c r="M40" i="4"/>
  <c r="M42" i="4"/>
  <c r="M52" i="4"/>
  <c r="D14" i="6"/>
  <c r="H52" i="3"/>
  <c r="I52" i="3"/>
  <c r="M47" i="3"/>
  <c r="J52" i="3"/>
  <c r="M28" i="5"/>
  <c r="M24" i="3"/>
  <c r="M26" i="5"/>
  <c r="M34" i="3"/>
  <c r="M17" i="3"/>
  <c r="M32" i="4"/>
  <c r="M46" i="4"/>
  <c r="L57" i="5"/>
  <c r="M43" i="5"/>
  <c r="M55" i="5"/>
  <c r="F14" i="6"/>
  <c r="M22" i="5"/>
  <c r="M30" i="5"/>
  <c r="M42" i="5"/>
  <c r="G14" i="6"/>
  <c r="E52" i="3"/>
  <c r="M18" i="3"/>
  <c r="M26" i="3"/>
  <c r="M30" i="3"/>
  <c r="M38" i="3"/>
  <c r="M42" i="3"/>
  <c r="M50" i="3"/>
  <c r="E57" i="4"/>
  <c r="M14" i="4"/>
  <c r="M44" i="4"/>
  <c r="M47" i="4"/>
  <c r="M20" i="5"/>
  <c r="M32" i="5"/>
  <c r="M44" i="5"/>
  <c r="M53" i="5"/>
  <c r="M56" i="5"/>
  <c r="H14" i="6"/>
  <c r="K57" i="4"/>
  <c r="M14" i="5"/>
  <c r="L57" i="4"/>
  <c r="M31" i="3"/>
  <c r="M43" i="3"/>
  <c r="M19" i="4"/>
  <c r="M29" i="3"/>
  <c r="M41" i="3"/>
  <c r="M31" i="5"/>
  <c r="M16" i="4"/>
  <c r="M31" i="4"/>
  <c r="M18" i="5"/>
  <c r="M34" i="5"/>
  <c r="M46" i="5"/>
  <c r="F52" i="3"/>
  <c r="M16" i="3"/>
  <c r="M28" i="3"/>
  <c r="M40" i="3"/>
  <c r="F57" i="4"/>
  <c r="M17" i="4"/>
  <c r="M28" i="4"/>
  <c r="M43" i="4"/>
  <c r="M45" i="4"/>
  <c r="M41" i="5"/>
  <c r="H57" i="4"/>
  <c r="M23" i="3"/>
  <c r="M35" i="3"/>
  <c r="I57" i="4"/>
  <c r="M27" i="4"/>
  <c r="F57" i="5"/>
  <c r="M41" i="4"/>
  <c r="G57" i="5"/>
  <c r="M16" i="5"/>
  <c r="M36" i="3"/>
  <c r="M39" i="4"/>
  <c r="H57" i="5"/>
  <c r="M38" i="5"/>
  <c r="M50" i="5"/>
  <c r="M22" i="3"/>
  <c r="M20" i="4"/>
  <c r="M34" i="4"/>
  <c r="M21" i="4"/>
  <c r="M35" i="4"/>
  <c r="M19" i="5"/>
  <c r="M15" i="3"/>
  <c r="M27" i="3"/>
  <c r="M39" i="3"/>
  <c r="M51" i="3"/>
  <c r="M33" i="4"/>
  <c r="M54" i="5"/>
  <c r="M13" i="3"/>
  <c r="G57" i="4"/>
  <c r="M15" i="4"/>
  <c r="M17" i="5"/>
  <c r="M29" i="5"/>
  <c r="J14" i="6"/>
  <c r="M40" i="5"/>
  <c r="M52" i="5"/>
  <c r="I57" i="5"/>
  <c r="M46" i="3"/>
  <c r="M53" i="4"/>
  <c r="M47" i="5"/>
  <c r="C14" i="6"/>
  <c r="K12" i="6"/>
  <c r="D18" i="6" s="1"/>
  <c r="L52" i="3"/>
  <c r="M23" i="4"/>
  <c r="M49" i="4"/>
  <c r="M51" i="4"/>
  <c r="J57" i="5"/>
  <c r="M23" i="5"/>
  <c r="M35" i="5"/>
  <c r="M48" i="3"/>
  <c r="K57" i="5"/>
  <c r="M21" i="5"/>
  <c r="M33" i="5"/>
  <c r="M45" i="5"/>
  <c r="M19" i="3"/>
  <c r="G18" i="6"/>
  <c r="M14" i="3"/>
  <c r="K11" i="6"/>
  <c r="E17" i="6" s="1"/>
  <c r="E14" i="6"/>
  <c r="M13" i="4"/>
  <c r="M13" i="5"/>
  <c r="G52" i="3"/>
  <c r="K13" i="6"/>
  <c r="F19" i="6" s="1"/>
  <c r="J18" i="6" l="1"/>
  <c r="I18" i="6"/>
  <c r="I19" i="6"/>
  <c r="H19" i="6"/>
  <c r="F18" i="6"/>
  <c r="H18" i="6"/>
  <c r="E18" i="6"/>
  <c r="C18" i="6"/>
  <c r="K18" i="6" s="1"/>
  <c r="E19" i="6"/>
  <c r="D19" i="6"/>
  <c r="C19" i="6"/>
  <c r="J19" i="6"/>
  <c r="G19" i="6"/>
  <c r="J17" i="6"/>
  <c r="C17" i="6"/>
  <c r="M57" i="5"/>
  <c r="M59" i="5" s="1"/>
  <c r="N13" i="5" s="1"/>
  <c r="H17" i="6"/>
  <c r="G17" i="6"/>
  <c r="M52" i="3"/>
  <c r="M54" i="3" s="1"/>
  <c r="N14" i="3" s="1"/>
  <c r="M57" i="4"/>
  <c r="M59" i="4" s="1"/>
  <c r="N13" i="4" s="1"/>
  <c r="K14" i="6"/>
  <c r="E20" i="6" s="1"/>
  <c r="F17" i="6"/>
  <c r="I17" i="6"/>
  <c r="D17" i="6"/>
  <c r="N25" i="3" l="1"/>
  <c r="N51" i="3"/>
  <c r="N48" i="3"/>
  <c r="N28" i="3"/>
  <c r="N36" i="3"/>
  <c r="N32" i="3"/>
  <c r="N31" i="3"/>
  <c r="N17" i="3"/>
  <c r="F54" i="3"/>
  <c r="N44" i="3"/>
  <c r="E54" i="3"/>
  <c r="N29" i="3"/>
  <c r="N23" i="3"/>
  <c r="N13" i="3"/>
  <c r="N22" i="3"/>
  <c r="N41" i="3"/>
  <c r="N18" i="3"/>
  <c r="I54" i="3"/>
  <c r="H54" i="3"/>
  <c r="N26" i="3"/>
  <c r="L54" i="3"/>
  <c r="N16" i="3"/>
  <c r="N24" i="3"/>
  <c r="J54" i="3"/>
  <c r="N30" i="3"/>
  <c r="N38" i="3"/>
  <c r="N34" i="3"/>
  <c r="N40" i="3"/>
  <c r="N33" i="3"/>
  <c r="N27" i="3"/>
  <c r="N35" i="3"/>
  <c r="N39" i="3"/>
  <c r="N19" i="3"/>
  <c r="N42" i="3"/>
  <c r="N46" i="3"/>
  <c r="N45" i="3"/>
  <c r="N49" i="3"/>
  <c r="N47" i="3"/>
  <c r="N20" i="3"/>
  <c r="N15" i="3"/>
  <c r="N50" i="3"/>
  <c r="N37" i="3"/>
  <c r="K54" i="3"/>
  <c r="N43" i="3"/>
  <c r="N21" i="3"/>
  <c r="G54" i="3"/>
  <c r="J59" i="5"/>
  <c r="N25" i="5"/>
  <c r="N37" i="5"/>
  <c r="N54" i="5"/>
  <c r="N18" i="5"/>
  <c r="N21" i="5"/>
  <c r="N49" i="5"/>
  <c r="N16" i="5"/>
  <c r="N33" i="5"/>
  <c r="N20" i="5"/>
  <c r="H59" i="5"/>
  <c r="N45" i="5"/>
  <c r="N24" i="5"/>
  <c r="N32" i="5"/>
  <c r="N38" i="5"/>
  <c r="E59" i="5"/>
  <c r="N28" i="5"/>
  <c r="N14" i="5"/>
  <c r="N44" i="5"/>
  <c r="L59" i="5"/>
  <c r="N15" i="5"/>
  <c r="N36" i="5"/>
  <c r="N53" i="5"/>
  <c r="N19" i="5"/>
  <c r="N56" i="5"/>
  <c r="N43" i="5"/>
  <c r="N17" i="5"/>
  <c r="N39" i="5"/>
  <c r="N48" i="5"/>
  <c r="N34" i="5"/>
  <c r="F59" i="5"/>
  <c r="N40" i="5"/>
  <c r="N55" i="5"/>
  <c r="N26" i="5"/>
  <c r="N22" i="5"/>
  <c r="N29" i="5"/>
  <c r="N51" i="5"/>
  <c r="N52" i="5"/>
  <c r="N42" i="5"/>
  <c r="N50" i="5"/>
  <c r="K59" i="5"/>
  <c r="N31" i="5"/>
  <c r="N27" i="5"/>
  <c r="N30" i="5"/>
  <c r="I59" i="5"/>
  <c r="N47" i="5"/>
  <c r="N23" i="5"/>
  <c r="N35" i="5"/>
  <c r="N46" i="5"/>
  <c r="N41" i="5"/>
  <c r="G59" i="5"/>
  <c r="K17" i="6"/>
  <c r="D20" i="6"/>
  <c r="F20" i="6"/>
  <c r="I20" i="6"/>
  <c r="H20" i="6"/>
  <c r="G20" i="6"/>
  <c r="J20" i="6"/>
  <c r="C20" i="6"/>
  <c r="N29" i="4"/>
  <c r="N40" i="4"/>
  <c r="I59" i="4"/>
  <c r="N31" i="4"/>
  <c r="N45" i="4"/>
  <c r="N47" i="4"/>
  <c r="N39" i="4"/>
  <c r="N55" i="4"/>
  <c r="N56" i="4"/>
  <c r="N36" i="4"/>
  <c r="N30" i="4"/>
  <c r="N22" i="4"/>
  <c r="N46" i="4"/>
  <c r="N25" i="4"/>
  <c r="G59" i="4"/>
  <c r="N32" i="4"/>
  <c r="N15" i="4"/>
  <c r="L59" i="4"/>
  <c r="N35" i="4"/>
  <c r="N34" i="4"/>
  <c r="N37" i="4"/>
  <c r="N50" i="4"/>
  <c r="N28" i="4"/>
  <c r="N48" i="4"/>
  <c r="N19" i="4"/>
  <c r="N42" i="4"/>
  <c r="N52" i="4"/>
  <c r="J59" i="4"/>
  <c r="N49" i="4"/>
  <c r="F59" i="4"/>
  <c r="N53" i="4"/>
  <c r="E59" i="4"/>
  <c r="N38" i="4"/>
  <c r="N16" i="4"/>
  <c r="N43" i="4"/>
  <c r="N33" i="4"/>
  <c r="K59" i="4"/>
  <c r="N51" i="4"/>
  <c r="N17" i="4"/>
  <c r="N23" i="4"/>
  <c r="N27" i="4"/>
  <c r="N18" i="4"/>
  <c r="N20" i="4"/>
  <c r="N14" i="4"/>
  <c r="N26" i="4"/>
  <c r="N41" i="4"/>
  <c r="N24" i="4"/>
  <c r="N54" i="4"/>
  <c r="N44" i="4"/>
  <c r="N21" i="4"/>
  <c r="H59" i="4"/>
  <c r="K19" i="6"/>
  <c r="N57" i="5" l="1"/>
  <c r="N57" i="4"/>
  <c r="K20" i="6"/>
  <c r="N52" i="3"/>
</calcChain>
</file>

<file path=xl/sharedStrings.xml><?xml version="1.0" encoding="utf-8"?>
<sst xmlns="http://schemas.openxmlformats.org/spreadsheetml/2006/main" count="519" uniqueCount="134">
  <si>
    <t>Enbridge Gas Utah</t>
  </si>
  <si>
    <t>Docket No. 25-057-06</t>
  </si>
  <si>
    <t>Page 1 of 6</t>
  </si>
  <si>
    <t>Individual Sampled Meter</t>
  </si>
  <si>
    <t>Sampled Meter Address:</t>
  </si>
  <si>
    <t>825 N 750 W</t>
  </si>
  <si>
    <t>Provo, UT, 84604-3213</t>
  </si>
  <si>
    <t>Measurement Statistics:</t>
  </si>
  <si>
    <t>Meter: 320 CFH</t>
  </si>
  <si>
    <t>Service: 51' of 3/4"</t>
  </si>
  <si>
    <t>Main: 1000' of 2"</t>
  </si>
  <si>
    <t># Services: 22</t>
  </si>
  <si>
    <t>Page 2 of 6</t>
  </si>
  <si>
    <t>Service, Main, and Meter Set Current Cost Data</t>
  </si>
  <si>
    <t>(A)</t>
  </si>
  <si>
    <t>(B)</t>
  </si>
  <si>
    <t>(C)</t>
  </si>
  <si>
    <t>(D)</t>
  </si>
  <si>
    <t>(E)</t>
  </si>
  <si>
    <t>(F)</t>
  </si>
  <si>
    <t>(G)</t>
  </si>
  <si>
    <t>(H)</t>
  </si>
  <si>
    <t>IHP Service</t>
  </si>
  <si>
    <t>Main</t>
  </si>
  <si>
    <t>Meter (Fixed Pressure)</t>
  </si>
  <si>
    <t>Meter (Line Pressure)</t>
  </si>
  <si>
    <t>Line Size</t>
  </si>
  <si>
    <t xml:space="preserve">$ / ft   </t>
  </si>
  <si>
    <t>Meter Set</t>
  </si>
  <si>
    <t>$ / Meter</t>
  </si>
  <si>
    <t>&gt;=0</t>
  </si>
  <si>
    <t>&gt;=400</t>
  </si>
  <si>
    <t>&gt;=600</t>
  </si>
  <si>
    <t>&gt;=900</t>
  </si>
  <si>
    <t>&gt;=1400</t>
  </si>
  <si>
    <t>&gt;=2000</t>
  </si>
  <si>
    <t>&gt;=3000</t>
  </si>
  <si>
    <t>&gt;=5000</t>
  </si>
  <si>
    <t>&gt;=7000</t>
  </si>
  <si>
    <t>&gt;=11000</t>
  </si>
  <si>
    <t>&gt;=16000</t>
  </si>
  <si>
    <t>&gt;=20000</t>
  </si>
  <si>
    <t>&gt;=24000</t>
  </si>
  <si>
    <t>&gt;=30000</t>
  </si>
  <si>
    <t>&gt;=45000</t>
  </si>
  <si>
    <t>&gt;=50000</t>
  </si>
  <si>
    <t>&gt;=100000</t>
  </si>
  <si>
    <t>&gt;=150000</t>
  </si>
  <si>
    <t>&gt;=250000</t>
  </si>
  <si>
    <t>HP Service</t>
  </si>
  <si>
    <t>&gt;=500000</t>
  </si>
  <si>
    <t>Meter (High Pressure)</t>
  </si>
  <si>
    <t>&gt;=750000</t>
  </si>
  <si>
    <t>&gt;=1000000</t>
  </si>
  <si>
    <t>&gt;=2000000</t>
  </si>
  <si>
    <t>Plant Investment for</t>
  </si>
  <si>
    <t>Small Diameter Mains</t>
  </si>
  <si>
    <t>(I)</t>
  </si>
  <si>
    <t>(J)</t>
  </si>
  <si>
    <t>(K)</t>
  </si>
  <si>
    <t>(L)</t>
  </si>
  <si>
    <t>(M)</t>
  </si>
  <si>
    <t>Unadjusted</t>
  </si>
  <si>
    <t>Average</t>
  </si>
  <si>
    <t>Total Small</t>
  </si>
  <si>
    <t>Adjusted Small</t>
  </si>
  <si>
    <t>Meter Rating</t>
  </si>
  <si>
    <t>Pressure</t>
  </si>
  <si>
    <t>Cost</t>
  </si>
  <si>
    <t>GS</t>
  </si>
  <si>
    <t>FS</t>
  </si>
  <si>
    <t>IS</t>
  </si>
  <si>
    <t>TSL</t>
  </si>
  <si>
    <t>TSM</t>
  </si>
  <si>
    <t>TSS</t>
  </si>
  <si>
    <t>TBF</t>
  </si>
  <si>
    <t>NGV</t>
  </si>
  <si>
    <t>Diameter Main</t>
  </si>
  <si>
    <t>unadjusted total cost</t>
  </si>
  <si>
    <t>adjusted total cost</t>
  </si>
  <si>
    <t>Notes:</t>
  </si>
  <si>
    <t>Column C - Sample average cost for meter rating listed in Column A from sample.</t>
  </si>
  <si>
    <t>Columns D through K - Column C times number of meters in each class.</t>
  </si>
  <si>
    <t>Column L - Sum of Columns D to K.</t>
  </si>
  <si>
    <t>Line 40 - Total of Columns (lines 1 - 39).</t>
  </si>
  <si>
    <t>Column M, line 41 - Book cost of small diameter mains.</t>
  </si>
  <si>
    <t>Line 41 - Line 40 times (Column L, line 41).</t>
  </si>
  <si>
    <t>Column M  -  (Column L) times (Column L, line 41).</t>
  </si>
  <si>
    <t>Service Lines</t>
  </si>
  <si>
    <t>Total Service</t>
  </si>
  <si>
    <t>Adjusted Service</t>
  </si>
  <si>
    <t>Line Cost</t>
  </si>
  <si>
    <t>Line 45 - Total of Columns (lines 1 - 44).</t>
  </si>
  <si>
    <t>Column M, line 46 - Book cost of small diameter mains.</t>
  </si>
  <si>
    <t>Column L, line 46 - Ratio of book (Column M, line 46) to unadjusted total (Column L, line 45).</t>
  </si>
  <si>
    <t>Line 46 - Line 45 times (Column L, line 46).</t>
  </si>
  <si>
    <t>Column M  -  (Column L) times (Column L, line 46).</t>
  </si>
  <si>
    <t>Meters / Regulators</t>
  </si>
  <si>
    <t>Total Meter and</t>
  </si>
  <si>
    <t>Adjusted Meter and</t>
  </si>
  <si>
    <t>Regulator Cost</t>
  </si>
  <si>
    <t>Rate Schedule Adjusted Investment - Distribution Plant Factor</t>
  </si>
  <si>
    <t>Rate</t>
  </si>
  <si>
    <t>Total</t>
  </si>
  <si>
    <t>Small Diameter Main</t>
  </si>
  <si>
    <t>Service Line</t>
  </si>
  <si>
    <t>Meter &amp; Regulator</t>
  </si>
  <si>
    <t>EGU Exhibit 5.03</t>
  </si>
  <si>
    <t>&lt;400</t>
  </si>
  <si>
    <t>F</t>
  </si>
  <si>
    <t>&lt;600</t>
  </si>
  <si>
    <t>&lt;900</t>
  </si>
  <si>
    <t>&lt;1400</t>
  </si>
  <si>
    <t>&lt;2000</t>
  </si>
  <si>
    <t>&lt;3000</t>
  </si>
  <si>
    <t>&lt;5000</t>
  </si>
  <si>
    <t>L</t>
  </si>
  <si>
    <t>H</t>
  </si>
  <si>
    <t>&lt;7000</t>
  </si>
  <si>
    <t>&lt;11000</t>
  </si>
  <si>
    <t>&lt;16000</t>
  </si>
  <si>
    <t>&lt;20000</t>
  </si>
  <si>
    <t>&lt;24000</t>
  </si>
  <si>
    <t>&lt;30000</t>
  </si>
  <si>
    <t>&lt;45000</t>
  </si>
  <si>
    <t>&lt;50000</t>
  </si>
  <si>
    <t>&lt;100000</t>
  </si>
  <si>
    <t>&lt;150000</t>
  </si>
  <si>
    <t>&lt;250000</t>
  </si>
  <si>
    <t>&lt;500000</t>
  </si>
  <si>
    <t>&lt;750000</t>
  </si>
  <si>
    <t>&lt;1000000</t>
  </si>
  <si>
    <t>&lt;2000000</t>
  </si>
  <si>
    <t>Column L, line 41 - Ratio of book (Column M, line 41) to unadjusted total (Column L, line 40).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</si>
</sst>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&quot;$&quot;#,##0.00"/>
    <numFmt numFmtId="165" formatCode="&quot;$&quot;#,##0"/>
    <numFmt numFmtId="166" formatCode="0.000000"/>
    <numFmt numFmtId="167" formatCode="0.0000%"/>
    <numFmt numFmtId="168" formatCode="0.000%"/>
    <numFmt numFmtId="169" formatCode="0.0"/>
    <numFmt numFmtId="170" formatCode="0.0000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sz val="10"/>
      <color theme="1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left"/>
    </xf>
    <xf numFmtId="164" fontId="1" fillId="0" borderId="5" xfId="0" applyNumberFormat="1" applyFont="1" applyBorder="1" applyAlignment="1">
      <alignment horizontal="right"/>
    </xf>
    <xf numFmtId="1" fontId="1" fillId="0" borderId="4" xfId="0" quotePrefix="1" applyNumberFormat="1" applyFont="1" applyBorder="1" applyAlignment="1">
      <alignment horizontal="left"/>
    </xf>
    <xf numFmtId="165" fontId="1" fillId="0" borderId="5" xfId="0" quotePrefix="1" applyNumberFormat="1" applyFont="1" applyBorder="1"/>
    <xf numFmtId="1" fontId="1" fillId="0" borderId="4" xfId="0" quotePrefix="1" applyNumberFormat="1" applyFont="1" applyBorder="1"/>
    <xf numFmtId="4" fontId="1" fillId="0" borderId="6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1" fontId="1" fillId="0" borderId="6" xfId="0" quotePrefix="1" applyNumberFormat="1" applyFont="1" applyBorder="1"/>
    <xf numFmtId="165" fontId="1" fillId="0" borderId="7" xfId="0" quotePrefix="1" applyNumberFormat="1" applyFont="1" applyBorder="1"/>
    <xf numFmtId="165" fontId="1" fillId="0" borderId="0" xfId="0" quotePrefix="1" applyNumberFormat="1" applyFont="1"/>
    <xf numFmtId="4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/>
    </xf>
    <xf numFmtId="0" fontId="1" fillId="0" borderId="4" xfId="0" applyFont="1" applyBorder="1"/>
    <xf numFmtId="0" fontId="1" fillId="0" borderId="6" xfId="0" applyFont="1" applyBorder="1"/>
    <xf numFmtId="0" fontId="7" fillId="0" borderId="0" xfId="0" applyFont="1" applyAlignment="1">
      <alignment horizontal="left"/>
    </xf>
    <xf numFmtId="166" fontId="0" fillId="0" borderId="0" xfId="0" applyNumberFormat="1"/>
    <xf numFmtId="0" fontId="7" fillId="0" borderId="0" xfId="0" applyFont="1"/>
    <xf numFmtId="0" fontId="7" fillId="0" borderId="0" xfId="0" applyFont="1" applyAlignment="1">
      <alignment horizontal="center"/>
    </xf>
    <xf numFmtId="1" fontId="7" fillId="0" borderId="0" xfId="0" applyNumberFormat="1" applyFont="1" applyAlignment="1">
      <alignment horizontal="center"/>
    </xf>
    <xf numFmtId="1" fontId="0" fillId="0" borderId="0" xfId="0" applyNumberFormat="1"/>
    <xf numFmtId="2" fontId="0" fillId="0" borderId="0" xfId="0" quotePrefix="1" applyNumberFormat="1"/>
    <xf numFmtId="3" fontId="0" fillId="0" borderId="0" xfId="0" applyNumberFormat="1"/>
    <xf numFmtId="1" fontId="0" fillId="0" borderId="0" xfId="0" applyNumberFormat="1" applyAlignment="1">
      <alignment horizontal="center"/>
    </xf>
    <xf numFmtId="164" fontId="0" fillId="0" borderId="0" xfId="0" applyNumberFormat="1"/>
    <xf numFmtId="3" fontId="0" fillId="0" borderId="8" xfId="0" applyNumberFormat="1" applyBorder="1"/>
    <xf numFmtId="43" fontId="0" fillId="0" borderId="0" xfId="1" applyFont="1" applyFill="1"/>
    <xf numFmtId="2" fontId="0" fillId="0" borderId="0" xfId="0" applyNumberFormat="1"/>
    <xf numFmtId="0" fontId="8" fillId="0" borderId="0" xfId="0" applyFont="1"/>
    <xf numFmtId="165" fontId="0" fillId="0" borderId="0" xfId="0" quotePrefix="1" applyNumberFormat="1"/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left"/>
    </xf>
    <xf numFmtId="3" fontId="0" fillId="0" borderId="1" xfId="0" applyNumberFormat="1" applyBorder="1"/>
    <xf numFmtId="0" fontId="0" fillId="0" borderId="0" xfId="0" applyAlignment="1">
      <alignment horizontal="left"/>
    </xf>
    <xf numFmtId="167" fontId="0" fillId="0" borderId="0" xfId="0" applyNumberFormat="1"/>
    <xf numFmtId="167" fontId="0" fillId="0" borderId="1" xfId="0" applyNumberFormat="1" applyBorder="1"/>
    <xf numFmtId="0" fontId="0" fillId="0" borderId="0" xfId="0" applyFont="1" applyAlignment="1">
      <alignment horizontal="right"/>
    </xf>
    <xf numFmtId="10" fontId="0" fillId="0" borderId="0" xfId="2" applyNumberFormat="1" applyFont="1"/>
    <xf numFmtId="168" fontId="0" fillId="0" borderId="0" xfId="2" applyNumberFormat="1" applyFont="1"/>
    <xf numFmtId="169" fontId="0" fillId="0" borderId="0" xfId="0" applyNumberFormat="1"/>
    <xf numFmtId="170" fontId="0" fillId="0" borderId="0" xfId="0" applyNumberFormat="1"/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603365</xdr:colOff>
      <xdr:row>18</xdr:row>
      <xdr:rowOff>108583</xdr:rowOff>
    </xdr:from>
    <xdr:to>
      <xdr:col>8</xdr:col>
      <xdr:colOff>232252</xdr:colOff>
      <xdr:row>59</xdr:row>
      <xdr:rowOff>131934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D1E547-2B42-4F6B-BE2C-1A79853E8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1460" y="3240403"/>
          <a:ext cx="5431517" cy="7062326"/>
        </a:xfrm>
        <a:prstGeom prst="rect">
          <a:avLst/>
        </a:prstGeom>
      </xdr:spPr>
    </xdr:pic>
    <xdr:clientData/>
  </xdr:twoCellAnchor>
  <xdr:twoCellAnchor>
    <xdr:from>
      <xdr:col>1</xdr:col>
      <xdr:colOff>47625</xdr:colOff>
      <xdr:row>17</xdr:row>
      <xdr:rowOff>0</xdr:rowOff>
    </xdr:from>
    <xdr:to>
      <xdr:col>2</xdr:col>
      <xdr:colOff>314325</xdr:colOff>
      <xdr:row>17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FE37FD2-91CC-41FF-8E47-80F25D3723A6}"/>
            </a:ext>
          </a:extLst>
        </xdr:cNvPr>
        <xdr:cNvCxnSpPr/>
      </xdr:nvCxnSpPr>
      <xdr:spPr>
        <a:xfrm>
          <a:off x="659130" y="2962275"/>
          <a:ext cx="438150" cy="0"/>
        </a:xfrm>
        <a:prstGeom prst="line">
          <a:avLst/>
        </a:prstGeom>
        <a:ln w="50800">
          <a:solidFill>
            <a:srgbClr val="FF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152400</xdr:colOff>
      <xdr:row>14</xdr:row>
      <xdr:rowOff>47625</xdr:rowOff>
    </xdr:from>
    <xdr:to>
      <xdr:col>2</xdr:col>
      <xdr:colOff>219075</xdr:colOff>
      <xdr:row>15</xdr:row>
      <xdr:rowOff>114300</xdr:rowOff>
    </xdr:to>
    <xdr:sp macro="" textlink="">
      <xdr:nvSpPr>
        <xdr:cNvPr id="4" name="5-Point Star 7">
          <a:extLst>
            <a:ext uri="{FF2B5EF4-FFF2-40B4-BE49-F238E27FC236}">
              <a16:creationId xmlns:a16="http://schemas.microsoft.com/office/drawing/2014/main" id="{02B00848-2E10-4F5E-A465-79DAAB502995}"/>
            </a:ext>
          </a:extLst>
        </xdr:cNvPr>
        <xdr:cNvSpPr/>
      </xdr:nvSpPr>
      <xdr:spPr>
        <a:xfrm>
          <a:off x="762000" y="2497455"/>
          <a:ext cx="236220" cy="236220"/>
        </a:xfrm>
        <a:prstGeom prst="star5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152400</xdr:colOff>
      <xdr:row>14</xdr:row>
      <xdr:rowOff>152400</xdr:rowOff>
    </xdr:from>
    <xdr:to>
      <xdr:col>4</xdr:col>
      <xdr:colOff>571500</xdr:colOff>
      <xdr:row>14</xdr:row>
      <xdr:rowOff>152400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4CD2A7C-0A20-44CF-8EF3-3AFD70FB0C0C}"/>
            </a:ext>
          </a:extLst>
        </xdr:cNvPr>
        <xdr:cNvCxnSpPr/>
      </xdr:nvCxnSpPr>
      <xdr:spPr>
        <a:xfrm>
          <a:off x="2524125" y="2600325"/>
          <a:ext cx="419100" cy="0"/>
        </a:xfrm>
        <a:prstGeom prst="line">
          <a:avLst/>
        </a:prstGeom>
        <a:ln w="5080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209550</xdr:colOff>
      <xdr:row>16</xdr:row>
      <xdr:rowOff>38100</xdr:rowOff>
    </xdr:from>
    <xdr:to>
      <xdr:col>4</xdr:col>
      <xdr:colOff>489478</xdr:colOff>
      <xdr:row>17</xdr:row>
      <xdr:rowOff>119564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EC6BE3FB-5A80-479F-8866-BC9A5D2A860D}"/>
            </a:ext>
          </a:extLst>
        </xdr:cNvPr>
        <xdr:cNvSpPr/>
      </xdr:nvSpPr>
      <xdr:spPr>
        <a:xfrm>
          <a:off x="2577465" y="2828925"/>
          <a:ext cx="281833" cy="25481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620586</xdr:colOff>
      <xdr:row>53</xdr:row>
      <xdr:rowOff>164462</xdr:rowOff>
    </xdr:from>
    <xdr:to>
      <xdr:col>3</xdr:col>
      <xdr:colOff>913459</xdr:colOff>
      <xdr:row>55</xdr:row>
      <xdr:rowOff>82095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5012210-B759-446F-B7CA-C629DBAAC2DE}"/>
            </a:ext>
          </a:extLst>
        </xdr:cNvPr>
        <xdr:cNvGrpSpPr/>
      </xdr:nvGrpSpPr>
      <xdr:grpSpPr>
        <a:xfrm>
          <a:off x="1794066" y="9302747"/>
          <a:ext cx="290968" cy="258628"/>
          <a:chOff x="6143625" y="8772525"/>
          <a:chExt cx="295275" cy="243389"/>
        </a:xfrm>
      </xdr:grpSpPr>
      <xdr:sp macro="" textlink="">
        <xdr:nvSpPr>
          <xdr:cNvPr id="8" name="Oval 7">
            <a:extLst>
              <a:ext uri="{FF2B5EF4-FFF2-40B4-BE49-F238E27FC236}">
                <a16:creationId xmlns:a16="http://schemas.microsoft.com/office/drawing/2014/main" id="{1D4135BA-DB2D-A2F4-28C2-D237CBB5B658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690C719C-8D78-D3F2-4FE3-3BDCF55DD094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</a:t>
            </a:r>
          </a:p>
        </xdr:txBody>
      </xdr:sp>
    </xdr:grpSp>
    <xdr:clientData/>
  </xdr:twoCellAnchor>
  <xdr:twoCellAnchor>
    <xdr:from>
      <xdr:col>3</xdr:col>
      <xdr:colOff>809016</xdr:colOff>
      <xdr:row>45</xdr:row>
      <xdr:rowOff>30096</xdr:rowOff>
    </xdr:from>
    <xdr:to>
      <xdr:col>3</xdr:col>
      <xdr:colOff>1089224</xdr:colOff>
      <xdr:row>46</xdr:row>
      <xdr:rowOff>126627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006F37DE-DC66-4447-B0C9-84EF9815C307}"/>
            </a:ext>
          </a:extLst>
        </xdr:cNvPr>
        <xdr:cNvGrpSpPr/>
      </xdr:nvGrpSpPr>
      <xdr:grpSpPr>
        <a:xfrm>
          <a:off x="1982496" y="7791066"/>
          <a:ext cx="274493" cy="273696"/>
          <a:chOff x="6143625" y="8772525"/>
          <a:chExt cx="295275" cy="243389"/>
        </a:xfrm>
      </xdr:grpSpPr>
      <xdr:sp macro="" textlink="">
        <xdr:nvSpPr>
          <xdr:cNvPr id="11" name="Oval 10">
            <a:extLst>
              <a:ext uri="{FF2B5EF4-FFF2-40B4-BE49-F238E27FC236}">
                <a16:creationId xmlns:a16="http://schemas.microsoft.com/office/drawing/2014/main" id="{4172B4C8-21B6-10A7-54D1-FCCD38AD2A82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TextBox 11">
            <a:extLst>
              <a:ext uri="{FF2B5EF4-FFF2-40B4-BE49-F238E27FC236}">
                <a16:creationId xmlns:a16="http://schemas.microsoft.com/office/drawing/2014/main" id="{647E21F8-B78A-C9A5-1006-86AE5E87F495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2</a:t>
            </a:r>
          </a:p>
        </xdr:txBody>
      </xdr:sp>
    </xdr:grpSp>
    <xdr:clientData/>
  </xdr:twoCellAnchor>
  <xdr:twoCellAnchor>
    <xdr:from>
      <xdr:col>3</xdr:col>
      <xdr:colOff>672857</xdr:colOff>
      <xdr:row>41</xdr:row>
      <xdr:rowOff>59025</xdr:rowOff>
    </xdr:from>
    <xdr:to>
      <xdr:col>3</xdr:col>
      <xdr:colOff>989780</xdr:colOff>
      <xdr:row>42</xdr:row>
      <xdr:rowOff>146030</xdr:rowOff>
    </xdr:to>
    <xdr:grpSp>
      <xdr:nvGrpSpPr>
        <xdr:cNvPr id="13" name="Group 12">
          <a:extLst>
            <a:ext uri="{FF2B5EF4-FFF2-40B4-BE49-F238E27FC236}">
              <a16:creationId xmlns:a16="http://schemas.microsoft.com/office/drawing/2014/main" id="{4B55BF7E-EC1F-4B83-9F1A-C04328B8F541}"/>
            </a:ext>
          </a:extLst>
        </xdr:cNvPr>
        <xdr:cNvGrpSpPr/>
      </xdr:nvGrpSpPr>
      <xdr:grpSpPr>
        <a:xfrm>
          <a:off x="1840622" y="7132290"/>
          <a:ext cx="320733" cy="260360"/>
          <a:chOff x="6143625" y="8772525"/>
          <a:chExt cx="295275" cy="243389"/>
        </a:xfrm>
      </xdr:grpSpPr>
      <xdr:sp macro="" textlink="">
        <xdr:nvSpPr>
          <xdr:cNvPr id="14" name="Oval 13">
            <a:extLst>
              <a:ext uri="{FF2B5EF4-FFF2-40B4-BE49-F238E27FC236}">
                <a16:creationId xmlns:a16="http://schemas.microsoft.com/office/drawing/2014/main" id="{B28C59A4-462A-AE49-6B5E-DC1141076778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821EB34E-9328-293C-D8FF-9DF8265DB10D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3</a:t>
            </a:r>
          </a:p>
        </xdr:txBody>
      </xdr:sp>
    </xdr:grpSp>
    <xdr:clientData/>
  </xdr:twoCellAnchor>
  <xdr:twoCellAnchor>
    <xdr:from>
      <xdr:col>3</xdr:col>
      <xdr:colOff>721604</xdr:colOff>
      <xdr:row>38</xdr:row>
      <xdr:rowOff>27611</xdr:rowOff>
    </xdr:from>
    <xdr:to>
      <xdr:col>3</xdr:col>
      <xdr:colOff>1011164</xdr:colOff>
      <xdr:row>39</xdr:row>
      <xdr:rowOff>116606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DC999A86-5546-464C-A3B8-99FAE898284C}"/>
            </a:ext>
          </a:extLst>
        </xdr:cNvPr>
        <xdr:cNvGrpSpPr/>
      </xdr:nvGrpSpPr>
      <xdr:grpSpPr>
        <a:xfrm>
          <a:off x="1893179" y="6588431"/>
          <a:ext cx="285750" cy="262350"/>
          <a:chOff x="6143625" y="8772525"/>
          <a:chExt cx="295275" cy="243389"/>
        </a:xfrm>
      </xdr:grpSpPr>
      <xdr:sp macro="" textlink="">
        <xdr:nvSpPr>
          <xdr:cNvPr id="17" name="Oval 16">
            <a:extLst>
              <a:ext uri="{FF2B5EF4-FFF2-40B4-BE49-F238E27FC236}">
                <a16:creationId xmlns:a16="http://schemas.microsoft.com/office/drawing/2014/main" id="{DF7419CA-F0AC-E4E4-2B64-18318C60C740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1E005869-7B93-8270-CABC-DB8995DE9A11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4</a:t>
            </a:r>
          </a:p>
        </xdr:txBody>
      </xdr:sp>
    </xdr:grpSp>
    <xdr:clientData/>
  </xdr:twoCellAnchor>
  <xdr:twoCellAnchor>
    <xdr:from>
      <xdr:col>3</xdr:col>
      <xdr:colOff>674197</xdr:colOff>
      <xdr:row>35</xdr:row>
      <xdr:rowOff>41775</xdr:rowOff>
    </xdr:from>
    <xdr:to>
      <xdr:col>3</xdr:col>
      <xdr:colOff>973282</xdr:colOff>
      <xdr:row>36</xdr:row>
      <xdr:rowOff>132674</xdr:rowOff>
    </xdr:to>
    <xdr:grpSp>
      <xdr:nvGrpSpPr>
        <xdr:cNvPr id="19" name="Group 18">
          <a:extLst>
            <a:ext uri="{FF2B5EF4-FFF2-40B4-BE49-F238E27FC236}">
              <a16:creationId xmlns:a16="http://schemas.microsoft.com/office/drawing/2014/main" id="{3C848DB0-35C1-4204-A111-3989487E43C4}"/>
            </a:ext>
          </a:extLst>
        </xdr:cNvPr>
        <xdr:cNvGrpSpPr/>
      </xdr:nvGrpSpPr>
      <xdr:grpSpPr>
        <a:xfrm>
          <a:off x="1841962" y="6090150"/>
          <a:ext cx="299085" cy="266159"/>
          <a:chOff x="6143625" y="8772525"/>
          <a:chExt cx="295275" cy="243389"/>
        </a:xfrm>
      </xdr:grpSpPr>
      <xdr:sp macro="" textlink="">
        <xdr:nvSpPr>
          <xdr:cNvPr id="20" name="Oval 19">
            <a:extLst>
              <a:ext uri="{FF2B5EF4-FFF2-40B4-BE49-F238E27FC236}">
                <a16:creationId xmlns:a16="http://schemas.microsoft.com/office/drawing/2014/main" id="{7983B7E2-D362-029A-306B-A09C774AC349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TextBox 20">
            <a:extLst>
              <a:ext uri="{FF2B5EF4-FFF2-40B4-BE49-F238E27FC236}">
                <a16:creationId xmlns:a16="http://schemas.microsoft.com/office/drawing/2014/main" id="{F76D192B-AF84-992D-3018-59C01A82C7FB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5</a:t>
            </a:r>
          </a:p>
        </xdr:txBody>
      </xdr:sp>
    </xdr:grpSp>
    <xdr:clientData/>
  </xdr:twoCellAnchor>
  <xdr:twoCellAnchor>
    <xdr:from>
      <xdr:col>3</xdr:col>
      <xdr:colOff>664182</xdr:colOff>
      <xdr:row>32</xdr:row>
      <xdr:rowOff>60214</xdr:rowOff>
    </xdr:from>
    <xdr:to>
      <xdr:col>3</xdr:col>
      <xdr:colOff>963267</xdr:colOff>
      <xdr:row>33</xdr:row>
      <xdr:rowOff>151114</xdr:rowOff>
    </xdr:to>
    <xdr:grpSp>
      <xdr:nvGrpSpPr>
        <xdr:cNvPr id="22" name="Group 21">
          <a:extLst>
            <a:ext uri="{FF2B5EF4-FFF2-40B4-BE49-F238E27FC236}">
              <a16:creationId xmlns:a16="http://schemas.microsoft.com/office/drawing/2014/main" id="{D519E7C5-E6EC-465F-B0C0-E3E412063E91}"/>
            </a:ext>
          </a:extLst>
        </xdr:cNvPr>
        <xdr:cNvGrpSpPr/>
      </xdr:nvGrpSpPr>
      <xdr:grpSpPr>
        <a:xfrm>
          <a:off x="1839567" y="5590429"/>
          <a:ext cx="297180" cy="266160"/>
          <a:chOff x="6143625" y="8772525"/>
          <a:chExt cx="295275" cy="243389"/>
        </a:xfrm>
      </xdr:grpSpPr>
      <xdr:sp macro="" textlink="">
        <xdr:nvSpPr>
          <xdr:cNvPr id="23" name="Oval 22">
            <a:extLst>
              <a:ext uri="{FF2B5EF4-FFF2-40B4-BE49-F238E27FC236}">
                <a16:creationId xmlns:a16="http://schemas.microsoft.com/office/drawing/2014/main" id="{5EFD52EB-272C-06EC-B380-1425FF946FE3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A4B9CF00-EEF6-CFF5-EFED-C3B50F6708CF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6</a:t>
            </a:r>
          </a:p>
        </xdr:txBody>
      </xdr:sp>
    </xdr:grpSp>
    <xdr:clientData/>
  </xdr:twoCellAnchor>
  <xdr:twoCellAnchor>
    <xdr:from>
      <xdr:col>3</xdr:col>
      <xdr:colOff>552434</xdr:colOff>
      <xdr:row>29</xdr:row>
      <xdr:rowOff>26369</xdr:rowOff>
    </xdr:from>
    <xdr:to>
      <xdr:col>3</xdr:col>
      <xdr:colOff>869944</xdr:colOff>
      <xdr:row>30</xdr:row>
      <xdr:rowOff>115363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A06A4CB0-65A9-4001-84F4-1220D9D32914}"/>
            </a:ext>
          </a:extLst>
        </xdr:cNvPr>
        <xdr:cNvGrpSpPr/>
      </xdr:nvGrpSpPr>
      <xdr:grpSpPr>
        <a:xfrm>
          <a:off x="1727819" y="5042234"/>
          <a:ext cx="311795" cy="264254"/>
          <a:chOff x="6143625" y="8772525"/>
          <a:chExt cx="295275" cy="243389"/>
        </a:xfrm>
      </xdr:grpSpPr>
      <xdr:sp macro="" textlink="">
        <xdr:nvSpPr>
          <xdr:cNvPr id="26" name="Oval 25">
            <a:extLst>
              <a:ext uri="{FF2B5EF4-FFF2-40B4-BE49-F238E27FC236}">
                <a16:creationId xmlns:a16="http://schemas.microsoft.com/office/drawing/2014/main" id="{82E64A9A-934E-BE98-7259-0CEB7BF49ACC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7" name="TextBox 26">
            <a:extLst>
              <a:ext uri="{FF2B5EF4-FFF2-40B4-BE49-F238E27FC236}">
                <a16:creationId xmlns:a16="http://schemas.microsoft.com/office/drawing/2014/main" id="{5F708CCB-62D5-A481-E71D-8A2492DF2170}"/>
              </a:ext>
            </a:extLst>
          </xdr:cNvPr>
          <xdr:cNvSpPr txBox="1"/>
        </xdr:nvSpPr>
        <xdr:spPr>
          <a:xfrm>
            <a:off x="6143625" y="8810619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7</a:t>
            </a:r>
          </a:p>
        </xdr:txBody>
      </xdr:sp>
    </xdr:grpSp>
    <xdr:clientData/>
  </xdr:twoCellAnchor>
  <xdr:twoCellAnchor>
    <xdr:from>
      <xdr:col>3</xdr:col>
      <xdr:colOff>602831</xdr:colOff>
      <xdr:row>26</xdr:row>
      <xdr:rowOff>30819</xdr:rowOff>
    </xdr:from>
    <xdr:to>
      <xdr:col>3</xdr:col>
      <xdr:colOff>905726</xdr:colOff>
      <xdr:row>27</xdr:row>
      <xdr:rowOff>108390</xdr:rowOff>
    </xdr:to>
    <xdr:grpSp>
      <xdr:nvGrpSpPr>
        <xdr:cNvPr id="28" name="Group 27">
          <a:extLst>
            <a:ext uri="{FF2B5EF4-FFF2-40B4-BE49-F238E27FC236}">
              <a16:creationId xmlns:a16="http://schemas.microsoft.com/office/drawing/2014/main" id="{B5A5BF77-BBC2-4864-A0BA-E0279136B684}"/>
            </a:ext>
          </a:extLst>
        </xdr:cNvPr>
        <xdr:cNvGrpSpPr/>
      </xdr:nvGrpSpPr>
      <xdr:grpSpPr>
        <a:xfrm>
          <a:off x="1772501" y="4534239"/>
          <a:ext cx="302895" cy="249021"/>
          <a:chOff x="6143625" y="8772525"/>
          <a:chExt cx="295275" cy="243389"/>
        </a:xfrm>
      </xdr:grpSpPr>
      <xdr:sp macro="" textlink="">
        <xdr:nvSpPr>
          <xdr:cNvPr id="29" name="Oval 28">
            <a:extLst>
              <a:ext uri="{FF2B5EF4-FFF2-40B4-BE49-F238E27FC236}">
                <a16:creationId xmlns:a16="http://schemas.microsoft.com/office/drawing/2014/main" id="{A12B0CCD-0F48-7FDA-E613-589B48892215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9314FFA5-5EC4-EE48-2B65-DD478E032B71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8</a:t>
            </a:r>
          </a:p>
        </xdr:txBody>
      </xdr:sp>
    </xdr:grpSp>
    <xdr:clientData/>
  </xdr:twoCellAnchor>
  <xdr:twoCellAnchor>
    <xdr:from>
      <xdr:col>3</xdr:col>
      <xdr:colOff>713742</xdr:colOff>
      <xdr:row>22</xdr:row>
      <xdr:rowOff>82195</xdr:rowOff>
    </xdr:from>
    <xdr:to>
      <xdr:col>3</xdr:col>
      <xdr:colOff>1016223</xdr:colOff>
      <xdr:row>23</xdr:row>
      <xdr:rowOff>171196</xdr:rowOff>
    </xdr:to>
    <xdr:grpSp>
      <xdr:nvGrpSpPr>
        <xdr:cNvPr id="31" name="Group 30">
          <a:extLst>
            <a:ext uri="{FF2B5EF4-FFF2-40B4-BE49-F238E27FC236}">
              <a16:creationId xmlns:a16="http://schemas.microsoft.com/office/drawing/2014/main" id="{A14681F3-9F83-45A8-930E-B39304B213C4}"/>
            </a:ext>
          </a:extLst>
        </xdr:cNvPr>
        <xdr:cNvGrpSpPr/>
      </xdr:nvGrpSpPr>
      <xdr:grpSpPr>
        <a:xfrm>
          <a:off x="1883412" y="3903625"/>
          <a:ext cx="300576" cy="262356"/>
          <a:chOff x="6143625" y="8772525"/>
          <a:chExt cx="295275" cy="243389"/>
        </a:xfrm>
      </xdr:grpSpPr>
      <xdr:sp macro="" textlink="">
        <xdr:nvSpPr>
          <xdr:cNvPr id="32" name="Oval 31">
            <a:extLst>
              <a:ext uri="{FF2B5EF4-FFF2-40B4-BE49-F238E27FC236}">
                <a16:creationId xmlns:a16="http://schemas.microsoft.com/office/drawing/2014/main" id="{8B4B0C2D-79BF-CD90-B200-14BB7C6436A7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3" name="TextBox 32">
            <a:extLst>
              <a:ext uri="{FF2B5EF4-FFF2-40B4-BE49-F238E27FC236}">
                <a16:creationId xmlns:a16="http://schemas.microsoft.com/office/drawing/2014/main" id="{CC8905F3-F93E-916F-A37A-1DD3A9EE3E59}"/>
              </a:ext>
            </a:extLst>
          </xdr:cNvPr>
          <xdr:cNvSpPr txBox="1"/>
        </xdr:nvSpPr>
        <xdr:spPr>
          <a:xfrm>
            <a:off x="6143625" y="8810624"/>
            <a:ext cx="29527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9</a:t>
            </a:r>
          </a:p>
        </xdr:txBody>
      </xdr:sp>
    </xdr:grpSp>
    <xdr:clientData/>
  </xdr:twoCellAnchor>
  <xdr:twoCellAnchor>
    <xdr:from>
      <xdr:col>3</xdr:col>
      <xdr:colOff>689001</xdr:colOff>
      <xdr:row>19</xdr:row>
      <xdr:rowOff>132861</xdr:rowOff>
    </xdr:from>
    <xdr:to>
      <xdr:col>3</xdr:col>
      <xdr:colOff>1038031</xdr:colOff>
      <xdr:row>21</xdr:row>
      <xdr:rowOff>37333</xdr:rowOff>
    </xdr:to>
    <xdr:grpSp>
      <xdr:nvGrpSpPr>
        <xdr:cNvPr id="34" name="Group 33">
          <a:extLst>
            <a:ext uri="{FF2B5EF4-FFF2-40B4-BE49-F238E27FC236}">
              <a16:creationId xmlns:a16="http://schemas.microsoft.com/office/drawing/2014/main" id="{3A5B6E2D-EAA4-4365-96A4-37B148889636}"/>
            </a:ext>
          </a:extLst>
        </xdr:cNvPr>
        <xdr:cNvGrpSpPr/>
      </xdr:nvGrpSpPr>
      <xdr:grpSpPr>
        <a:xfrm>
          <a:off x="1860576" y="3441846"/>
          <a:ext cx="350935" cy="243562"/>
          <a:chOff x="6124575" y="8772525"/>
          <a:chExt cx="314325" cy="243389"/>
        </a:xfrm>
      </xdr:grpSpPr>
      <xdr:sp macro="" textlink="">
        <xdr:nvSpPr>
          <xdr:cNvPr id="35" name="Oval 34">
            <a:extLst>
              <a:ext uri="{FF2B5EF4-FFF2-40B4-BE49-F238E27FC236}">
                <a16:creationId xmlns:a16="http://schemas.microsoft.com/office/drawing/2014/main" id="{CB9BD1A9-97AD-A521-9BD2-BD584DBC126C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TextBox 35">
            <a:extLst>
              <a:ext uri="{FF2B5EF4-FFF2-40B4-BE49-F238E27FC236}">
                <a16:creationId xmlns:a16="http://schemas.microsoft.com/office/drawing/2014/main" id="{3A9EB807-2B42-7DF9-02BA-A1B31949C694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10</a:t>
            </a:r>
          </a:p>
        </xdr:txBody>
      </xdr:sp>
    </xdr:grpSp>
    <xdr:clientData/>
  </xdr:twoCellAnchor>
  <xdr:twoCellAnchor>
    <xdr:from>
      <xdr:col>5</xdr:col>
      <xdr:colOff>215754</xdr:colOff>
      <xdr:row>18</xdr:row>
      <xdr:rowOff>121762</xdr:rowOff>
    </xdr:from>
    <xdr:to>
      <xdr:col>5</xdr:col>
      <xdr:colOff>533475</xdr:colOff>
      <xdr:row>20</xdr:row>
      <xdr:rowOff>31866</xdr:rowOff>
    </xdr:to>
    <xdr:grpSp>
      <xdr:nvGrpSpPr>
        <xdr:cNvPr id="37" name="Group 36">
          <a:extLst>
            <a:ext uri="{FF2B5EF4-FFF2-40B4-BE49-F238E27FC236}">
              <a16:creationId xmlns:a16="http://schemas.microsoft.com/office/drawing/2014/main" id="{5B3694B0-63BC-4283-8267-002A9DEC486F}"/>
            </a:ext>
          </a:extLst>
        </xdr:cNvPr>
        <xdr:cNvGrpSpPr/>
      </xdr:nvGrpSpPr>
      <xdr:grpSpPr>
        <a:xfrm>
          <a:off x="3326619" y="3257392"/>
          <a:ext cx="321531" cy="249194"/>
          <a:chOff x="6124575" y="8772525"/>
          <a:chExt cx="314325" cy="243389"/>
        </a:xfrm>
      </xdr:grpSpPr>
      <xdr:sp macro="" textlink="">
        <xdr:nvSpPr>
          <xdr:cNvPr id="38" name="Oval 37">
            <a:extLst>
              <a:ext uri="{FF2B5EF4-FFF2-40B4-BE49-F238E27FC236}">
                <a16:creationId xmlns:a16="http://schemas.microsoft.com/office/drawing/2014/main" id="{99EF39A5-E8BA-2CCA-07E7-9484369C314E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9" name="TextBox 38">
            <a:extLst>
              <a:ext uri="{FF2B5EF4-FFF2-40B4-BE49-F238E27FC236}">
                <a16:creationId xmlns:a16="http://schemas.microsoft.com/office/drawing/2014/main" id="{876CFBCE-17A4-5468-2995-74CBD2C1D52C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11</a:t>
            </a:r>
          </a:p>
        </xdr:txBody>
      </xdr:sp>
    </xdr:grpSp>
    <xdr:clientData/>
  </xdr:twoCellAnchor>
  <xdr:twoCellAnchor>
    <xdr:from>
      <xdr:col>5</xdr:col>
      <xdr:colOff>406391</xdr:colOff>
      <xdr:row>20</xdr:row>
      <xdr:rowOff>123080</xdr:rowOff>
    </xdr:from>
    <xdr:to>
      <xdr:col>5</xdr:col>
      <xdr:colOff>742182</xdr:colOff>
      <xdr:row>22</xdr:row>
      <xdr:rowOff>38809</xdr:rowOff>
    </xdr:to>
    <xdr:grpSp>
      <xdr:nvGrpSpPr>
        <xdr:cNvPr id="40" name="Group 39">
          <a:extLst>
            <a:ext uri="{FF2B5EF4-FFF2-40B4-BE49-F238E27FC236}">
              <a16:creationId xmlns:a16="http://schemas.microsoft.com/office/drawing/2014/main" id="{1D97FF92-57BE-49E2-803C-E1C12D5B017C}"/>
            </a:ext>
          </a:extLst>
        </xdr:cNvPr>
        <xdr:cNvGrpSpPr/>
      </xdr:nvGrpSpPr>
      <xdr:grpSpPr>
        <a:xfrm>
          <a:off x="3517256" y="3601610"/>
          <a:ext cx="343411" cy="256724"/>
          <a:chOff x="6124575" y="8772525"/>
          <a:chExt cx="314325" cy="243389"/>
        </a:xfrm>
      </xdr:grpSpPr>
      <xdr:sp macro="" textlink="">
        <xdr:nvSpPr>
          <xdr:cNvPr id="41" name="Oval 40">
            <a:extLst>
              <a:ext uri="{FF2B5EF4-FFF2-40B4-BE49-F238E27FC236}">
                <a16:creationId xmlns:a16="http://schemas.microsoft.com/office/drawing/2014/main" id="{483FEB85-FB77-386B-F06E-F3B0EBD4BCCA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2" name="TextBox 41">
            <a:extLst>
              <a:ext uri="{FF2B5EF4-FFF2-40B4-BE49-F238E27FC236}">
                <a16:creationId xmlns:a16="http://schemas.microsoft.com/office/drawing/2014/main" id="{9C895EB9-6DA5-8312-467B-113CA5A6E802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12</a:t>
            </a:r>
          </a:p>
        </xdr:txBody>
      </xdr:sp>
    </xdr:grpSp>
    <xdr:clientData/>
  </xdr:twoCellAnchor>
  <xdr:twoCellAnchor>
    <xdr:from>
      <xdr:col>5</xdr:col>
      <xdr:colOff>297827</xdr:colOff>
      <xdr:row>29</xdr:row>
      <xdr:rowOff>50064</xdr:rowOff>
    </xdr:from>
    <xdr:to>
      <xdr:col>5</xdr:col>
      <xdr:colOff>617867</xdr:colOff>
      <xdr:row>30</xdr:row>
      <xdr:rowOff>129540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606EA983-24F2-47FC-A192-E9AD96BC82FD}"/>
            </a:ext>
          </a:extLst>
        </xdr:cNvPr>
        <xdr:cNvGrpSpPr/>
      </xdr:nvGrpSpPr>
      <xdr:grpSpPr>
        <a:xfrm>
          <a:off x="3410597" y="5073549"/>
          <a:ext cx="323850" cy="250926"/>
          <a:chOff x="6124575" y="8772525"/>
          <a:chExt cx="314325" cy="243389"/>
        </a:xfrm>
      </xdr:grpSpPr>
      <xdr:sp macro="" textlink="">
        <xdr:nvSpPr>
          <xdr:cNvPr id="44" name="Oval 43">
            <a:extLst>
              <a:ext uri="{FF2B5EF4-FFF2-40B4-BE49-F238E27FC236}">
                <a16:creationId xmlns:a16="http://schemas.microsoft.com/office/drawing/2014/main" id="{D50F5105-AF59-99CD-0F3D-7E1AB48D947C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5" name="TextBox 44">
            <a:extLst>
              <a:ext uri="{FF2B5EF4-FFF2-40B4-BE49-F238E27FC236}">
                <a16:creationId xmlns:a16="http://schemas.microsoft.com/office/drawing/2014/main" id="{AFEC1647-5F6C-C6B3-9B0C-33DE73DBFCDD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15</a:t>
            </a:r>
          </a:p>
        </xdr:txBody>
      </xdr:sp>
    </xdr:grpSp>
    <xdr:clientData/>
  </xdr:twoCellAnchor>
  <xdr:twoCellAnchor>
    <xdr:from>
      <xdr:col>5</xdr:col>
      <xdr:colOff>449963</xdr:colOff>
      <xdr:row>34</xdr:row>
      <xdr:rowOff>160073</xdr:rowOff>
    </xdr:from>
    <xdr:to>
      <xdr:col>5</xdr:col>
      <xdr:colOff>770003</xdr:colOff>
      <xdr:row>36</xdr:row>
      <xdr:rowOff>75801</xdr:rowOff>
    </xdr:to>
    <xdr:grpSp>
      <xdr:nvGrpSpPr>
        <xdr:cNvPr id="46" name="Group 45">
          <a:extLst>
            <a:ext uri="{FF2B5EF4-FFF2-40B4-BE49-F238E27FC236}">
              <a16:creationId xmlns:a16="http://schemas.microsoft.com/office/drawing/2014/main" id="{8808384D-0F54-4CAA-A265-FAE98FBC231C}"/>
            </a:ext>
          </a:extLst>
        </xdr:cNvPr>
        <xdr:cNvGrpSpPr/>
      </xdr:nvGrpSpPr>
      <xdr:grpSpPr>
        <a:xfrm>
          <a:off x="3562733" y="6038903"/>
          <a:ext cx="323850" cy="256723"/>
          <a:chOff x="6124575" y="8772525"/>
          <a:chExt cx="314325" cy="243389"/>
        </a:xfrm>
      </xdr:grpSpPr>
      <xdr:sp macro="" textlink="">
        <xdr:nvSpPr>
          <xdr:cNvPr id="47" name="Oval 46">
            <a:extLst>
              <a:ext uri="{FF2B5EF4-FFF2-40B4-BE49-F238E27FC236}">
                <a16:creationId xmlns:a16="http://schemas.microsoft.com/office/drawing/2014/main" id="{34682D3B-0CCF-73D3-6026-3C0612B992CA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48" name="TextBox 47">
            <a:extLst>
              <a:ext uri="{FF2B5EF4-FFF2-40B4-BE49-F238E27FC236}">
                <a16:creationId xmlns:a16="http://schemas.microsoft.com/office/drawing/2014/main" id="{448B9CAD-87E7-2C24-28D1-F2E038502C75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17</a:t>
            </a:r>
          </a:p>
        </xdr:txBody>
      </xdr:sp>
    </xdr:grpSp>
    <xdr:clientData/>
  </xdr:twoCellAnchor>
  <xdr:twoCellAnchor>
    <xdr:from>
      <xdr:col>5</xdr:col>
      <xdr:colOff>446816</xdr:colOff>
      <xdr:row>38</xdr:row>
      <xdr:rowOff>2898</xdr:rowOff>
    </xdr:from>
    <xdr:to>
      <xdr:col>5</xdr:col>
      <xdr:colOff>762467</xdr:colOff>
      <xdr:row>39</xdr:row>
      <xdr:rowOff>95710</xdr:rowOff>
    </xdr:to>
    <xdr:grpSp>
      <xdr:nvGrpSpPr>
        <xdr:cNvPr id="49" name="Group 48">
          <a:extLst>
            <a:ext uri="{FF2B5EF4-FFF2-40B4-BE49-F238E27FC236}">
              <a16:creationId xmlns:a16="http://schemas.microsoft.com/office/drawing/2014/main" id="{DD8EE88D-F2CF-4E73-ABD8-40E535FA479D}"/>
            </a:ext>
          </a:extLst>
        </xdr:cNvPr>
        <xdr:cNvGrpSpPr/>
      </xdr:nvGrpSpPr>
      <xdr:grpSpPr>
        <a:xfrm>
          <a:off x="3559586" y="6565623"/>
          <a:ext cx="317556" cy="260452"/>
          <a:chOff x="6124575" y="8772525"/>
          <a:chExt cx="314325" cy="243389"/>
        </a:xfrm>
      </xdr:grpSpPr>
      <xdr:sp macro="" textlink="">
        <xdr:nvSpPr>
          <xdr:cNvPr id="50" name="Oval 49">
            <a:extLst>
              <a:ext uri="{FF2B5EF4-FFF2-40B4-BE49-F238E27FC236}">
                <a16:creationId xmlns:a16="http://schemas.microsoft.com/office/drawing/2014/main" id="{9171F538-9ADA-864F-B887-D22732B4DFDD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1" name="TextBox 50">
            <a:extLst>
              <a:ext uri="{FF2B5EF4-FFF2-40B4-BE49-F238E27FC236}">
                <a16:creationId xmlns:a16="http://schemas.microsoft.com/office/drawing/2014/main" id="{DF86C9E7-7A5C-42A8-2F7F-8E49708E7CC1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18</a:t>
            </a:r>
          </a:p>
        </xdr:txBody>
      </xdr:sp>
    </xdr:grpSp>
    <xdr:clientData/>
  </xdr:twoCellAnchor>
  <xdr:twoCellAnchor>
    <xdr:from>
      <xdr:col>5</xdr:col>
      <xdr:colOff>484727</xdr:colOff>
      <xdr:row>40</xdr:row>
      <xdr:rowOff>35044</xdr:rowOff>
    </xdr:from>
    <xdr:to>
      <xdr:col>5</xdr:col>
      <xdr:colOff>800791</xdr:colOff>
      <xdr:row>41</xdr:row>
      <xdr:rowOff>120318</xdr:rowOff>
    </xdr:to>
    <xdr:grpSp>
      <xdr:nvGrpSpPr>
        <xdr:cNvPr id="52" name="Group 51">
          <a:extLst>
            <a:ext uri="{FF2B5EF4-FFF2-40B4-BE49-F238E27FC236}">
              <a16:creationId xmlns:a16="http://schemas.microsoft.com/office/drawing/2014/main" id="{A17AD542-75C3-4C0C-BF16-5C25ACF1D62A}"/>
            </a:ext>
          </a:extLst>
        </xdr:cNvPr>
        <xdr:cNvGrpSpPr/>
      </xdr:nvGrpSpPr>
      <xdr:grpSpPr>
        <a:xfrm>
          <a:off x="3597497" y="6940669"/>
          <a:ext cx="317969" cy="258629"/>
          <a:chOff x="6124575" y="8772525"/>
          <a:chExt cx="314325" cy="243389"/>
        </a:xfrm>
      </xdr:grpSpPr>
      <xdr:sp macro="" textlink="">
        <xdr:nvSpPr>
          <xdr:cNvPr id="53" name="Oval 52">
            <a:extLst>
              <a:ext uri="{FF2B5EF4-FFF2-40B4-BE49-F238E27FC236}">
                <a16:creationId xmlns:a16="http://schemas.microsoft.com/office/drawing/2014/main" id="{411D6F61-80EB-6DB7-3E8A-E81D94EBFA2D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4" name="TextBox 53">
            <a:extLst>
              <a:ext uri="{FF2B5EF4-FFF2-40B4-BE49-F238E27FC236}">
                <a16:creationId xmlns:a16="http://schemas.microsoft.com/office/drawing/2014/main" id="{E0F81683-6B79-57E5-5391-692690433192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19</a:t>
            </a:r>
          </a:p>
        </xdr:txBody>
      </xdr:sp>
    </xdr:grpSp>
    <xdr:clientData/>
  </xdr:twoCellAnchor>
  <xdr:twoCellAnchor>
    <xdr:from>
      <xdr:col>5</xdr:col>
      <xdr:colOff>158672</xdr:colOff>
      <xdr:row>52</xdr:row>
      <xdr:rowOff>133613</xdr:rowOff>
    </xdr:from>
    <xdr:to>
      <xdr:col>5</xdr:col>
      <xdr:colOff>474736</xdr:colOff>
      <xdr:row>54</xdr:row>
      <xdr:rowOff>60772</xdr:rowOff>
    </xdr:to>
    <xdr:grpSp>
      <xdr:nvGrpSpPr>
        <xdr:cNvPr id="55" name="Group 54">
          <a:extLst>
            <a:ext uri="{FF2B5EF4-FFF2-40B4-BE49-F238E27FC236}">
              <a16:creationId xmlns:a16="http://schemas.microsoft.com/office/drawing/2014/main" id="{44AAC1A6-A7F4-4E65-982A-4E0A296EA676}"/>
            </a:ext>
          </a:extLst>
        </xdr:cNvPr>
        <xdr:cNvGrpSpPr/>
      </xdr:nvGrpSpPr>
      <xdr:grpSpPr>
        <a:xfrm>
          <a:off x="3275252" y="9092828"/>
          <a:ext cx="317969" cy="270059"/>
          <a:chOff x="6124575" y="8772525"/>
          <a:chExt cx="314325" cy="243389"/>
        </a:xfrm>
      </xdr:grpSpPr>
      <xdr:sp macro="" textlink="">
        <xdr:nvSpPr>
          <xdr:cNvPr id="56" name="Oval 55">
            <a:extLst>
              <a:ext uri="{FF2B5EF4-FFF2-40B4-BE49-F238E27FC236}">
                <a16:creationId xmlns:a16="http://schemas.microsoft.com/office/drawing/2014/main" id="{9DD9323C-A503-03AC-35ED-3FBD354F0ADC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7" name="TextBox 56">
            <a:extLst>
              <a:ext uri="{FF2B5EF4-FFF2-40B4-BE49-F238E27FC236}">
                <a16:creationId xmlns:a16="http://schemas.microsoft.com/office/drawing/2014/main" id="{37718AC5-B155-93C0-5C79-1165718BD5D8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20</a:t>
            </a:r>
          </a:p>
        </xdr:txBody>
      </xdr:sp>
    </xdr:grpSp>
    <xdr:clientData/>
  </xdr:twoCellAnchor>
  <xdr:twoCellAnchor>
    <xdr:from>
      <xdr:col>5</xdr:col>
      <xdr:colOff>599186</xdr:colOff>
      <xdr:row>52</xdr:row>
      <xdr:rowOff>124991</xdr:rowOff>
    </xdr:from>
    <xdr:to>
      <xdr:col>5</xdr:col>
      <xdr:colOff>917321</xdr:colOff>
      <xdr:row>54</xdr:row>
      <xdr:rowOff>36994</xdr:rowOff>
    </xdr:to>
    <xdr:grpSp>
      <xdr:nvGrpSpPr>
        <xdr:cNvPr id="58" name="Group 57">
          <a:extLst>
            <a:ext uri="{FF2B5EF4-FFF2-40B4-BE49-F238E27FC236}">
              <a16:creationId xmlns:a16="http://schemas.microsoft.com/office/drawing/2014/main" id="{341292C4-AAF1-45FB-8B72-EBAAC7764B92}"/>
            </a:ext>
          </a:extLst>
        </xdr:cNvPr>
        <xdr:cNvGrpSpPr/>
      </xdr:nvGrpSpPr>
      <xdr:grpSpPr>
        <a:xfrm>
          <a:off x="3711956" y="9089921"/>
          <a:ext cx="320040" cy="252998"/>
          <a:chOff x="6124575" y="8772525"/>
          <a:chExt cx="314325" cy="243389"/>
        </a:xfrm>
      </xdr:grpSpPr>
      <xdr:sp macro="" textlink="">
        <xdr:nvSpPr>
          <xdr:cNvPr id="59" name="Oval 58">
            <a:extLst>
              <a:ext uri="{FF2B5EF4-FFF2-40B4-BE49-F238E27FC236}">
                <a16:creationId xmlns:a16="http://schemas.microsoft.com/office/drawing/2014/main" id="{14E45052-03A6-6DA6-5FC0-84A059097B6E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0" name="TextBox 59">
            <a:extLst>
              <a:ext uri="{FF2B5EF4-FFF2-40B4-BE49-F238E27FC236}">
                <a16:creationId xmlns:a16="http://schemas.microsoft.com/office/drawing/2014/main" id="{C2F93A99-F38B-D3AE-5B6D-3DC9E26A0E34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21</a:t>
            </a:r>
          </a:p>
        </xdr:txBody>
      </xdr:sp>
    </xdr:grpSp>
    <xdr:clientData/>
  </xdr:twoCellAnchor>
  <xdr:twoCellAnchor>
    <xdr:from>
      <xdr:col>5</xdr:col>
      <xdr:colOff>993078</xdr:colOff>
      <xdr:row>53</xdr:row>
      <xdr:rowOff>60832</xdr:rowOff>
    </xdr:from>
    <xdr:to>
      <xdr:col>6</xdr:col>
      <xdr:colOff>69153</xdr:colOff>
      <xdr:row>54</xdr:row>
      <xdr:rowOff>142204</xdr:rowOff>
    </xdr:to>
    <xdr:grpSp>
      <xdr:nvGrpSpPr>
        <xdr:cNvPr id="61" name="Group 60">
          <a:extLst>
            <a:ext uri="{FF2B5EF4-FFF2-40B4-BE49-F238E27FC236}">
              <a16:creationId xmlns:a16="http://schemas.microsoft.com/office/drawing/2014/main" id="{821A24A0-8BAB-4747-B28B-C87FDA41B826}"/>
            </a:ext>
          </a:extLst>
        </xdr:cNvPr>
        <xdr:cNvGrpSpPr/>
      </xdr:nvGrpSpPr>
      <xdr:grpSpPr>
        <a:xfrm>
          <a:off x="4107753" y="9191497"/>
          <a:ext cx="350520" cy="254727"/>
          <a:chOff x="6124575" y="8772525"/>
          <a:chExt cx="314325" cy="243389"/>
        </a:xfrm>
      </xdr:grpSpPr>
      <xdr:sp macro="" textlink="">
        <xdr:nvSpPr>
          <xdr:cNvPr id="62" name="Oval 61">
            <a:extLst>
              <a:ext uri="{FF2B5EF4-FFF2-40B4-BE49-F238E27FC236}">
                <a16:creationId xmlns:a16="http://schemas.microsoft.com/office/drawing/2014/main" id="{DE579345-C904-CCB0-80CB-D724BA6514C7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3" name="TextBox 62">
            <a:extLst>
              <a:ext uri="{FF2B5EF4-FFF2-40B4-BE49-F238E27FC236}">
                <a16:creationId xmlns:a16="http://schemas.microsoft.com/office/drawing/2014/main" id="{0D0C2274-DD76-9178-3E9F-76BA42D5DEB1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22</a:t>
            </a:r>
          </a:p>
        </xdr:txBody>
      </xdr:sp>
    </xdr:grpSp>
    <xdr:clientData/>
  </xdr:twoCellAnchor>
  <xdr:twoCellAnchor>
    <xdr:from>
      <xdr:col>5</xdr:col>
      <xdr:colOff>324995</xdr:colOff>
      <xdr:row>23</xdr:row>
      <xdr:rowOff>48440</xdr:rowOff>
    </xdr:from>
    <xdr:to>
      <xdr:col>5</xdr:col>
      <xdr:colOff>668406</xdr:colOff>
      <xdr:row>24</xdr:row>
      <xdr:rowOff>141160</xdr:rowOff>
    </xdr:to>
    <xdr:grpSp>
      <xdr:nvGrpSpPr>
        <xdr:cNvPr id="64" name="Group 63">
          <a:extLst>
            <a:ext uri="{FF2B5EF4-FFF2-40B4-BE49-F238E27FC236}">
              <a16:creationId xmlns:a16="http://schemas.microsoft.com/office/drawing/2014/main" id="{CB030013-9280-4211-92CF-BDDDB60F5239}"/>
            </a:ext>
          </a:extLst>
        </xdr:cNvPr>
        <xdr:cNvGrpSpPr/>
      </xdr:nvGrpSpPr>
      <xdr:grpSpPr>
        <a:xfrm>
          <a:off x="3435860" y="4041320"/>
          <a:ext cx="343411" cy="260360"/>
          <a:chOff x="6124575" y="8772525"/>
          <a:chExt cx="314325" cy="243389"/>
        </a:xfrm>
      </xdr:grpSpPr>
      <xdr:sp macro="" textlink="">
        <xdr:nvSpPr>
          <xdr:cNvPr id="65" name="Oval 64">
            <a:extLst>
              <a:ext uri="{FF2B5EF4-FFF2-40B4-BE49-F238E27FC236}">
                <a16:creationId xmlns:a16="http://schemas.microsoft.com/office/drawing/2014/main" id="{E5BB3866-BA2B-C27C-7543-F3010FF9F7BD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6" name="TextBox 65">
            <a:extLst>
              <a:ext uri="{FF2B5EF4-FFF2-40B4-BE49-F238E27FC236}">
                <a16:creationId xmlns:a16="http://schemas.microsoft.com/office/drawing/2014/main" id="{F50804B4-211B-8B40-4FB1-8A7D9C9599C4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13</a:t>
            </a:r>
          </a:p>
        </xdr:txBody>
      </xdr:sp>
    </xdr:grpSp>
    <xdr:clientData/>
  </xdr:twoCellAnchor>
  <xdr:twoCellAnchor>
    <xdr:from>
      <xdr:col>5</xdr:col>
      <xdr:colOff>326034</xdr:colOff>
      <xdr:row>26</xdr:row>
      <xdr:rowOff>19518</xdr:rowOff>
    </xdr:from>
    <xdr:to>
      <xdr:col>5</xdr:col>
      <xdr:colOff>669445</xdr:colOff>
      <xdr:row>27</xdr:row>
      <xdr:rowOff>95093</xdr:rowOff>
    </xdr:to>
    <xdr:grpSp>
      <xdr:nvGrpSpPr>
        <xdr:cNvPr id="67" name="Group 66">
          <a:extLst>
            <a:ext uri="{FF2B5EF4-FFF2-40B4-BE49-F238E27FC236}">
              <a16:creationId xmlns:a16="http://schemas.microsoft.com/office/drawing/2014/main" id="{0092D033-1EFE-4BCB-8915-C3326D515A9A}"/>
            </a:ext>
          </a:extLst>
        </xdr:cNvPr>
        <xdr:cNvGrpSpPr/>
      </xdr:nvGrpSpPr>
      <xdr:grpSpPr>
        <a:xfrm>
          <a:off x="3436899" y="4521033"/>
          <a:ext cx="343411" cy="254645"/>
          <a:chOff x="6124575" y="8772525"/>
          <a:chExt cx="314325" cy="243389"/>
        </a:xfrm>
      </xdr:grpSpPr>
      <xdr:sp macro="" textlink="">
        <xdr:nvSpPr>
          <xdr:cNvPr id="68" name="Oval 67">
            <a:extLst>
              <a:ext uri="{FF2B5EF4-FFF2-40B4-BE49-F238E27FC236}">
                <a16:creationId xmlns:a16="http://schemas.microsoft.com/office/drawing/2014/main" id="{7877BAD4-F99A-AC32-B04D-B838415B7273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9" name="TextBox 68">
            <a:extLst>
              <a:ext uri="{FF2B5EF4-FFF2-40B4-BE49-F238E27FC236}">
                <a16:creationId xmlns:a16="http://schemas.microsoft.com/office/drawing/2014/main" id="{3509102C-F9F0-EED6-408B-42AFF5776A4C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14</a:t>
            </a:r>
          </a:p>
        </xdr:txBody>
      </xdr:sp>
    </xdr:grpSp>
    <xdr:clientData/>
  </xdr:twoCellAnchor>
  <xdr:twoCellAnchor>
    <xdr:from>
      <xdr:col>5</xdr:col>
      <xdr:colOff>401216</xdr:colOff>
      <xdr:row>32</xdr:row>
      <xdr:rowOff>136135</xdr:rowOff>
    </xdr:from>
    <xdr:to>
      <xdr:col>5</xdr:col>
      <xdr:colOff>730781</xdr:colOff>
      <xdr:row>34</xdr:row>
      <xdr:rowOff>48145</xdr:rowOff>
    </xdr:to>
    <xdr:grpSp>
      <xdr:nvGrpSpPr>
        <xdr:cNvPr id="70" name="Group 69">
          <a:extLst>
            <a:ext uri="{FF2B5EF4-FFF2-40B4-BE49-F238E27FC236}">
              <a16:creationId xmlns:a16="http://schemas.microsoft.com/office/drawing/2014/main" id="{7DF45FC5-EFD7-46E6-84F2-6DE26116E37D}"/>
            </a:ext>
          </a:extLst>
        </xdr:cNvPr>
        <xdr:cNvGrpSpPr/>
      </xdr:nvGrpSpPr>
      <xdr:grpSpPr>
        <a:xfrm>
          <a:off x="3512081" y="5666350"/>
          <a:ext cx="335280" cy="260625"/>
          <a:chOff x="6124575" y="8772525"/>
          <a:chExt cx="314325" cy="243389"/>
        </a:xfrm>
      </xdr:grpSpPr>
      <xdr:sp macro="" textlink="">
        <xdr:nvSpPr>
          <xdr:cNvPr id="71" name="Oval 70">
            <a:extLst>
              <a:ext uri="{FF2B5EF4-FFF2-40B4-BE49-F238E27FC236}">
                <a16:creationId xmlns:a16="http://schemas.microsoft.com/office/drawing/2014/main" id="{FA8E9C2B-AA85-3803-4AF8-B6CFD3637722}"/>
              </a:ext>
            </a:extLst>
          </xdr:cNvPr>
          <xdr:cNvSpPr/>
        </xdr:nvSpPr>
        <xdr:spPr>
          <a:xfrm>
            <a:off x="6143625" y="8772525"/>
            <a:ext cx="279928" cy="243389"/>
          </a:xfrm>
          <a:prstGeom prst="ellipse">
            <a:avLst/>
          </a:prstGeom>
          <a:noFill/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>
            <a:extLst>
              <a:ext uri="{FF2B5EF4-FFF2-40B4-BE49-F238E27FC236}">
                <a16:creationId xmlns:a16="http://schemas.microsoft.com/office/drawing/2014/main" id="{E5BF8ADB-7C25-40E9-9DBC-0F32EC39EC3A}"/>
              </a:ext>
            </a:extLst>
          </xdr:cNvPr>
          <xdr:cNvSpPr txBox="1"/>
        </xdr:nvSpPr>
        <xdr:spPr>
          <a:xfrm>
            <a:off x="6124575" y="8810624"/>
            <a:ext cx="314325" cy="1714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000" b="1"/>
              <a:t>16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6D293-93A1-4582-9806-0A3CD5F0824A}">
  <sheetPr codeName="Sheet6">
    <pageSetUpPr fitToPage="1"/>
  </sheetPr>
  <dimension ref="B1:K19"/>
  <sheetViews>
    <sheetView tabSelected="1" view="pageLayout" zoomScaleNormal="100" workbookViewId="0">
      <selection activeCell="K23" sqref="K23"/>
    </sheetView>
  </sheetViews>
  <sheetFormatPr defaultRowHeight="13.2" x14ac:dyDescent="0.25"/>
  <cols>
    <col min="2" max="2" width="2.5546875" customWidth="1"/>
    <col min="3" max="3" width="5.109375" customWidth="1"/>
    <col min="4" max="4" width="18.109375" customWidth="1"/>
    <col min="5" max="5" width="9.5546875" customWidth="1"/>
    <col min="6" max="6" width="18.109375" customWidth="1"/>
    <col min="7" max="7" width="11.6640625" customWidth="1"/>
    <col min="8" max="8" width="10.6640625" customWidth="1"/>
    <col min="9" max="9" width="16.44140625" bestFit="1" customWidth="1"/>
  </cols>
  <sheetData>
    <row r="1" spans="2:11" x14ac:dyDescent="0.25">
      <c r="I1" s="1" t="s">
        <v>0</v>
      </c>
    </row>
    <row r="2" spans="2:11" x14ac:dyDescent="0.25">
      <c r="I2" s="1" t="s">
        <v>1</v>
      </c>
    </row>
    <row r="3" spans="2:11" x14ac:dyDescent="0.25">
      <c r="I3" s="52" t="s">
        <v>107</v>
      </c>
    </row>
    <row r="4" spans="2:11" x14ac:dyDescent="0.25">
      <c r="I4" s="1" t="s">
        <v>2</v>
      </c>
    </row>
    <row r="5" spans="2:11" x14ac:dyDescent="0.25">
      <c r="B5" s="2"/>
      <c r="C5" s="2"/>
      <c r="D5" s="2"/>
      <c r="E5" s="2"/>
      <c r="F5" s="2"/>
      <c r="G5" s="2"/>
      <c r="H5" s="2"/>
      <c r="I5" s="2"/>
      <c r="J5" s="2"/>
      <c r="K5" s="2"/>
    </row>
    <row r="6" spans="2:11" x14ac:dyDescent="0.25">
      <c r="B6" s="3"/>
      <c r="D6" s="2"/>
      <c r="E6" s="2"/>
      <c r="F6" s="2"/>
      <c r="G6" s="2"/>
      <c r="H6" s="2"/>
      <c r="I6" s="2"/>
      <c r="J6" s="2"/>
      <c r="K6" s="2"/>
    </row>
    <row r="7" spans="2:11" ht="17.399999999999999" x14ac:dyDescent="0.3">
      <c r="F7" s="4" t="s">
        <v>3</v>
      </c>
    </row>
    <row r="8" spans="2:11" x14ac:dyDescent="0.25">
      <c r="B8" s="2"/>
      <c r="C8" s="2"/>
      <c r="D8" s="2"/>
      <c r="E8" s="2"/>
      <c r="F8" s="2"/>
      <c r="G8" s="2"/>
      <c r="H8" s="2"/>
      <c r="I8" s="2"/>
      <c r="J8" s="2"/>
      <c r="K8" s="2"/>
    </row>
    <row r="9" spans="2:11" x14ac:dyDescent="0.25">
      <c r="B9" s="3"/>
      <c r="D9" s="2"/>
      <c r="E9" s="2"/>
      <c r="F9" s="2"/>
      <c r="G9" s="2"/>
      <c r="H9" s="2"/>
      <c r="I9" s="2"/>
      <c r="J9" s="2"/>
      <c r="K9" s="2"/>
    </row>
    <row r="10" spans="2:11" x14ac:dyDescent="0.25">
      <c r="B10" s="5" t="s">
        <v>4</v>
      </c>
      <c r="D10" s="2"/>
      <c r="E10" s="2"/>
      <c r="F10" s="2"/>
      <c r="G10" s="2"/>
      <c r="H10" s="2"/>
      <c r="I10" s="2"/>
      <c r="J10" s="2"/>
      <c r="K10" s="2"/>
    </row>
    <row r="11" spans="2:11" x14ac:dyDescent="0.25">
      <c r="C11" s="5" t="s">
        <v>5</v>
      </c>
      <c r="D11" s="2"/>
      <c r="E11" s="2"/>
      <c r="F11" s="2"/>
      <c r="G11" s="2"/>
      <c r="H11" s="2"/>
      <c r="I11" s="2"/>
      <c r="J11" s="2"/>
      <c r="K11" s="2"/>
    </row>
    <row r="12" spans="2:11" x14ac:dyDescent="0.25">
      <c r="C12" s="5" t="s">
        <v>6</v>
      </c>
      <c r="D12" s="2"/>
      <c r="F12" s="2"/>
      <c r="H12" s="2"/>
      <c r="I12" s="2"/>
      <c r="J12" s="2"/>
      <c r="K12" s="2"/>
    </row>
    <row r="13" spans="2:11" x14ac:dyDescent="0.25">
      <c r="G13" s="60"/>
    </row>
    <row r="14" spans="2:11" x14ac:dyDescent="0.25">
      <c r="B14" t="s">
        <v>7</v>
      </c>
      <c r="G14" s="60"/>
    </row>
    <row r="15" spans="2:11" x14ac:dyDescent="0.25">
      <c r="B15" s="59"/>
      <c r="C15" s="59"/>
      <c r="D15" s="57" t="s">
        <v>8</v>
      </c>
      <c r="E15" s="59"/>
      <c r="F15" s="57" t="s">
        <v>9</v>
      </c>
    </row>
    <row r="16" spans="2:11" x14ac:dyDescent="0.25">
      <c r="B16" s="59"/>
      <c r="C16" s="59"/>
      <c r="D16" s="57"/>
      <c r="E16" s="59"/>
      <c r="F16" s="57"/>
    </row>
    <row r="17" spans="4:8" x14ac:dyDescent="0.25">
      <c r="D17" s="57" t="s">
        <v>10</v>
      </c>
      <c r="E17" s="59"/>
      <c r="F17" s="57" t="s">
        <v>11</v>
      </c>
      <c r="H17" s="6"/>
    </row>
    <row r="18" spans="4:8" x14ac:dyDescent="0.25">
      <c r="D18" s="58"/>
      <c r="E18" s="59"/>
      <c r="F18" s="57"/>
      <c r="H18" s="6"/>
    </row>
    <row r="19" spans="4:8" x14ac:dyDescent="0.25">
      <c r="D19" s="7"/>
      <c r="E19" s="8"/>
      <c r="F19" s="6"/>
      <c r="H19" s="6"/>
    </row>
  </sheetData>
  <mergeCells count="8">
    <mergeCell ref="D17:D18"/>
    <mergeCell ref="E17:E18"/>
    <mergeCell ref="F17:F18"/>
    <mergeCell ref="G13:G14"/>
    <mergeCell ref="B15:C16"/>
    <mergeCell ref="D15:D16"/>
    <mergeCell ref="E15:E16"/>
    <mergeCell ref="F15:F16"/>
  </mergeCells>
  <pageMargins left="0.55000000000000004" right="0.44" top="0.46" bottom="1" header="0.19" footer="0.5"/>
  <pageSetup scale="8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8581B-04CD-4DD0-9D4B-93A92380026F}">
  <sheetPr codeName="Sheet17"/>
  <dimension ref="A1:M79"/>
  <sheetViews>
    <sheetView view="pageLayout" zoomScaleNormal="100" workbookViewId="0">
      <selection activeCell="L27" sqref="L27"/>
    </sheetView>
  </sheetViews>
  <sheetFormatPr defaultRowHeight="13.2" x14ac:dyDescent="0.25"/>
  <cols>
    <col min="1" max="1" width="3" bestFit="1" customWidth="1"/>
    <col min="2" max="2" width="8.5546875" bestFit="1" customWidth="1"/>
    <col min="4" max="4" width="3.6640625" customWidth="1"/>
    <col min="5" max="5" width="8.109375" customWidth="1"/>
    <col min="6" max="6" width="11.33203125" bestFit="1" customWidth="1"/>
    <col min="7" max="7" width="3.6640625" customWidth="1"/>
    <col min="8" max="8" width="10.44140625" customWidth="1"/>
    <col min="9" max="9" width="10.33203125" bestFit="1" customWidth="1"/>
    <col min="10" max="10" width="3.6640625" customWidth="1"/>
    <col min="11" max="12" width="10.44140625" customWidth="1"/>
    <col min="13" max="13" width="3.6640625" customWidth="1"/>
  </cols>
  <sheetData>
    <row r="1" spans="1:13" x14ac:dyDescent="0.25">
      <c r="L1" s="9" t="s">
        <v>0</v>
      </c>
    </row>
    <row r="2" spans="1:13" x14ac:dyDescent="0.25">
      <c r="L2" s="9" t="s">
        <v>1</v>
      </c>
    </row>
    <row r="3" spans="1:13" x14ac:dyDescent="0.25">
      <c r="L3" s="9" t="s">
        <v>107</v>
      </c>
    </row>
    <row r="4" spans="1:13" x14ac:dyDescent="0.25">
      <c r="L4" s="9" t="s">
        <v>12</v>
      </c>
    </row>
    <row r="5" spans="1:13" x14ac:dyDescent="0.25">
      <c r="L5" s="9"/>
    </row>
    <row r="6" spans="1:13" x14ac:dyDescent="0.25">
      <c r="L6" s="9"/>
    </row>
    <row r="7" spans="1:13" x14ac:dyDescent="0.25">
      <c r="L7" s="9"/>
    </row>
    <row r="9" spans="1:13" ht="15.6" x14ac:dyDescent="0.3">
      <c r="A9" s="63" t="s">
        <v>13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</row>
    <row r="12" spans="1:13" x14ac:dyDescent="0.25">
      <c r="B12" s="8" t="s">
        <v>14</v>
      </c>
      <c r="C12" s="8" t="s">
        <v>15</v>
      </c>
      <c r="E12" s="8" t="s">
        <v>16</v>
      </c>
      <c r="F12" s="10" t="s">
        <v>17</v>
      </c>
      <c r="H12" s="10" t="s">
        <v>18</v>
      </c>
      <c r="I12" s="10" t="s">
        <v>19</v>
      </c>
      <c r="J12" s="8"/>
      <c r="K12" s="10" t="s">
        <v>20</v>
      </c>
      <c r="L12" s="10" t="s">
        <v>21</v>
      </c>
      <c r="M12" s="8"/>
    </row>
    <row r="13" spans="1:13" x14ac:dyDescent="0.25">
      <c r="B13" s="8"/>
      <c r="E13" s="8"/>
    </row>
    <row r="14" spans="1:13" x14ac:dyDescent="0.25">
      <c r="B14" s="61" t="s">
        <v>22</v>
      </c>
      <c r="C14" s="61"/>
      <c r="E14" s="61" t="s">
        <v>23</v>
      </c>
      <c r="F14" s="61"/>
      <c r="H14" s="61" t="s">
        <v>24</v>
      </c>
      <c r="I14" s="62"/>
      <c r="K14" s="61" t="s">
        <v>25</v>
      </c>
      <c r="L14" s="62"/>
    </row>
    <row r="15" spans="1:13" x14ac:dyDescent="0.25">
      <c r="B15" s="11" t="s">
        <v>26</v>
      </c>
      <c r="C15" s="12" t="s">
        <v>27</v>
      </c>
      <c r="D15" s="5"/>
      <c r="E15" s="11" t="s">
        <v>26</v>
      </c>
      <c r="F15" s="12" t="s">
        <v>27</v>
      </c>
      <c r="H15" s="11" t="s">
        <v>28</v>
      </c>
      <c r="I15" s="12" t="s">
        <v>29</v>
      </c>
      <c r="J15" s="5"/>
      <c r="K15" s="11" t="s">
        <v>28</v>
      </c>
      <c r="L15" s="12" t="s">
        <v>29</v>
      </c>
      <c r="M15" s="5"/>
    </row>
    <row r="16" spans="1:13" x14ac:dyDescent="0.25">
      <c r="A16" s="9">
        <v>1</v>
      </c>
      <c r="B16" s="13">
        <v>0</v>
      </c>
      <c r="C16" s="14">
        <v>0</v>
      </c>
      <c r="D16" s="5"/>
      <c r="E16" s="13">
        <v>0</v>
      </c>
      <c r="F16" s="14">
        <v>0</v>
      </c>
      <c r="G16" s="5"/>
      <c r="H16" s="15" t="s">
        <v>30</v>
      </c>
      <c r="I16" s="16">
        <v>431</v>
      </c>
      <c r="J16" s="5"/>
      <c r="K16" s="15" t="s">
        <v>31</v>
      </c>
      <c r="L16" s="16">
        <v>12559.96</v>
      </c>
      <c r="M16" s="5"/>
    </row>
    <row r="17" spans="1:13" x14ac:dyDescent="0.25">
      <c r="A17" s="9">
        <v>2</v>
      </c>
      <c r="B17" s="13">
        <v>0.375</v>
      </c>
      <c r="C17" s="14">
        <v>53.637950000000004</v>
      </c>
      <c r="D17" s="5"/>
      <c r="E17" s="13">
        <v>0.5</v>
      </c>
      <c r="F17" s="14">
        <v>19.830961721474036</v>
      </c>
      <c r="G17" s="5"/>
      <c r="H17" s="15" t="s">
        <v>31</v>
      </c>
      <c r="I17" s="16">
        <v>585.0096169344007</v>
      </c>
      <c r="J17" s="5"/>
      <c r="K17" s="15" t="s">
        <v>32</v>
      </c>
      <c r="L17" s="16">
        <v>12625.94</v>
      </c>
      <c r="M17" s="5"/>
    </row>
    <row r="18" spans="1:13" x14ac:dyDescent="0.25">
      <c r="A18" s="9">
        <v>3</v>
      </c>
      <c r="B18" s="13">
        <v>0.5</v>
      </c>
      <c r="C18" s="14">
        <v>68.40347783105662</v>
      </c>
      <c r="D18" s="5"/>
      <c r="E18" s="13">
        <v>0.75</v>
      </c>
      <c r="F18" s="14">
        <v>40.090961721474038</v>
      </c>
      <c r="G18" s="5"/>
      <c r="H18" s="15" t="s">
        <v>32</v>
      </c>
      <c r="I18" s="16">
        <v>1348.3333333333333</v>
      </c>
      <c r="J18" s="5"/>
      <c r="K18" s="15" t="s">
        <v>33</v>
      </c>
      <c r="L18" s="16">
        <v>12724.91</v>
      </c>
      <c r="M18" s="5"/>
    </row>
    <row r="19" spans="1:13" x14ac:dyDescent="0.25">
      <c r="A19" s="9">
        <v>4</v>
      </c>
      <c r="B19" s="13">
        <v>0.625</v>
      </c>
      <c r="C19" s="14">
        <v>54.555250000000001</v>
      </c>
      <c r="D19" s="5"/>
      <c r="E19" s="13">
        <v>1</v>
      </c>
      <c r="F19" s="14">
        <v>22.728300000000001</v>
      </c>
      <c r="G19" s="5"/>
      <c r="H19" s="15" t="s">
        <v>33</v>
      </c>
      <c r="I19" s="16">
        <v>1475.8772811117678</v>
      </c>
      <c r="J19" s="5"/>
      <c r="K19" s="15" t="s">
        <v>34</v>
      </c>
      <c r="L19" s="16">
        <v>12889.86</v>
      </c>
      <c r="M19" s="5"/>
    </row>
    <row r="20" spans="1:13" x14ac:dyDescent="0.25">
      <c r="A20" s="9">
        <v>5</v>
      </c>
      <c r="B20" s="13">
        <v>0.75</v>
      </c>
      <c r="C20" s="14">
        <v>64.383477831056609</v>
      </c>
      <c r="D20" s="5"/>
      <c r="E20" s="13">
        <v>1.25</v>
      </c>
      <c r="F20" s="14">
        <v>33.210961721474035</v>
      </c>
      <c r="G20" s="5"/>
      <c r="H20" s="15" t="s">
        <v>34</v>
      </c>
      <c r="I20" s="16">
        <v>2169</v>
      </c>
      <c r="J20" s="5"/>
      <c r="K20" s="17" t="s">
        <v>35</v>
      </c>
      <c r="L20" s="16">
        <v>8326.68</v>
      </c>
      <c r="M20" s="5"/>
    </row>
    <row r="21" spans="1:13" x14ac:dyDescent="0.25">
      <c r="A21" s="9">
        <v>6</v>
      </c>
      <c r="B21" s="13">
        <v>1</v>
      </c>
      <c r="C21" s="14">
        <v>55.931200000000004</v>
      </c>
      <c r="D21" s="5"/>
      <c r="E21" s="13">
        <v>1.5</v>
      </c>
      <c r="F21" s="14">
        <v>26.16695</v>
      </c>
      <c r="G21" s="5"/>
      <c r="H21" s="15" t="s">
        <v>35</v>
      </c>
      <c r="I21" s="16">
        <v>2428.75</v>
      </c>
      <c r="J21" s="5"/>
      <c r="K21" s="17" t="s">
        <v>36</v>
      </c>
      <c r="L21" s="16">
        <v>13417.7</v>
      </c>
      <c r="M21" s="5"/>
    </row>
    <row r="22" spans="1:13" x14ac:dyDescent="0.25">
      <c r="A22" s="9">
        <v>7</v>
      </c>
      <c r="B22" s="13">
        <v>1.25</v>
      </c>
      <c r="C22" s="14">
        <v>74.513477831056605</v>
      </c>
      <c r="D22" s="5"/>
      <c r="E22" s="13">
        <v>2</v>
      </c>
      <c r="F22" s="14">
        <v>32.510961721474033</v>
      </c>
      <c r="G22" s="5"/>
      <c r="H22" s="15" t="s">
        <v>36</v>
      </c>
      <c r="I22" s="16">
        <v>2145.6666666666665</v>
      </c>
      <c r="J22" s="5"/>
      <c r="K22" s="17" t="s">
        <v>37</v>
      </c>
      <c r="L22" s="16">
        <v>12801.04</v>
      </c>
      <c r="M22" s="5"/>
    </row>
    <row r="23" spans="1:13" x14ac:dyDescent="0.25">
      <c r="A23" s="9">
        <v>8</v>
      </c>
      <c r="B23" s="13">
        <v>1.5</v>
      </c>
      <c r="C23" s="14">
        <v>57.765799999999999</v>
      </c>
      <c r="D23" s="5"/>
      <c r="E23" s="13">
        <v>2.5</v>
      </c>
      <c r="F23" s="14">
        <v>33.044249999999998</v>
      </c>
      <c r="G23" s="5"/>
      <c r="H23" s="15" t="s">
        <v>37</v>
      </c>
      <c r="I23" s="16">
        <v>3698.6666666666665</v>
      </c>
      <c r="J23" s="5"/>
      <c r="K23" s="17" t="s">
        <v>38</v>
      </c>
      <c r="L23" s="16">
        <v>13649.7</v>
      </c>
      <c r="M23" s="5"/>
    </row>
    <row r="24" spans="1:13" x14ac:dyDescent="0.25">
      <c r="A24" s="9">
        <v>9</v>
      </c>
      <c r="B24" s="13">
        <v>2</v>
      </c>
      <c r="C24" s="14">
        <v>72.983477831056604</v>
      </c>
      <c r="D24" s="5"/>
      <c r="E24" s="13">
        <v>3</v>
      </c>
      <c r="F24" s="14">
        <v>19.830961721474036</v>
      </c>
      <c r="G24" s="5"/>
      <c r="H24" s="15" t="s">
        <v>38</v>
      </c>
      <c r="I24" s="16">
        <v>5118</v>
      </c>
      <c r="J24" s="5"/>
      <c r="K24" s="17" t="s">
        <v>39</v>
      </c>
      <c r="L24" s="16">
        <v>14339.66</v>
      </c>
      <c r="M24" s="5"/>
    </row>
    <row r="25" spans="1:13" x14ac:dyDescent="0.25">
      <c r="A25" s="9">
        <v>10</v>
      </c>
      <c r="B25" s="13">
        <v>2.5</v>
      </c>
      <c r="C25" s="14">
        <v>61.435000000000002</v>
      </c>
      <c r="D25" s="5"/>
      <c r="E25" s="13">
        <v>3.5</v>
      </c>
      <c r="F25" s="14">
        <v>39.921550000000003</v>
      </c>
      <c r="G25" s="5"/>
      <c r="H25" s="15" t="s">
        <v>39</v>
      </c>
      <c r="I25" s="16">
        <v>10791.333333333334</v>
      </c>
      <c r="J25" s="5"/>
      <c r="K25" s="17" t="s">
        <v>40</v>
      </c>
      <c r="L25" s="16">
        <v>17706.400000000001</v>
      </c>
      <c r="M25" s="5"/>
    </row>
    <row r="26" spans="1:13" x14ac:dyDescent="0.25">
      <c r="A26" s="9">
        <v>11</v>
      </c>
      <c r="B26" s="13">
        <v>3</v>
      </c>
      <c r="C26" s="14">
        <v>72.983477831056604</v>
      </c>
      <c r="D26" s="5"/>
      <c r="E26" s="13">
        <v>4</v>
      </c>
      <c r="F26" s="14">
        <v>39.680961721474034</v>
      </c>
      <c r="G26" s="5"/>
      <c r="H26" s="15" t="s">
        <v>40</v>
      </c>
      <c r="I26" s="16">
        <v>15242</v>
      </c>
      <c r="J26" s="5"/>
      <c r="K26" s="17" t="s">
        <v>41</v>
      </c>
      <c r="L26" s="16">
        <v>19488.726666666669</v>
      </c>
      <c r="M26" s="5"/>
    </row>
    <row r="27" spans="1:13" x14ac:dyDescent="0.25">
      <c r="A27" s="9">
        <v>12</v>
      </c>
      <c r="B27" s="13">
        <v>4</v>
      </c>
      <c r="C27" s="14">
        <v>76.543477831056606</v>
      </c>
      <c r="D27" s="5"/>
      <c r="E27" s="13">
        <v>5</v>
      </c>
      <c r="F27" s="14">
        <v>50.237499999999997</v>
      </c>
      <c r="G27" s="5"/>
      <c r="H27" s="15" t="s">
        <v>41</v>
      </c>
      <c r="I27" s="16">
        <v>18747.149999999998</v>
      </c>
      <c r="J27" s="5"/>
      <c r="K27" s="17" t="s">
        <v>42</v>
      </c>
      <c r="L27" s="16">
        <v>20345.599999999999</v>
      </c>
      <c r="M27" s="5"/>
    </row>
    <row r="28" spans="1:13" x14ac:dyDescent="0.25">
      <c r="A28" s="9">
        <v>13</v>
      </c>
      <c r="B28" s="13">
        <v>6</v>
      </c>
      <c r="C28" s="14">
        <v>52.52</v>
      </c>
      <c r="D28" s="5"/>
      <c r="E28" s="13">
        <v>6</v>
      </c>
      <c r="F28" s="14">
        <v>60.030961721474043</v>
      </c>
      <c r="G28" s="5"/>
      <c r="H28" s="15" t="s">
        <v>42</v>
      </c>
      <c r="I28" s="16">
        <v>22191.599999999999</v>
      </c>
      <c r="J28" s="5"/>
      <c r="K28" s="17" t="s">
        <v>43</v>
      </c>
      <c r="L28" s="16">
        <v>25053.949999999997</v>
      </c>
      <c r="M28" s="5"/>
    </row>
    <row r="29" spans="1:13" x14ac:dyDescent="0.25">
      <c r="A29" s="9">
        <v>14</v>
      </c>
      <c r="B29" s="13">
        <v>8</v>
      </c>
      <c r="C29" s="14">
        <v>81.615600000000001</v>
      </c>
      <c r="D29" s="5"/>
      <c r="E29" s="13">
        <v>8</v>
      </c>
      <c r="F29" s="14">
        <v>72.850961721474036</v>
      </c>
      <c r="G29" s="5"/>
      <c r="H29" s="15" t="s">
        <v>43</v>
      </c>
      <c r="I29" s="16">
        <v>27686.400000000001</v>
      </c>
      <c r="J29" s="5"/>
      <c r="K29" s="17" t="s">
        <v>44</v>
      </c>
      <c r="L29" s="16">
        <v>26949.825000000001</v>
      </c>
      <c r="M29" s="5"/>
    </row>
    <row r="30" spans="1:13" x14ac:dyDescent="0.25">
      <c r="A30" s="9">
        <v>15</v>
      </c>
      <c r="B30" s="13">
        <v>10</v>
      </c>
      <c r="C30" s="14">
        <v>88.954000000000008</v>
      </c>
      <c r="D30" s="5"/>
      <c r="E30" s="13">
        <v>10</v>
      </c>
      <c r="F30" s="14">
        <v>72.850961721474036</v>
      </c>
      <c r="G30" s="5"/>
      <c r="H30" s="15" t="s">
        <v>44</v>
      </c>
      <c r="I30" s="16">
        <v>41423.4</v>
      </c>
      <c r="J30" s="5"/>
      <c r="K30" s="17" t="s">
        <v>45</v>
      </c>
      <c r="L30" s="16">
        <v>45676.61</v>
      </c>
      <c r="M30" s="5"/>
    </row>
    <row r="31" spans="1:13" x14ac:dyDescent="0.25">
      <c r="A31" s="9">
        <v>16</v>
      </c>
      <c r="B31" s="13">
        <v>12</v>
      </c>
      <c r="C31" s="14">
        <v>96.292400000000001</v>
      </c>
      <c r="D31" s="5"/>
      <c r="E31" s="13">
        <v>12</v>
      </c>
      <c r="F31" s="14">
        <v>72.850961721474036</v>
      </c>
      <c r="G31" s="5"/>
      <c r="H31" s="15" t="s">
        <v>45</v>
      </c>
      <c r="I31" s="16">
        <v>46002.400000000001</v>
      </c>
      <c r="J31" s="5"/>
      <c r="K31" s="17" t="s">
        <v>46</v>
      </c>
      <c r="L31" s="16">
        <v>45418</v>
      </c>
      <c r="M31" s="5"/>
    </row>
    <row r="32" spans="1:13" ht="13.5" customHeight="1" x14ac:dyDescent="0.25">
      <c r="A32" s="9">
        <v>17</v>
      </c>
      <c r="B32" s="13">
        <v>14</v>
      </c>
      <c r="C32" s="14">
        <v>103.63079999999999</v>
      </c>
      <c r="D32" s="5"/>
      <c r="E32" s="13">
        <v>14</v>
      </c>
      <c r="F32" s="14">
        <v>72.850961721474036</v>
      </c>
      <c r="G32" s="5"/>
      <c r="H32" s="15" t="s">
        <v>46</v>
      </c>
      <c r="I32" s="16">
        <v>91792.4</v>
      </c>
      <c r="J32" s="5"/>
      <c r="K32" s="17" t="s">
        <v>47</v>
      </c>
      <c r="L32" s="16">
        <v>58606.76</v>
      </c>
      <c r="M32" s="5"/>
    </row>
    <row r="33" spans="1:13" x14ac:dyDescent="0.25">
      <c r="A33" s="9">
        <v>18</v>
      </c>
      <c r="B33" s="18">
        <v>16</v>
      </c>
      <c r="C33" s="19">
        <v>110.9692</v>
      </c>
      <c r="D33" s="5"/>
      <c r="E33" s="13">
        <v>16</v>
      </c>
      <c r="F33" s="14">
        <v>72.850961721474036</v>
      </c>
      <c r="G33" s="5"/>
      <c r="H33" s="15" t="s">
        <v>47</v>
      </c>
      <c r="I33" s="16">
        <v>137582.39999999999</v>
      </c>
      <c r="J33" s="5"/>
      <c r="K33" s="20" t="s">
        <v>48</v>
      </c>
      <c r="L33" s="21">
        <v>94903</v>
      </c>
      <c r="M33" s="5"/>
    </row>
    <row r="34" spans="1:13" x14ac:dyDescent="0.25">
      <c r="A34" s="9">
        <v>19</v>
      </c>
      <c r="D34" s="5"/>
      <c r="E34" s="13">
        <v>20</v>
      </c>
      <c r="F34" s="14">
        <v>72.850961721474036</v>
      </c>
      <c r="G34" s="5"/>
      <c r="H34" s="15" t="s">
        <v>48</v>
      </c>
      <c r="I34" s="16">
        <v>229162.4</v>
      </c>
      <c r="J34" s="5"/>
      <c r="L34" s="22"/>
      <c r="M34" s="5"/>
    </row>
    <row r="35" spans="1:13" x14ac:dyDescent="0.25">
      <c r="A35" s="9">
        <v>20</v>
      </c>
      <c r="B35" s="61" t="s">
        <v>49</v>
      </c>
      <c r="C35" s="61"/>
      <c r="D35" s="5"/>
      <c r="E35" s="18">
        <v>24</v>
      </c>
      <c r="F35" s="19">
        <v>72.850961721474036</v>
      </c>
      <c r="G35" s="5"/>
      <c r="H35" s="15" t="s">
        <v>50</v>
      </c>
      <c r="I35" s="16">
        <v>458112.4</v>
      </c>
      <c r="J35" s="5"/>
      <c r="K35" s="61" t="s">
        <v>51</v>
      </c>
      <c r="L35" s="62"/>
      <c r="M35" s="5"/>
    </row>
    <row r="36" spans="1:13" x14ac:dyDescent="0.25">
      <c r="A36" s="9">
        <v>21</v>
      </c>
      <c r="B36" s="11" t="s">
        <v>26</v>
      </c>
      <c r="C36" s="12" t="s">
        <v>27</v>
      </c>
      <c r="D36" s="5"/>
      <c r="E36" s="23"/>
      <c r="F36" s="24"/>
      <c r="G36" s="5"/>
      <c r="H36" s="15" t="s">
        <v>52</v>
      </c>
      <c r="I36" s="16">
        <v>687062.4</v>
      </c>
      <c r="J36" s="5"/>
      <c r="K36" s="11" t="s">
        <v>28</v>
      </c>
      <c r="L36" s="12" t="s">
        <v>29</v>
      </c>
      <c r="M36" s="5"/>
    </row>
    <row r="37" spans="1:13" x14ac:dyDescent="0.25">
      <c r="A37" s="9">
        <v>22</v>
      </c>
      <c r="B37" s="13">
        <v>0</v>
      </c>
      <c r="C37" s="25">
        <v>0</v>
      </c>
      <c r="D37" s="5"/>
      <c r="F37" s="24"/>
      <c r="G37" s="5"/>
      <c r="H37" s="15" t="s">
        <v>53</v>
      </c>
      <c r="I37" s="16">
        <v>916012.4</v>
      </c>
      <c r="J37" s="5"/>
      <c r="K37" s="15" t="s">
        <v>31</v>
      </c>
      <c r="L37" s="16">
        <v>7546.4691091085469</v>
      </c>
      <c r="M37" s="5"/>
    </row>
    <row r="38" spans="1:13" x14ac:dyDescent="0.25">
      <c r="A38" s="9">
        <v>23</v>
      </c>
      <c r="B38" s="13">
        <v>0.75</v>
      </c>
      <c r="C38" s="25">
        <v>59.615611105750517</v>
      </c>
      <c r="D38" s="5"/>
      <c r="E38" s="5"/>
      <c r="H38" s="20" t="s">
        <v>54</v>
      </c>
      <c r="I38" s="21">
        <v>1831812.4</v>
      </c>
      <c r="J38" s="5"/>
      <c r="K38" s="15" t="s">
        <v>32</v>
      </c>
      <c r="L38" s="16">
        <v>15092.938218217094</v>
      </c>
      <c r="M38" s="5"/>
    </row>
    <row r="39" spans="1:13" x14ac:dyDescent="0.25">
      <c r="A39" s="9">
        <v>24</v>
      </c>
      <c r="B39" s="13">
        <v>1</v>
      </c>
      <c r="C39" s="25">
        <v>79.487481474334018</v>
      </c>
      <c r="D39" s="5"/>
      <c r="E39" s="5"/>
      <c r="J39" s="5"/>
      <c r="K39" s="15" t="s">
        <v>33</v>
      </c>
      <c r="L39" s="16">
        <v>22639.40732732564</v>
      </c>
      <c r="M39" s="5"/>
    </row>
    <row r="40" spans="1:13" x14ac:dyDescent="0.25">
      <c r="A40" s="9">
        <v>25</v>
      </c>
      <c r="B40" s="13">
        <v>1.25</v>
      </c>
      <c r="C40" s="25">
        <v>99.359351842917519</v>
      </c>
      <c r="D40" s="5"/>
      <c r="G40" s="5"/>
      <c r="J40" s="5"/>
      <c r="K40" s="15" t="s">
        <v>34</v>
      </c>
      <c r="L40" s="16">
        <v>30185.876436434188</v>
      </c>
      <c r="M40" s="5"/>
    </row>
    <row r="41" spans="1:13" x14ac:dyDescent="0.25">
      <c r="A41" s="9">
        <v>26</v>
      </c>
      <c r="B41" s="13">
        <v>2</v>
      </c>
      <c r="C41" s="25">
        <v>158.97496294866804</v>
      </c>
      <c r="D41" s="5"/>
      <c r="G41" s="5"/>
      <c r="J41" s="5"/>
      <c r="K41" s="15" t="s">
        <v>35</v>
      </c>
      <c r="L41" s="16">
        <v>30185.876436434188</v>
      </c>
      <c r="M41" s="5"/>
    </row>
    <row r="42" spans="1:13" x14ac:dyDescent="0.25">
      <c r="A42" s="9">
        <v>27</v>
      </c>
      <c r="B42" s="13">
        <v>3</v>
      </c>
      <c r="C42" s="25">
        <v>786.80551291673589</v>
      </c>
      <c r="D42" s="5"/>
      <c r="G42" s="5"/>
      <c r="J42" s="5"/>
      <c r="K42" s="17" t="s">
        <v>36</v>
      </c>
      <c r="L42" s="16">
        <v>37732.345545542732</v>
      </c>
      <c r="M42" s="5"/>
    </row>
    <row r="43" spans="1:13" x14ac:dyDescent="0.25">
      <c r="A43" s="9">
        <v>28</v>
      </c>
      <c r="B43" s="13">
        <v>4</v>
      </c>
      <c r="C43" s="25">
        <v>2300.4317493075055</v>
      </c>
      <c r="D43" s="5"/>
      <c r="G43" s="5"/>
      <c r="J43" s="5"/>
      <c r="K43" s="17" t="s">
        <v>37</v>
      </c>
      <c r="L43" s="16">
        <v>37732.345545542732</v>
      </c>
      <c r="M43" s="5"/>
    </row>
    <row r="44" spans="1:13" x14ac:dyDescent="0.25">
      <c r="A44" s="9">
        <v>29</v>
      </c>
      <c r="B44" s="13">
        <v>6</v>
      </c>
      <c r="C44" s="25">
        <v>2661.7205870016123</v>
      </c>
      <c r="D44" s="5"/>
      <c r="G44" s="5"/>
      <c r="J44" s="5"/>
      <c r="K44" s="17" t="s">
        <v>38</v>
      </c>
      <c r="L44" s="16">
        <v>45278.81465465128</v>
      </c>
      <c r="M44" s="5"/>
    </row>
    <row r="45" spans="1:13" x14ac:dyDescent="0.25">
      <c r="A45" s="9">
        <v>30</v>
      </c>
      <c r="B45" s="13">
        <v>8</v>
      </c>
      <c r="C45" s="25">
        <v>2531.4646254185268</v>
      </c>
      <c r="D45" s="5"/>
      <c r="G45" s="5"/>
      <c r="J45" s="5"/>
      <c r="K45" s="17" t="s">
        <v>39</v>
      </c>
      <c r="L45" s="16">
        <v>45278.81465465128</v>
      </c>
      <c r="M45" s="5"/>
    </row>
    <row r="46" spans="1:13" x14ac:dyDescent="0.25">
      <c r="A46" s="9">
        <v>31</v>
      </c>
      <c r="B46" s="13">
        <v>10</v>
      </c>
      <c r="C46" s="25">
        <v>3870.95</v>
      </c>
      <c r="D46" s="5"/>
      <c r="G46" s="5"/>
      <c r="J46" s="5"/>
      <c r="K46" s="17" t="s">
        <v>40</v>
      </c>
      <c r="L46" s="16">
        <v>45278.81465465128</v>
      </c>
      <c r="M46" s="5"/>
    </row>
    <row r="47" spans="1:13" x14ac:dyDescent="0.25">
      <c r="A47" s="9">
        <v>32</v>
      </c>
      <c r="B47" s="13">
        <v>12</v>
      </c>
      <c r="C47" s="25">
        <v>4687.63</v>
      </c>
      <c r="D47" s="5"/>
      <c r="G47" s="5"/>
      <c r="J47" s="5"/>
      <c r="K47" s="17" t="s">
        <v>41</v>
      </c>
      <c r="L47" s="16">
        <v>52825.283763759828</v>
      </c>
      <c r="M47" s="5"/>
    </row>
    <row r="48" spans="1:13" x14ac:dyDescent="0.25">
      <c r="A48" s="9">
        <v>33</v>
      </c>
      <c r="B48" s="13">
        <v>16</v>
      </c>
      <c r="C48" s="25">
        <v>6320.99</v>
      </c>
      <c r="D48" s="5"/>
      <c r="G48" s="5"/>
      <c r="J48" s="5"/>
      <c r="K48" s="17" t="s">
        <v>42</v>
      </c>
      <c r="L48" s="16">
        <v>52825.283763759828</v>
      </c>
      <c r="M48" s="5"/>
    </row>
    <row r="49" spans="1:13" x14ac:dyDescent="0.25">
      <c r="A49" s="9">
        <v>34</v>
      </c>
      <c r="B49" s="18">
        <v>20</v>
      </c>
      <c r="C49" s="26">
        <v>16767.645676490134</v>
      </c>
      <c r="D49" s="5"/>
      <c r="G49" s="5"/>
      <c r="J49" s="5"/>
      <c r="K49" s="17" t="s">
        <v>43</v>
      </c>
      <c r="L49" s="16">
        <v>60371.752872868376</v>
      </c>
      <c r="M49" s="5"/>
    </row>
    <row r="50" spans="1:13" x14ac:dyDescent="0.25">
      <c r="A50" s="9">
        <v>35</v>
      </c>
      <c r="B50" s="27"/>
      <c r="K50" s="17" t="s">
        <v>44</v>
      </c>
      <c r="L50" s="16">
        <v>75464.691091085464</v>
      </c>
    </row>
    <row r="51" spans="1:13" x14ac:dyDescent="0.25">
      <c r="A51" s="9">
        <v>36</v>
      </c>
      <c r="K51" s="17" t="s">
        <v>45</v>
      </c>
      <c r="L51" s="16">
        <v>113197.0366366282</v>
      </c>
    </row>
    <row r="52" spans="1:13" x14ac:dyDescent="0.25">
      <c r="A52" s="9">
        <v>37</v>
      </c>
      <c r="K52" s="17" t="s">
        <v>46</v>
      </c>
      <c r="L52" s="16">
        <v>150929.38218217093</v>
      </c>
    </row>
    <row r="53" spans="1:13" x14ac:dyDescent="0.25">
      <c r="A53" s="9">
        <v>38</v>
      </c>
      <c r="K53" s="17" t="s">
        <v>47</v>
      </c>
      <c r="L53" s="16">
        <v>226394.07327325639</v>
      </c>
    </row>
    <row r="54" spans="1:13" x14ac:dyDescent="0.25">
      <c r="A54" s="9">
        <v>39</v>
      </c>
      <c r="K54" s="17" t="s">
        <v>48</v>
      </c>
      <c r="L54" s="16">
        <v>264126.41881879914</v>
      </c>
    </row>
    <row r="55" spans="1:13" x14ac:dyDescent="0.25">
      <c r="A55" s="9">
        <v>40</v>
      </c>
      <c r="K55" s="17" t="s">
        <v>50</v>
      </c>
      <c r="L55" s="16">
        <v>301858.76436434186</v>
      </c>
    </row>
    <row r="56" spans="1:13" x14ac:dyDescent="0.25">
      <c r="A56" s="9">
        <v>41</v>
      </c>
      <c r="K56" s="28" t="s">
        <v>52</v>
      </c>
      <c r="L56" s="16">
        <v>377323.45545542735</v>
      </c>
    </row>
    <row r="57" spans="1:13" x14ac:dyDescent="0.25">
      <c r="A57" s="9">
        <v>42</v>
      </c>
      <c r="K57" s="28" t="s">
        <v>53</v>
      </c>
      <c r="L57" s="16">
        <v>754646.9109108547</v>
      </c>
    </row>
    <row r="58" spans="1:13" x14ac:dyDescent="0.25">
      <c r="A58" s="9">
        <v>43</v>
      </c>
      <c r="K58" s="29" t="s">
        <v>54</v>
      </c>
      <c r="L58" s="21">
        <v>1509293.8218217094</v>
      </c>
    </row>
    <row r="59" spans="1:13" x14ac:dyDescent="0.25">
      <c r="A59" s="9"/>
    </row>
    <row r="60" spans="1:13" x14ac:dyDescent="0.25">
      <c r="A60" s="9"/>
    </row>
    <row r="61" spans="1:13" x14ac:dyDescent="0.25">
      <c r="A61" s="9"/>
    </row>
    <row r="62" spans="1:13" x14ac:dyDescent="0.25">
      <c r="A62" s="9"/>
    </row>
    <row r="63" spans="1:13" x14ac:dyDescent="0.25">
      <c r="A63" s="9"/>
    </row>
    <row r="64" spans="1:13" x14ac:dyDescent="0.25">
      <c r="A64" s="9"/>
    </row>
    <row r="65" spans="1:1" x14ac:dyDescent="0.25">
      <c r="A65" s="9"/>
    </row>
    <row r="66" spans="1:1" x14ac:dyDescent="0.25">
      <c r="A66" s="9"/>
    </row>
    <row r="67" spans="1:1" x14ac:dyDescent="0.25">
      <c r="A67" s="9"/>
    </row>
    <row r="68" spans="1:1" x14ac:dyDescent="0.25">
      <c r="A68" s="9"/>
    </row>
    <row r="69" spans="1:1" x14ac:dyDescent="0.25">
      <c r="A69" s="9"/>
    </row>
    <row r="70" spans="1:1" x14ac:dyDescent="0.25">
      <c r="A70" s="9"/>
    </row>
    <row r="71" spans="1:1" x14ac:dyDescent="0.25">
      <c r="A71" s="9"/>
    </row>
    <row r="72" spans="1:1" x14ac:dyDescent="0.25">
      <c r="A72" s="9"/>
    </row>
    <row r="73" spans="1:1" x14ac:dyDescent="0.25">
      <c r="A73" s="9"/>
    </row>
    <row r="74" spans="1:1" x14ac:dyDescent="0.25">
      <c r="A74" s="9"/>
    </row>
    <row r="75" spans="1:1" x14ac:dyDescent="0.25">
      <c r="A75" s="9"/>
    </row>
    <row r="76" spans="1:1" x14ac:dyDescent="0.25">
      <c r="A76" s="9"/>
    </row>
    <row r="77" spans="1:1" x14ac:dyDescent="0.25">
      <c r="A77" s="9"/>
    </row>
    <row r="78" spans="1:1" x14ac:dyDescent="0.25">
      <c r="A78" s="9"/>
    </row>
    <row r="79" spans="1:1" x14ac:dyDescent="0.25">
      <c r="A79" s="9"/>
    </row>
  </sheetData>
  <mergeCells count="7">
    <mergeCell ref="B35:C35"/>
    <mergeCell ref="K35:L35"/>
    <mergeCell ref="A9:M9"/>
    <mergeCell ref="B14:C14"/>
    <mergeCell ref="E14:F14"/>
    <mergeCell ref="H14:I14"/>
    <mergeCell ref="K14:L14"/>
  </mergeCells>
  <pageMargins left="1" right="0.41" top="0.42" bottom="0.37" header="0.17" footer="0.19"/>
  <pageSetup scale="96" orientation="portrait" r:id="rId1"/>
  <headerFooter alignWithMargins="0"/>
  <colBreaks count="1" manualBreakCount="1">
    <brk id="12" min="8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5CE17-4826-4919-B87B-B0D26EF3C99E}">
  <sheetPr codeName="Sheet18">
    <pageSetUpPr fitToPage="1"/>
  </sheetPr>
  <dimension ref="A1:O65"/>
  <sheetViews>
    <sheetView showWhiteSpace="0" view="pageLayout" zoomScaleNormal="100" workbookViewId="0">
      <selection activeCell="B64" sqref="B64"/>
    </sheetView>
  </sheetViews>
  <sheetFormatPr defaultRowHeight="13.2" x14ac:dyDescent="0.25"/>
  <cols>
    <col min="1" max="1" width="6.109375" bestFit="1" customWidth="1"/>
    <col min="2" max="2" width="13" customWidth="1"/>
    <col min="3" max="3" width="8.44140625" bestFit="1" customWidth="1"/>
    <col min="4" max="4" width="12.109375" customWidth="1"/>
    <col min="5" max="5" width="13.6640625" bestFit="1" customWidth="1"/>
    <col min="6" max="12" width="10.88671875" customWidth="1"/>
    <col min="13" max="13" width="16.44140625" customWidth="1"/>
    <col min="14" max="14" width="17.88671875" bestFit="1" customWidth="1"/>
  </cols>
  <sheetData>
    <row r="1" spans="1:15" ht="17.399999999999999" x14ac:dyDescent="0.3">
      <c r="B1" s="64" t="s">
        <v>55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5" ht="17.399999999999999" x14ac:dyDescent="0.3">
      <c r="B2" s="64" t="s">
        <v>56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7" spans="1:15" x14ac:dyDescent="0.25">
      <c r="I7" s="8"/>
      <c r="J7" s="8"/>
      <c r="K7" s="8"/>
      <c r="L7" s="8"/>
      <c r="M7" s="8"/>
      <c r="N7" s="8"/>
      <c r="O7" s="8"/>
    </row>
    <row r="8" spans="1:15" x14ac:dyDescent="0.25">
      <c r="B8" s="8" t="s">
        <v>14</v>
      </c>
      <c r="C8" s="8" t="s">
        <v>15</v>
      </c>
      <c r="D8" s="8" t="s">
        <v>16</v>
      </c>
      <c r="E8" s="8" t="s">
        <v>17</v>
      </c>
      <c r="F8" s="8" t="s">
        <v>18</v>
      </c>
      <c r="G8" s="8" t="s">
        <v>19</v>
      </c>
      <c r="H8" s="8" t="s">
        <v>20</v>
      </c>
      <c r="I8" s="8" t="s">
        <v>21</v>
      </c>
      <c r="J8" s="8" t="s">
        <v>57</v>
      </c>
      <c r="K8" s="8" t="s">
        <v>58</v>
      </c>
      <c r="L8" s="8" t="s">
        <v>59</v>
      </c>
      <c r="M8" s="8" t="s">
        <v>60</v>
      </c>
      <c r="N8" s="8" t="s">
        <v>61</v>
      </c>
    </row>
    <row r="9" spans="1:15" x14ac:dyDescent="0.25">
      <c r="B9" s="30"/>
      <c r="C9" s="30"/>
      <c r="D9" s="10" t="s">
        <v>62</v>
      </c>
      <c r="E9" s="31"/>
      <c r="F9" s="31"/>
      <c r="G9" s="31"/>
      <c r="H9" s="31"/>
      <c r="I9" s="31"/>
      <c r="J9" s="31"/>
    </row>
    <row r="10" spans="1:15" x14ac:dyDescent="0.25">
      <c r="B10" s="30"/>
      <c r="C10" s="30"/>
      <c r="D10" s="10" t="s">
        <v>63</v>
      </c>
      <c r="E10" s="31"/>
      <c r="F10" s="31"/>
      <c r="G10" s="31"/>
      <c r="H10" s="31"/>
      <c r="I10" s="31"/>
      <c r="J10" s="31"/>
      <c r="M10" s="10" t="s">
        <v>64</v>
      </c>
      <c r="N10" s="10" t="s">
        <v>65</v>
      </c>
    </row>
    <row r="11" spans="1:15" x14ac:dyDescent="0.25">
      <c r="B11" s="32" t="s">
        <v>66</v>
      </c>
      <c r="C11" s="32" t="s">
        <v>67</v>
      </c>
      <c r="D11" s="33" t="s">
        <v>68</v>
      </c>
      <c r="E11" s="34" t="s">
        <v>69</v>
      </c>
      <c r="F11" s="34" t="s">
        <v>70</v>
      </c>
      <c r="G11" s="34" t="s">
        <v>71</v>
      </c>
      <c r="H11" s="34" t="s">
        <v>72</v>
      </c>
      <c r="I11" s="34" t="s">
        <v>73</v>
      </c>
      <c r="J11" s="34" t="s">
        <v>74</v>
      </c>
      <c r="K11" s="34" t="s">
        <v>75</v>
      </c>
      <c r="L11" s="34" t="s">
        <v>76</v>
      </c>
      <c r="M11" s="34" t="s">
        <v>77</v>
      </c>
      <c r="N11" s="34" t="s">
        <v>77</v>
      </c>
    </row>
    <row r="12" spans="1:15" x14ac:dyDescent="0.25">
      <c r="B12" s="35"/>
      <c r="C12" s="35"/>
      <c r="D12" s="36"/>
      <c r="M12" s="37"/>
      <c r="N12" s="37"/>
    </row>
    <row r="13" spans="1:15" x14ac:dyDescent="0.25">
      <c r="A13">
        <v>1</v>
      </c>
      <c r="B13" s="35" t="s">
        <v>108</v>
      </c>
      <c r="C13" s="38" t="s">
        <v>109</v>
      </c>
      <c r="D13" s="39">
        <v>2882.7573764971235</v>
      </c>
      <c r="E13" s="37">
        <v>2527613198.7421837</v>
      </c>
      <c r="F13" s="37">
        <v>5765.5147529942469</v>
      </c>
      <c r="G13" s="37">
        <v>0</v>
      </c>
      <c r="H13" s="37">
        <v>0</v>
      </c>
      <c r="I13" s="37">
        <v>0</v>
      </c>
      <c r="J13" s="37">
        <v>2882.7573764971235</v>
      </c>
      <c r="K13" s="37">
        <v>0</v>
      </c>
      <c r="L13" s="37">
        <v>0</v>
      </c>
      <c r="M13" s="37">
        <f>SUM(E13:L13)</f>
        <v>2527621847.0143132</v>
      </c>
      <c r="N13" s="37">
        <f t="shared" ref="N13:N51" si="0">M13*$M$54</f>
        <v>719603602.28038621</v>
      </c>
    </row>
    <row r="14" spans="1:15" x14ac:dyDescent="0.25">
      <c r="A14">
        <f>A13+1</f>
        <v>2</v>
      </c>
      <c r="B14" s="35" t="s">
        <v>110</v>
      </c>
      <c r="C14" s="38" t="s">
        <v>109</v>
      </c>
      <c r="D14" s="39">
        <v>2247.9924987096597</v>
      </c>
      <c r="E14" s="37">
        <v>487719956.53505033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f t="shared" ref="M14:M51" si="1">SUM(E14:L14)</f>
        <v>487719956.53505033</v>
      </c>
      <c r="N14" s="37">
        <f t="shared" si="0"/>
        <v>138851876.92978039</v>
      </c>
    </row>
    <row r="15" spans="1:15" x14ac:dyDescent="0.25">
      <c r="A15">
        <f t="shared" ref="A15:A52" si="2">A14+1</f>
        <v>3</v>
      </c>
      <c r="B15" s="35" t="s">
        <v>111</v>
      </c>
      <c r="C15" s="38" t="s">
        <v>109</v>
      </c>
      <c r="D15" s="39">
        <v>3232.1071628983377</v>
      </c>
      <c r="E15" s="37">
        <v>23856182.969352629</v>
      </c>
      <c r="F15" s="37">
        <v>16160.535814491688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f t="shared" si="1"/>
        <v>23872343.505167119</v>
      </c>
      <c r="N15" s="37">
        <f t="shared" si="0"/>
        <v>6796358.5618967637</v>
      </c>
    </row>
    <row r="16" spans="1:15" x14ac:dyDescent="0.25">
      <c r="A16">
        <f t="shared" si="2"/>
        <v>4</v>
      </c>
      <c r="B16" s="35" t="s">
        <v>112</v>
      </c>
      <c r="C16" s="38" t="s">
        <v>109</v>
      </c>
      <c r="D16" s="39">
        <v>5227.6538575392115</v>
      </c>
      <c r="E16" s="37">
        <v>185926737.09723958</v>
      </c>
      <c r="F16" s="37">
        <v>120236.03872340187</v>
      </c>
      <c r="G16" s="37">
        <v>0</v>
      </c>
      <c r="H16" s="37">
        <v>0</v>
      </c>
      <c r="I16" s="37">
        <v>0</v>
      </c>
      <c r="J16" s="37">
        <v>15682.961572617634</v>
      </c>
      <c r="K16" s="37">
        <v>0</v>
      </c>
      <c r="L16" s="37">
        <v>0</v>
      </c>
      <c r="M16" s="37">
        <f t="shared" si="1"/>
        <v>186062656.09753561</v>
      </c>
      <c r="N16" s="37">
        <f t="shared" si="0"/>
        <v>52971277.224794894</v>
      </c>
    </row>
    <row r="17" spans="1:14" x14ac:dyDescent="0.25">
      <c r="A17">
        <f t="shared" si="2"/>
        <v>5</v>
      </c>
      <c r="B17" s="35" t="s">
        <v>113</v>
      </c>
      <c r="C17" s="38" t="s">
        <v>109</v>
      </c>
      <c r="D17" s="39">
        <v>8912.0467867524058</v>
      </c>
      <c r="E17" s="37">
        <v>37564277.206161387</v>
      </c>
      <c r="F17" s="37">
        <v>231713.21645556256</v>
      </c>
      <c r="G17" s="37">
        <v>0</v>
      </c>
      <c r="H17" s="37">
        <v>0</v>
      </c>
      <c r="I17" s="37">
        <v>8912.0467867524058</v>
      </c>
      <c r="J17" s="37">
        <v>142592.74858803849</v>
      </c>
      <c r="K17" s="37">
        <v>0</v>
      </c>
      <c r="L17" s="37">
        <v>0</v>
      </c>
      <c r="M17" s="37">
        <f t="shared" si="1"/>
        <v>37947495.217991747</v>
      </c>
      <c r="N17" s="37">
        <f t="shared" si="0"/>
        <v>10803496.689443655</v>
      </c>
    </row>
    <row r="18" spans="1:14" x14ac:dyDescent="0.25">
      <c r="A18">
        <f t="shared" si="2"/>
        <v>6</v>
      </c>
      <c r="B18" s="35" t="s">
        <v>114</v>
      </c>
      <c r="C18" s="38" t="s">
        <v>109</v>
      </c>
      <c r="D18" s="39">
        <v>8403.1707628928016</v>
      </c>
      <c r="E18" s="37">
        <v>48486295.301891468</v>
      </c>
      <c r="F18" s="37">
        <v>621834.63645406731</v>
      </c>
      <c r="G18" s="37">
        <v>16806.341525785603</v>
      </c>
      <c r="H18" s="37">
        <v>0</v>
      </c>
      <c r="I18" s="37">
        <v>8403.1707628928016</v>
      </c>
      <c r="J18" s="37">
        <v>336126.83051571203</v>
      </c>
      <c r="K18" s="37">
        <v>0</v>
      </c>
      <c r="L18" s="37">
        <v>0</v>
      </c>
      <c r="M18" s="37">
        <f t="shared" si="1"/>
        <v>49469466.281149924</v>
      </c>
      <c r="N18" s="37">
        <f t="shared" si="0"/>
        <v>14083754.728126466</v>
      </c>
    </row>
    <row r="19" spans="1:14" x14ac:dyDescent="0.25">
      <c r="A19">
        <f t="shared" si="2"/>
        <v>7</v>
      </c>
      <c r="B19" s="35" t="s">
        <v>115</v>
      </c>
      <c r="C19" s="38" t="s">
        <v>109</v>
      </c>
      <c r="D19" s="39">
        <v>9262.4760807554376</v>
      </c>
      <c r="E19" s="37">
        <v>27815215.670508578</v>
      </c>
      <c r="F19" s="37">
        <v>935510.08415629924</v>
      </c>
      <c r="G19" s="37">
        <v>0</v>
      </c>
      <c r="H19" s="37">
        <v>0</v>
      </c>
      <c r="I19" s="37">
        <v>18524.952161510875</v>
      </c>
      <c r="J19" s="37">
        <v>879935.22767176654</v>
      </c>
      <c r="K19" s="37">
        <v>0</v>
      </c>
      <c r="L19" s="37">
        <v>0</v>
      </c>
      <c r="M19" s="37">
        <f t="shared" si="1"/>
        <v>29649185.934498154</v>
      </c>
      <c r="N19" s="37">
        <f t="shared" si="0"/>
        <v>8441001.975176001</v>
      </c>
    </row>
    <row r="20" spans="1:14" x14ac:dyDescent="0.25">
      <c r="A20">
        <f t="shared" si="2"/>
        <v>8</v>
      </c>
      <c r="B20" s="35" t="s">
        <v>115</v>
      </c>
      <c r="C20" s="38" t="s">
        <v>116</v>
      </c>
      <c r="D20" s="39">
        <v>11308.773646469634</v>
      </c>
      <c r="E20" s="37">
        <v>147014.05740410523</v>
      </c>
      <c r="F20" s="37">
        <v>0</v>
      </c>
      <c r="G20" s="37">
        <v>0</v>
      </c>
      <c r="H20" s="37">
        <v>0</v>
      </c>
      <c r="I20" s="37">
        <v>22617.547292939267</v>
      </c>
      <c r="J20" s="37">
        <v>22617.547292939267</v>
      </c>
      <c r="K20" s="37">
        <v>0</v>
      </c>
      <c r="L20" s="37">
        <v>237484.24657586231</v>
      </c>
      <c r="M20" s="37">
        <f t="shared" si="1"/>
        <v>429733.39856584609</v>
      </c>
      <c r="N20" s="37">
        <f t="shared" si="0"/>
        <v>122343.34103159248</v>
      </c>
    </row>
    <row r="21" spans="1:14" x14ac:dyDescent="0.25">
      <c r="A21">
        <f t="shared" si="2"/>
        <v>9</v>
      </c>
      <c r="B21" s="35" t="s">
        <v>115</v>
      </c>
      <c r="C21" s="38" t="s">
        <v>117</v>
      </c>
      <c r="D21" s="39">
        <v>8266.073763701841</v>
      </c>
      <c r="E21" s="37">
        <v>0</v>
      </c>
      <c r="F21" s="37">
        <v>0</v>
      </c>
      <c r="G21" s="37">
        <v>0</v>
      </c>
      <c r="H21" s="37">
        <v>0</v>
      </c>
      <c r="I21" s="37">
        <v>33064.295054807364</v>
      </c>
      <c r="J21" s="37">
        <v>16532.147527403682</v>
      </c>
      <c r="K21" s="37">
        <v>0</v>
      </c>
      <c r="L21" s="37">
        <v>0</v>
      </c>
      <c r="M21" s="37">
        <f t="shared" si="1"/>
        <v>49596.44258221105</v>
      </c>
      <c r="N21" s="37">
        <f t="shared" si="0"/>
        <v>14119.904361726032</v>
      </c>
    </row>
    <row r="22" spans="1:14" x14ac:dyDescent="0.25">
      <c r="A22">
        <f t="shared" si="2"/>
        <v>10</v>
      </c>
      <c r="B22" s="35" t="s">
        <v>118</v>
      </c>
      <c r="C22" s="38" t="s">
        <v>109</v>
      </c>
      <c r="D22" s="39">
        <v>9532.5615974392895</v>
      </c>
      <c r="E22" s="37">
        <v>19503621.028360788</v>
      </c>
      <c r="F22" s="37">
        <v>1067646.8989132005</v>
      </c>
      <c r="G22" s="37">
        <v>19065.123194878579</v>
      </c>
      <c r="H22" s="37">
        <v>0</v>
      </c>
      <c r="I22" s="37">
        <v>9532.5615974392895</v>
      </c>
      <c r="J22" s="37">
        <v>1630068.0331621184</v>
      </c>
      <c r="K22" s="37">
        <v>0</v>
      </c>
      <c r="L22" s="37">
        <v>0</v>
      </c>
      <c r="M22" s="37">
        <f t="shared" si="1"/>
        <v>22229933.645228423</v>
      </c>
      <c r="N22" s="37">
        <f t="shared" si="0"/>
        <v>6328771.191962935</v>
      </c>
    </row>
    <row r="23" spans="1:14" x14ac:dyDescent="0.25">
      <c r="A23">
        <f t="shared" si="2"/>
        <v>11</v>
      </c>
      <c r="B23" s="35" t="s">
        <v>118</v>
      </c>
      <c r="C23" s="38" t="s">
        <v>116</v>
      </c>
      <c r="D23" s="39">
        <v>3566.4901721474039</v>
      </c>
      <c r="E23" s="37">
        <v>46364.37223791625</v>
      </c>
      <c r="F23" s="37">
        <v>0</v>
      </c>
      <c r="G23" s="37">
        <v>0</v>
      </c>
      <c r="H23" s="37">
        <v>0</v>
      </c>
      <c r="I23" s="37">
        <v>0</v>
      </c>
      <c r="J23" s="37">
        <v>3566.4901721474039</v>
      </c>
      <c r="K23" s="37">
        <v>0</v>
      </c>
      <c r="L23" s="37">
        <v>0</v>
      </c>
      <c r="M23" s="37">
        <f t="shared" si="1"/>
        <v>49930.862410063652</v>
      </c>
      <c r="N23" s="37">
        <f t="shared" si="0"/>
        <v>14215.112318992655</v>
      </c>
    </row>
    <row r="24" spans="1:14" x14ac:dyDescent="0.25">
      <c r="A24">
        <f t="shared" si="2"/>
        <v>12</v>
      </c>
      <c r="B24" s="35" t="s">
        <v>118</v>
      </c>
      <c r="C24" s="38" t="s">
        <v>117</v>
      </c>
      <c r="D24" s="39">
        <v>20602.095860737019</v>
      </c>
      <c r="E24" s="37">
        <v>144214.67102515913</v>
      </c>
      <c r="F24" s="37">
        <v>0</v>
      </c>
      <c r="G24" s="37">
        <v>0</v>
      </c>
      <c r="H24" s="37">
        <v>0</v>
      </c>
      <c r="I24" s="37">
        <v>41204.191721474039</v>
      </c>
      <c r="J24" s="37">
        <v>41204.191721474039</v>
      </c>
      <c r="K24" s="37">
        <v>0</v>
      </c>
      <c r="L24" s="37">
        <v>0</v>
      </c>
      <c r="M24" s="37">
        <f t="shared" si="1"/>
        <v>226623.05446810724</v>
      </c>
      <c r="N24" s="37">
        <f t="shared" si="0"/>
        <v>64518.656755426702</v>
      </c>
    </row>
    <row r="25" spans="1:14" x14ac:dyDescent="0.25">
      <c r="A25">
        <f t="shared" si="2"/>
        <v>13</v>
      </c>
      <c r="B25" s="35" t="s">
        <v>119</v>
      </c>
      <c r="C25" s="38" t="s">
        <v>109</v>
      </c>
      <c r="D25" s="39">
        <v>12409.707710163291</v>
      </c>
      <c r="E25" s="37">
        <v>9468606.9828545917</v>
      </c>
      <c r="F25" s="37">
        <v>570846.55466751137</v>
      </c>
      <c r="G25" s="37">
        <v>12409.707710163291</v>
      </c>
      <c r="H25" s="37">
        <v>0</v>
      </c>
      <c r="I25" s="37">
        <v>86867.953971143041</v>
      </c>
      <c r="J25" s="37">
        <v>2010372.6490464532</v>
      </c>
      <c r="K25" s="37">
        <v>0</v>
      </c>
      <c r="L25" s="37">
        <v>0</v>
      </c>
      <c r="M25" s="37">
        <f t="shared" si="1"/>
        <v>12149103.848249864</v>
      </c>
      <c r="N25" s="37">
        <f t="shared" si="0"/>
        <v>3458800.1777267428</v>
      </c>
    </row>
    <row r="26" spans="1:14" x14ac:dyDescent="0.25">
      <c r="A26">
        <f t="shared" si="2"/>
        <v>14</v>
      </c>
      <c r="B26" s="35" t="s">
        <v>119</v>
      </c>
      <c r="C26" s="38" t="s">
        <v>116</v>
      </c>
      <c r="D26" s="39">
        <v>11659.246944248011</v>
      </c>
      <c r="E26" s="37">
        <v>256503.43277345624</v>
      </c>
      <c r="F26" s="37">
        <v>0</v>
      </c>
      <c r="G26" s="37">
        <v>0</v>
      </c>
      <c r="H26" s="37">
        <v>0</v>
      </c>
      <c r="I26" s="37">
        <v>11659.246944248011</v>
      </c>
      <c r="J26" s="37">
        <v>81614.728609736077</v>
      </c>
      <c r="K26" s="37">
        <v>0</v>
      </c>
      <c r="L26" s="37">
        <v>0</v>
      </c>
      <c r="M26" s="37">
        <f t="shared" si="1"/>
        <v>349777.40832744032</v>
      </c>
      <c r="N26" s="37">
        <f t="shared" si="0"/>
        <v>99580.197617787999</v>
      </c>
    </row>
    <row r="27" spans="1:14" x14ac:dyDescent="0.25">
      <c r="A27">
        <f t="shared" si="2"/>
        <v>15</v>
      </c>
      <c r="B27" s="35" t="s">
        <v>119</v>
      </c>
      <c r="C27" s="38" t="s">
        <v>117</v>
      </c>
      <c r="D27" s="39">
        <v>17766.04101051344</v>
      </c>
      <c r="E27" s="37">
        <v>302022.69717872847</v>
      </c>
      <c r="F27" s="37">
        <v>53298.123031540323</v>
      </c>
      <c r="G27" s="37">
        <v>0</v>
      </c>
      <c r="H27" s="37">
        <v>0</v>
      </c>
      <c r="I27" s="37">
        <v>53298.123031540323</v>
      </c>
      <c r="J27" s="37">
        <v>35532.082021026879</v>
      </c>
      <c r="K27" s="37">
        <v>0</v>
      </c>
      <c r="L27" s="37">
        <v>0</v>
      </c>
      <c r="M27" s="37">
        <f t="shared" si="1"/>
        <v>444151.02526283596</v>
      </c>
      <c r="N27" s="37">
        <f t="shared" si="0"/>
        <v>126447.98038646391</v>
      </c>
    </row>
    <row r="28" spans="1:14" x14ac:dyDescent="0.25">
      <c r="A28">
        <f t="shared" si="2"/>
        <v>16</v>
      </c>
      <c r="B28" s="35" t="s">
        <v>120</v>
      </c>
      <c r="C28" s="38" t="s">
        <v>109</v>
      </c>
      <c r="D28" s="39">
        <v>13224.719986190259</v>
      </c>
      <c r="E28" s="37">
        <v>6427213.9132884657</v>
      </c>
      <c r="F28" s="37">
        <v>423191.03955808829</v>
      </c>
      <c r="G28" s="37">
        <v>13224.719986190259</v>
      </c>
      <c r="H28" s="37">
        <v>0</v>
      </c>
      <c r="I28" s="37">
        <v>145471.91984809286</v>
      </c>
      <c r="J28" s="37">
        <v>2036606.8778732999</v>
      </c>
      <c r="K28" s="37">
        <v>0</v>
      </c>
      <c r="L28" s="37">
        <v>0</v>
      </c>
      <c r="M28" s="37">
        <f t="shared" si="1"/>
        <v>9045708.4705541376</v>
      </c>
      <c r="N28" s="37">
        <f t="shared" si="0"/>
        <v>2575276.206081985</v>
      </c>
    </row>
    <row r="29" spans="1:14" x14ac:dyDescent="0.25">
      <c r="A29">
        <f t="shared" si="2"/>
        <v>17</v>
      </c>
      <c r="B29" s="35" t="s">
        <v>120</v>
      </c>
      <c r="C29" s="38" t="s">
        <v>116</v>
      </c>
      <c r="D29" s="39">
        <v>11386.979591607378</v>
      </c>
      <c r="E29" s="37">
        <v>227739.59183214756</v>
      </c>
      <c r="F29" s="37">
        <v>22773.959183214756</v>
      </c>
      <c r="G29" s="37">
        <v>0</v>
      </c>
      <c r="H29" s="37">
        <v>0</v>
      </c>
      <c r="I29" s="37">
        <v>56934.89795803689</v>
      </c>
      <c r="J29" s="37">
        <v>34160.938774822134</v>
      </c>
      <c r="K29" s="37">
        <v>0</v>
      </c>
      <c r="L29" s="37">
        <v>0</v>
      </c>
      <c r="M29" s="37">
        <f t="shared" si="1"/>
        <v>341609.3877482214</v>
      </c>
      <c r="N29" s="37">
        <f t="shared" si="0"/>
        <v>97254.795564767614</v>
      </c>
    </row>
    <row r="30" spans="1:14" x14ac:dyDescent="0.25">
      <c r="A30">
        <f t="shared" si="2"/>
        <v>18</v>
      </c>
      <c r="B30" s="35" t="s">
        <v>120</v>
      </c>
      <c r="C30" s="38" t="s">
        <v>117</v>
      </c>
      <c r="D30" s="39">
        <v>13608.815471924407</v>
      </c>
      <c r="E30" s="37">
        <v>272176.30943848816</v>
      </c>
      <c r="F30" s="37">
        <v>27217.630943848813</v>
      </c>
      <c r="G30" s="37">
        <v>13608.815471924407</v>
      </c>
      <c r="H30" s="37">
        <v>0</v>
      </c>
      <c r="I30" s="37">
        <v>122479.33924731966</v>
      </c>
      <c r="J30" s="37">
        <v>108870.52377539525</v>
      </c>
      <c r="K30" s="37">
        <v>0</v>
      </c>
      <c r="L30" s="37">
        <v>0</v>
      </c>
      <c r="M30" s="37">
        <f t="shared" si="1"/>
        <v>544352.61887697631</v>
      </c>
      <c r="N30" s="37">
        <f t="shared" si="0"/>
        <v>154974.96428009635</v>
      </c>
    </row>
    <row r="31" spans="1:14" x14ac:dyDescent="0.25">
      <c r="A31">
        <f t="shared" si="2"/>
        <v>19</v>
      </c>
      <c r="B31" s="35" t="s">
        <v>121</v>
      </c>
      <c r="C31" s="38" t="s">
        <v>109</v>
      </c>
      <c r="D31" s="39">
        <v>13904.812551241877</v>
      </c>
      <c r="E31" s="37">
        <v>653526.18990836828</v>
      </c>
      <c r="F31" s="37">
        <v>41714.437653725632</v>
      </c>
      <c r="G31" s="37">
        <v>0</v>
      </c>
      <c r="H31" s="37">
        <v>0</v>
      </c>
      <c r="I31" s="37">
        <v>0</v>
      </c>
      <c r="J31" s="37">
        <v>500573.25184470759</v>
      </c>
      <c r="K31" s="37">
        <v>0</v>
      </c>
      <c r="L31" s="37">
        <v>0</v>
      </c>
      <c r="M31" s="37">
        <f t="shared" si="1"/>
        <v>1195813.8794068014</v>
      </c>
      <c r="N31" s="37">
        <f t="shared" si="0"/>
        <v>340443.32078173594</v>
      </c>
    </row>
    <row r="32" spans="1:14" x14ac:dyDescent="0.25">
      <c r="A32">
        <f t="shared" si="2"/>
        <v>20</v>
      </c>
      <c r="B32" s="35" t="s">
        <v>121</v>
      </c>
      <c r="C32" s="38" t="s">
        <v>116</v>
      </c>
      <c r="D32" s="39">
        <v>16074.637705856341</v>
      </c>
      <c r="E32" s="37">
        <v>144671.73935270708</v>
      </c>
      <c r="F32" s="37">
        <v>16074.637705856341</v>
      </c>
      <c r="G32" s="37">
        <v>0</v>
      </c>
      <c r="H32" s="37">
        <v>0</v>
      </c>
      <c r="I32" s="37">
        <v>16074.637705856341</v>
      </c>
      <c r="J32" s="37">
        <v>64298.550823425365</v>
      </c>
      <c r="K32" s="37">
        <v>0</v>
      </c>
      <c r="L32" s="37">
        <v>0</v>
      </c>
      <c r="M32" s="37">
        <f t="shared" si="1"/>
        <v>241119.56558784517</v>
      </c>
      <c r="N32" s="37">
        <f t="shared" si="0"/>
        <v>68645.754182829973</v>
      </c>
    </row>
    <row r="33" spans="1:14" x14ac:dyDescent="0.25">
      <c r="A33">
        <f t="shared" si="2"/>
        <v>21</v>
      </c>
      <c r="B33" s="35" t="s">
        <v>122</v>
      </c>
      <c r="C33" s="38" t="s">
        <v>109</v>
      </c>
      <c r="D33" s="39">
        <v>15400.189325231593</v>
      </c>
      <c r="E33" s="37">
        <v>1293615.9033194538</v>
      </c>
      <c r="F33" s="37">
        <v>15400.189325231593</v>
      </c>
      <c r="G33" s="37">
        <v>0</v>
      </c>
      <c r="H33" s="37">
        <v>0</v>
      </c>
      <c r="I33" s="37">
        <v>184802.27190277912</v>
      </c>
      <c r="J33" s="37">
        <v>1078013.2527662115</v>
      </c>
      <c r="K33" s="37">
        <v>15400.189325231593</v>
      </c>
      <c r="L33" s="37">
        <v>0</v>
      </c>
      <c r="M33" s="37">
        <f t="shared" si="1"/>
        <v>2587231.8066389076</v>
      </c>
      <c r="N33" s="37">
        <f t="shared" si="0"/>
        <v>736574.31399041344</v>
      </c>
    </row>
    <row r="34" spans="1:14" x14ac:dyDescent="0.25">
      <c r="A34">
        <f t="shared" si="2"/>
        <v>22</v>
      </c>
      <c r="B34" s="35" t="s">
        <v>122</v>
      </c>
      <c r="C34" s="38" t="s">
        <v>116</v>
      </c>
      <c r="D34" s="39">
        <v>16839.629003126891</v>
      </c>
      <c r="E34" s="37">
        <v>33679.258006253782</v>
      </c>
      <c r="F34" s="37">
        <v>0</v>
      </c>
      <c r="G34" s="37">
        <v>0</v>
      </c>
      <c r="H34" s="37">
        <v>0</v>
      </c>
      <c r="I34" s="37">
        <v>16839.629003126891</v>
      </c>
      <c r="J34" s="37">
        <v>84198.145015634451</v>
      </c>
      <c r="K34" s="37">
        <v>16839.629003126891</v>
      </c>
      <c r="L34" s="37">
        <v>0</v>
      </c>
      <c r="M34" s="37">
        <f t="shared" si="1"/>
        <v>151556.66102814203</v>
      </c>
      <c r="N34" s="37">
        <f t="shared" si="0"/>
        <v>43147.561552478088</v>
      </c>
    </row>
    <row r="35" spans="1:14" x14ac:dyDescent="0.25">
      <c r="A35">
        <f t="shared" si="2"/>
        <v>23</v>
      </c>
      <c r="B35" s="35" t="s">
        <v>122</v>
      </c>
      <c r="C35" s="38" t="s">
        <v>117</v>
      </c>
      <c r="D35" s="39">
        <v>13846.221832980551</v>
      </c>
      <c r="E35" s="37">
        <v>290770.65849259158</v>
      </c>
      <c r="F35" s="37">
        <v>27692.443665961102</v>
      </c>
      <c r="G35" s="37">
        <v>27692.443665961102</v>
      </c>
      <c r="H35" s="37">
        <v>0</v>
      </c>
      <c r="I35" s="37">
        <v>83077.330997883313</v>
      </c>
      <c r="J35" s="37">
        <v>304616.8803255721</v>
      </c>
      <c r="K35" s="37">
        <v>0</v>
      </c>
      <c r="L35" s="37">
        <v>0</v>
      </c>
      <c r="M35" s="37">
        <f t="shared" si="1"/>
        <v>733849.75714796921</v>
      </c>
      <c r="N35" s="37">
        <f t="shared" si="0"/>
        <v>208924.02453319784</v>
      </c>
    </row>
    <row r="36" spans="1:14" x14ac:dyDescent="0.25">
      <c r="A36">
        <f t="shared" si="2"/>
        <v>24</v>
      </c>
      <c r="B36" s="35" t="s">
        <v>123</v>
      </c>
      <c r="C36" s="38" t="s">
        <v>109</v>
      </c>
      <c r="D36" s="39">
        <v>18576.93759738309</v>
      </c>
      <c r="E36" s="37">
        <v>130038.56318168163</v>
      </c>
      <c r="F36" s="37">
        <v>0</v>
      </c>
      <c r="G36" s="37">
        <v>0</v>
      </c>
      <c r="H36" s="37">
        <v>0</v>
      </c>
      <c r="I36" s="37">
        <v>55730.812792149271</v>
      </c>
      <c r="J36" s="37">
        <v>185769.3759738309</v>
      </c>
      <c r="K36" s="37">
        <v>0</v>
      </c>
      <c r="L36" s="37">
        <v>0</v>
      </c>
      <c r="M36" s="37">
        <f t="shared" si="1"/>
        <v>371538.7519476618</v>
      </c>
      <c r="N36" s="37">
        <f t="shared" si="0"/>
        <v>105775.56314608888</v>
      </c>
    </row>
    <row r="37" spans="1:14" x14ac:dyDescent="0.25">
      <c r="A37">
        <f t="shared" si="2"/>
        <v>25</v>
      </c>
      <c r="B37" s="35" t="s">
        <v>123</v>
      </c>
      <c r="C37" s="38" t="s">
        <v>116</v>
      </c>
      <c r="D37" s="39">
        <v>13395.510686679752</v>
      </c>
      <c r="E37" s="37">
        <v>66977.55343339876</v>
      </c>
      <c r="F37" s="37">
        <v>0</v>
      </c>
      <c r="G37" s="37">
        <v>0</v>
      </c>
      <c r="H37" s="37">
        <v>0</v>
      </c>
      <c r="I37" s="37">
        <v>26791.021373359505</v>
      </c>
      <c r="J37" s="37">
        <v>120559.59618011778</v>
      </c>
      <c r="K37" s="37">
        <v>0</v>
      </c>
      <c r="L37" s="37">
        <v>0</v>
      </c>
      <c r="M37" s="37">
        <f t="shared" si="1"/>
        <v>214328.17098687604</v>
      </c>
      <c r="N37" s="37">
        <f t="shared" si="0"/>
        <v>61018.353712405296</v>
      </c>
    </row>
    <row r="38" spans="1:14" x14ac:dyDescent="0.25">
      <c r="A38">
        <f t="shared" si="2"/>
        <v>26</v>
      </c>
      <c r="B38" s="35" t="s">
        <v>123</v>
      </c>
      <c r="C38" s="38" t="s">
        <v>117</v>
      </c>
      <c r="D38" s="39">
        <v>16457.802733949167</v>
      </c>
      <c r="E38" s="37">
        <v>362071.66014688171</v>
      </c>
      <c r="F38" s="37">
        <v>16457.802733949167</v>
      </c>
      <c r="G38" s="37">
        <v>32915.605467898335</v>
      </c>
      <c r="H38" s="37">
        <v>32915.605467898335</v>
      </c>
      <c r="I38" s="37">
        <v>181035.83007344085</v>
      </c>
      <c r="J38" s="37">
        <v>263324.84374318668</v>
      </c>
      <c r="K38" s="37">
        <v>0</v>
      </c>
      <c r="L38" s="37">
        <v>0</v>
      </c>
      <c r="M38" s="37">
        <f t="shared" si="1"/>
        <v>888721.34763325495</v>
      </c>
      <c r="N38" s="37">
        <f t="shared" si="0"/>
        <v>253015.33294459936</v>
      </c>
    </row>
    <row r="39" spans="1:14" x14ac:dyDescent="0.25">
      <c r="A39">
        <f t="shared" si="2"/>
        <v>27</v>
      </c>
      <c r="B39" s="35" t="s">
        <v>124</v>
      </c>
      <c r="C39" s="38" t="s">
        <v>109</v>
      </c>
      <c r="D39" s="39">
        <v>18405.984634466349</v>
      </c>
      <c r="E39" s="37">
        <v>220871.81561359618</v>
      </c>
      <c r="F39" s="37">
        <v>0</v>
      </c>
      <c r="G39" s="37">
        <v>18405.984634466349</v>
      </c>
      <c r="H39" s="37">
        <v>0</v>
      </c>
      <c r="I39" s="37">
        <v>92029.92317233175</v>
      </c>
      <c r="J39" s="37">
        <v>294495.75415146159</v>
      </c>
      <c r="K39" s="37">
        <v>0</v>
      </c>
      <c r="L39" s="37">
        <v>0</v>
      </c>
      <c r="M39" s="37">
        <f t="shared" si="1"/>
        <v>625803.47757185588</v>
      </c>
      <c r="N39" s="37">
        <f t="shared" si="0"/>
        <v>178163.69062968867</v>
      </c>
    </row>
    <row r="40" spans="1:14" x14ac:dyDescent="0.25">
      <c r="A40">
        <f t="shared" si="2"/>
        <v>28</v>
      </c>
      <c r="B40" s="35" t="s">
        <v>124</v>
      </c>
      <c r="C40" s="38" t="s">
        <v>116</v>
      </c>
      <c r="D40" s="39">
        <v>21803.179352847164</v>
      </c>
      <c r="E40" s="37">
        <v>130819.07611708299</v>
      </c>
      <c r="F40" s="37">
        <v>0</v>
      </c>
      <c r="G40" s="37">
        <v>0</v>
      </c>
      <c r="H40" s="37">
        <v>0</v>
      </c>
      <c r="I40" s="37">
        <v>65409.538058541497</v>
      </c>
      <c r="J40" s="37">
        <v>109015.89676423582</v>
      </c>
      <c r="K40" s="37">
        <v>21803.179352847164</v>
      </c>
      <c r="L40" s="37">
        <v>0</v>
      </c>
      <c r="M40" s="37">
        <f t="shared" si="1"/>
        <v>327047.69029270747</v>
      </c>
      <c r="N40" s="37">
        <f t="shared" si="0"/>
        <v>93109.139854170484</v>
      </c>
    </row>
    <row r="41" spans="1:14" x14ac:dyDescent="0.25">
      <c r="A41">
        <f t="shared" si="2"/>
        <v>29</v>
      </c>
      <c r="B41" s="35" t="s">
        <v>124</v>
      </c>
      <c r="C41" s="38" t="s">
        <v>117</v>
      </c>
      <c r="D41" s="39">
        <v>16050.872958295646</v>
      </c>
      <c r="E41" s="37">
        <v>963052.37749773869</v>
      </c>
      <c r="F41" s="37">
        <v>128406.98366636517</v>
      </c>
      <c r="G41" s="37">
        <v>32101.745916591291</v>
      </c>
      <c r="H41" s="37">
        <v>0</v>
      </c>
      <c r="I41" s="37">
        <v>561780.55354034761</v>
      </c>
      <c r="J41" s="37">
        <v>1091459.361164104</v>
      </c>
      <c r="K41" s="37">
        <v>0</v>
      </c>
      <c r="L41" s="37">
        <v>0</v>
      </c>
      <c r="M41" s="37">
        <f t="shared" si="1"/>
        <v>2776801.0217851466</v>
      </c>
      <c r="N41" s="37">
        <f t="shared" si="0"/>
        <v>790543.8942351148</v>
      </c>
    </row>
    <row r="42" spans="1:14" x14ac:dyDescent="0.25">
      <c r="A42">
        <f t="shared" si="2"/>
        <v>30</v>
      </c>
      <c r="B42" s="35" t="s">
        <v>125</v>
      </c>
      <c r="C42" s="38" t="s">
        <v>109</v>
      </c>
      <c r="D42" s="39">
        <v>30015.480860737021</v>
      </c>
      <c r="E42" s="37">
        <v>0</v>
      </c>
      <c r="F42" s="37">
        <v>0</v>
      </c>
      <c r="G42" s="37">
        <v>0</v>
      </c>
      <c r="H42" s="37">
        <v>0</v>
      </c>
      <c r="I42" s="37">
        <v>30015.480860737021</v>
      </c>
      <c r="J42" s="37">
        <v>0</v>
      </c>
      <c r="K42" s="37">
        <v>0</v>
      </c>
      <c r="L42" s="37">
        <v>0</v>
      </c>
      <c r="M42" s="37">
        <f t="shared" si="1"/>
        <v>30015.480860737021</v>
      </c>
      <c r="N42" s="37">
        <f t="shared" si="0"/>
        <v>8545.2846425891948</v>
      </c>
    </row>
    <row r="43" spans="1:14" x14ac:dyDescent="0.25">
      <c r="A43">
        <f t="shared" si="2"/>
        <v>31</v>
      </c>
      <c r="B43" s="35" t="s">
        <v>125</v>
      </c>
      <c r="C43" s="38" t="s">
        <v>116</v>
      </c>
      <c r="D43" s="39">
        <v>19840.480860737018</v>
      </c>
      <c r="E43" s="37">
        <v>0</v>
      </c>
      <c r="F43" s="37">
        <v>19840.480860737018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f t="shared" si="1"/>
        <v>19840.480860737018</v>
      </c>
      <c r="N43" s="37">
        <f t="shared" si="0"/>
        <v>5648.5037566936999</v>
      </c>
    </row>
    <row r="44" spans="1:14" x14ac:dyDescent="0.25">
      <c r="A44">
        <f t="shared" si="2"/>
        <v>32</v>
      </c>
      <c r="B44" s="35" t="s">
        <v>126</v>
      </c>
      <c r="C44" s="38" t="s">
        <v>116</v>
      </c>
      <c r="D44" s="39">
        <v>33684.890185223863</v>
      </c>
      <c r="E44" s="37">
        <v>33684.890185223863</v>
      </c>
      <c r="F44" s="37">
        <v>0</v>
      </c>
      <c r="G44" s="37">
        <v>0</v>
      </c>
      <c r="H44" s="37">
        <v>0</v>
      </c>
      <c r="I44" s="37">
        <v>202109.34111134318</v>
      </c>
      <c r="J44" s="37">
        <v>33684.890185223863</v>
      </c>
      <c r="K44" s="37">
        <v>0</v>
      </c>
      <c r="L44" s="37">
        <v>0</v>
      </c>
      <c r="M44" s="37">
        <f t="shared" si="1"/>
        <v>269479.12148179091</v>
      </c>
      <c r="N44" s="37">
        <f t="shared" si="0"/>
        <v>76719.60375983901</v>
      </c>
    </row>
    <row r="45" spans="1:14" x14ac:dyDescent="0.25">
      <c r="A45">
        <f t="shared" si="2"/>
        <v>33</v>
      </c>
      <c r="B45" s="35" t="s">
        <v>126</v>
      </c>
      <c r="C45" s="38" t="s">
        <v>117</v>
      </c>
      <c r="D45" s="39">
        <v>19289.140820036999</v>
      </c>
      <c r="E45" s="37">
        <v>790854.773621517</v>
      </c>
      <c r="F45" s="37">
        <v>96445.704100184987</v>
      </c>
      <c r="G45" s="37">
        <v>96445.704100184987</v>
      </c>
      <c r="H45" s="37">
        <v>115734.84492022199</v>
      </c>
      <c r="I45" s="37">
        <v>1523842.1247829229</v>
      </c>
      <c r="J45" s="37">
        <v>540095.94296103599</v>
      </c>
      <c r="K45" s="37">
        <v>57867.422460110996</v>
      </c>
      <c r="L45" s="37">
        <v>0</v>
      </c>
      <c r="M45" s="37">
        <f t="shared" si="1"/>
        <v>3221286.5169461789</v>
      </c>
      <c r="N45" s="37">
        <f t="shared" si="0"/>
        <v>917087.09683366737</v>
      </c>
    </row>
    <row r="46" spans="1:14" x14ac:dyDescent="0.25">
      <c r="A46">
        <f t="shared" si="2"/>
        <v>34</v>
      </c>
      <c r="B46" s="35" t="s">
        <v>127</v>
      </c>
      <c r="C46" s="38" t="s">
        <v>116</v>
      </c>
      <c r="D46" s="39">
        <v>26861.119619916011</v>
      </c>
      <c r="E46" s="37">
        <v>0</v>
      </c>
      <c r="F46" s="37">
        <v>0</v>
      </c>
      <c r="G46" s="37">
        <v>0</v>
      </c>
      <c r="H46" s="37">
        <v>26861.119619916011</v>
      </c>
      <c r="I46" s="37">
        <v>80583.358859748027</v>
      </c>
      <c r="J46" s="37">
        <v>26861.119619916011</v>
      </c>
      <c r="K46" s="37">
        <v>0</v>
      </c>
      <c r="L46" s="37">
        <v>0</v>
      </c>
      <c r="M46" s="37">
        <f t="shared" si="1"/>
        <v>134305.59809958006</v>
      </c>
      <c r="N46" s="37">
        <f t="shared" si="0"/>
        <v>38236.254490774038</v>
      </c>
    </row>
    <row r="47" spans="1:14" x14ac:dyDescent="0.25">
      <c r="A47">
        <f t="shared" si="2"/>
        <v>35</v>
      </c>
      <c r="B47" s="35" t="s">
        <v>127</v>
      </c>
      <c r="C47" s="38" t="s">
        <v>117</v>
      </c>
      <c r="D47" s="39">
        <v>11316.080291397304</v>
      </c>
      <c r="E47" s="37">
        <v>67896.481748383827</v>
      </c>
      <c r="F47" s="37">
        <v>11316.080291397304</v>
      </c>
      <c r="G47" s="37">
        <v>0</v>
      </c>
      <c r="H47" s="37">
        <v>45264.321165589216</v>
      </c>
      <c r="I47" s="37">
        <v>328166.3284505218</v>
      </c>
      <c r="J47" s="37">
        <v>11316.080291397304</v>
      </c>
      <c r="K47" s="37">
        <v>11316.080291397304</v>
      </c>
      <c r="L47" s="37">
        <v>0</v>
      </c>
      <c r="M47" s="37">
        <f t="shared" si="1"/>
        <v>475275.37223868672</v>
      </c>
      <c r="N47" s="37">
        <f t="shared" si="0"/>
        <v>135308.9546769429</v>
      </c>
    </row>
    <row r="48" spans="1:14" x14ac:dyDescent="0.25">
      <c r="A48">
        <f t="shared" si="2"/>
        <v>36</v>
      </c>
      <c r="B48" s="35" t="s">
        <v>128</v>
      </c>
      <c r="C48" s="38" t="s">
        <v>116</v>
      </c>
      <c r="D48" s="39">
        <v>30475.674157147598</v>
      </c>
      <c r="E48" s="37">
        <v>0</v>
      </c>
      <c r="F48" s="37">
        <v>0</v>
      </c>
      <c r="G48" s="37">
        <v>0</v>
      </c>
      <c r="H48" s="37">
        <v>121902.69662859039</v>
      </c>
      <c r="I48" s="37">
        <v>182854.04494288558</v>
      </c>
      <c r="J48" s="37">
        <v>30475.674157147598</v>
      </c>
      <c r="K48" s="37">
        <v>0</v>
      </c>
      <c r="L48" s="37">
        <v>0</v>
      </c>
      <c r="M48" s="37">
        <f t="shared" si="1"/>
        <v>335232.41572862357</v>
      </c>
      <c r="N48" s="37">
        <f t="shared" si="0"/>
        <v>95439.297711572392</v>
      </c>
    </row>
    <row r="49" spans="1:14" x14ac:dyDescent="0.25">
      <c r="A49">
        <f t="shared" si="2"/>
        <v>37</v>
      </c>
      <c r="B49" s="35" t="s">
        <v>128</v>
      </c>
      <c r="C49" s="38" t="s">
        <v>117</v>
      </c>
      <c r="D49" s="39">
        <v>13132.579886169731</v>
      </c>
      <c r="E49" s="37">
        <v>52530.319544678925</v>
      </c>
      <c r="F49" s="37">
        <v>0</v>
      </c>
      <c r="G49" s="37">
        <v>0</v>
      </c>
      <c r="H49" s="37">
        <v>170723.53852020649</v>
      </c>
      <c r="I49" s="37">
        <v>380844.81669892219</v>
      </c>
      <c r="J49" s="37">
        <v>26265.159772339463</v>
      </c>
      <c r="K49" s="37">
        <v>26265.159772339463</v>
      </c>
      <c r="L49" s="37">
        <v>0</v>
      </c>
      <c r="M49" s="37">
        <f t="shared" si="1"/>
        <v>656628.99430848658</v>
      </c>
      <c r="N49" s="37">
        <f t="shared" si="0"/>
        <v>186939.58917322906</v>
      </c>
    </row>
    <row r="50" spans="1:14" x14ac:dyDescent="0.25">
      <c r="A50">
        <f t="shared" si="2"/>
        <v>38</v>
      </c>
      <c r="B50" s="35" t="s">
        <v>129</v>
      </c>
      <c r="C50" s="38" t="s">
        <v>116</v>
      </c>
      <c r="D50" s="39">
        <v>35381.811372963413</v>
      </c>
      <c r="E50" s="37">
        <v>0</v>
      </c>
      <c r="F50" s="37">
        <v>0</v>
      </c>
      <c r="G50" s="37">
        <v>0</v>
      </c>
      <c r="H50" s="37">
        <v>35381.811372963413</v>
      </c>
      <c r="I50" s="37">
        <v>0</v>
      </c>
      <c r="J50" s="37">
        <v>0</v>
      </c>
      <c r="K50" s="37">
        <v>0</v>
      </c>
      <c r="L50" s="37">
        <v>0</v>
      </c>
      <c r="M50" s="37">
        <f t="shared" si="1"/>
        <v>35381.811372963413</v>
      </c>
      <c r="N50" s="37">
        <f t="shared" si="0"/>
        <v>10073.056991996094</v>
      </c>
    </row>
    <row r="51" spans="1:14" ht="13.8" thickBot="1" x14ac:dyDescent="0.3">
      <c r="A51">
        <f t="shared" si="2"/>
        <v>39</v>
      </c>
      <c r="B51" s="35" t="s">
        <v>130</v>
      </c>
      <c r="C51" s="38" t="s">
        <v>117</v>
      </c>
      <c r="D51" s="39">
        <v>2494.6679188589615</v>
      </c>
      <c r="E51" s="37">
        <v>0</v>
      </c>
      <c r="F51" s="37">
        <v>0</v>
      </c>
      <c r="G51" s="37">
        <v>0</v>
      </c>
      <c r="H51" s="37">
        <v>14968.007513153769</v>
      </c>
      <c r="I51" s="37">
        <v>9978.6716754358458</v>
      </c>
      <c r="J51" s="37">
        <v>0</v>
      </c>
      <c r="K51" s="37">
        <v>0</v>
      </c>
      <c r="L51" s="37">
        <v>0</v>
      </c>
      <c r="M51" s="37">
        <f t="shared" si="1"/>
        <v>24946.679188589616</v>
      </c>
      <c r="N51" s="37">
        <f t="shared" si="0"/>
        <v>7102.2175371079447</v>
      </c>
    </row>
    <row r="52" spans="1:14" x14ac:dyDescent="0.25">
      <c r="A52">
        <f t="shared" si="2"/>
        <v>40</v>
      </c>
      <c r="B52" t="s">
        <v>78</v>
      </c>
      <c r="E52" s="40">
        <f t="shared" ref="E52:L52" si="3">SUM(E12:E51)</f>
        <v>3381012401.8389516</v>
      </c>
      <c r="F52" s="40">
        <f t="shared" si="3"/>
        <v>4469542.9926576288</v>
      </c>
      <c r="G52" s="40">
        <f t="shared" si="3"/>
        <v>282676.19167404424</v>
      </c>
      <c r="H52" s="40">
        <f t="shared" si="3"/>
        <v>563751.94520853949</v>
      </c>
      <c r="I52" s="40">
        <f t="shared" si="3"/>
        <v>4640935.9623805294</v>
      </c>
      <c r="J52" s="40">
        <f t="shared" si="3"/>
        <v>12163390.511440996</v>
      </c>
      <c r="K52" s="40">
        <f t="shared" si="3"/>
        <v>149491.6602050534</v>
      </c>
      <c r="L52" s="40">
        <f t="shared" si="3"/>
        <v>237484.24657586231</v>
      </c>
      <c r="M52" s="40">
        <f>SUM(E52:L52)</f>
        <v>3403519675.3490944</v>
      </c>
      <c r="N52" s="40">
        <f>SUM(N13:N51)</f>
        <v>968968131.72683036</v>
      </c>
    </row>
    <row r="53" spans="1:14" x14ac:dyDescent="0.25"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4" x14ac:dyDescent="0.25">
      <c r="A54">
        <f>A52+1</f>
        <v>41</v>
      </c>
      <c r="B54" t="s">
        <v>79</v>
      </c>
      <c r="E54" s="37">
        <f>E52*$M$54</f>
        <v>962560403.00960135</v>
      </c>
      <c r="F54" s="37">
        <f>F52*$M$54</f>
        <v>1272460.6103015989</v>
      </c>
      <c r="G54" s="37">
        <f>G52*$M$54</f>
        <v>80476.755669690669</v>
      </c>
      <c r="H54" s="37">
        <f t="shared" ref="H54:J54" si="4">H52*$M$54</f>
        <v>160497.87314658493</v>
      </c>
      <c r="I54" s="37">
        <f t="shared" si="4"/>
        <v>1321255.4878121801</v>
      </c>
      <c r="J54" s="37">
        <f t="shared" si="4"/>
        <v>3462867.5323071163</v>
      </c>
      <c r="K54" s="37">
        <f>K52*$M$54</f>
        <v>42559.66426366417</v>
      </c>
      <c r="L54" s="37">
        <f>L52*$M$54</f>
        <v>67610.793727985321</v>
      </c>
      <c r="M54">
        <f>N54/M52</f>
        <v>0.28469591016171941</v>
      </c>
      <c r="N54" s="37">
        <v>968968131.72683012</v>
      </c>
    </row>
    <row r="57" spans="1:14" x14ac:dyDescent="0.25">
      <c r="B57" t="s">
        <v>80</v>
      </c>
    </row>
    <row r="58" spans="1:14" x14ac:dyDescent="0.25">
      <c r="B58" t="s">
        <v>81</v>
      </c>
    </row>
    <row r="59" spans="1:14" x14ac:dyDescent="0.25">
      <c r="B59" t="s">
        <v>82</v>
      </c>
    </row>
    <row r="60" spans="1:14" x14ac:dyDescent="0.25">
      <c r="B60" s="5" t="s">
        <v>83</v>
      </c>
    </row>
    <row r="61" spans="1:14" x14ac:dyDescent="0.25">
      <c r="B61" s="5" t="s">
        <v>84</v>
      </c>
      <c r="C61" s="5"/>
    </row>
    <row r="62" spans="1:14" x14ac:dyDescent="0.25">
      <c r="B62" s="5" t="s">
        <v>85</v>
      </c>
    </row>
    <row r="63" spans="1:14" x14ac:dyDescent="0.25">
      <c r="B63" s="66" t="s">
        <v>133</v>
      </c>
    </row>
    <row r="64" spans="1:14" x14ac:dyDescent="0.25">
      <c r="B64" s="5" t="s">
        <v>86</v>
      </c>
    </row>
    <row r="65" spans="2:2" x14ac:dyDescent="0.25">
      <c r="B65" s="5" t="s">
        <v>87</v>
      </c>
    </row>
  </sheetData>
  <mergeCells count="2">
    <mergeCell ref="B1:N1"/>
    <mergeCell ref="B2:N2"/>
  </mergeCells>
  <pageMargins left="0.73" right="0.25" top="1.0058333333333334" bottom="0.31" header="0.27" footer="0.16"/>
  <pageSetup scale="59" orientation="portrait" r:id="rId1"/>
  <headerFooter scaleWithDoc="0">
    <oddHeader>&amp;REnbridge Gas Utah
Docket No. 25-057-06
EGU Exhibit 5.03
Page 3 of 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A2AED-BCBE-4281-9952-A96BF6E5BEB3}">
  <sheetPr codeName="Sheet19">
    <pageSetUpPr fitToPage="1"/>
  </sheetPr>
  <dimension ref="A1:N72"/>
  <sheetViews>
    <sheetView view="pageLayout" zoomScaleNormal="100" workbookViewId="0">
      <selection activeCell="N59" sqref="N59"/>
    </sheetView>
  </sheetViews>
  <sheetFormatPr defaultRowHeight="13.2" x14ac:dyDescent="0.25"/>
  <cols>
    <col min="1" max="1" width="3.44140625" bestFit="1" customWidth="1"/>
    <col min="2" max="2" width="13" customWidth="1"/>
    <col min="3" max="3" width="8.44140625" bestFit="1" customWidth="1"/>
    <col min="4" max="5" width="13.5546875" bestFit="1" customWidth="1"/>
    <col min="6" max="12" width="9.88671875" customWidth="1"/>
    <col min="13" max="13" width="14.33203125" customWidth="1"/>
    <col min="14" max="14" width="14.5546875" bestFit="1" customWidth="1"/>
  </cols>
  <sheetData>
    <row r="1" spans="1:14" ht="17.399999999999999" x14ac:dyDescent="0.3">
      <c r="B1" s="64" t="s">
        <v>55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7.399999999999999" x14ac:dyDescent="0.3">
      <c r="B2" s="64" t="s">
        <v>88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8" spans="1:14" x14ac:dyDescent="0.25">
      <c r="B8" s="8" t="s">
        <v>14</v>
      </c>
      <c r="C8" s="8" t="s">
        <v>15</v>
      </c>
      <c r="D8" s="8" t="s">
        <v>16</v>
      </c>
      <c r="E8" s="8" t="s">
        <v>17</v>
      </c>
      <c r="F8" s="8" t="s">
        <v>18</v>
      </c>
      <c r="G8" s="8" t="s">
        <v>19</v>
      </c>
      <c r="H8" s="8" t="s">
        <v>20</v>
      </c>
      <c r="I8" s="8" t="s">
        <v>21</v>
      </c>
      <c r="J8" s="8" t="s">
        <v>57</v>
      </c>
      <c r="K8" s="8" t="s">
        <v>58</v>
      </c>
      <c r="L8" s="8" t="s">
        <v>59</v>
      </c>
      <c r="M8" s="10" t="s">
        <v>60</v>
      </c>
      <c r="N8" s="8" t="s">
        <v>61</v>
      </c>
    </row>
    <row r="9" spans="1:14" x14ac:dyDescent="0.25">
      <c r="B9" s="30"/>
      <c r="C9" s="30"/>
      <c r="D9" s="10" t="s">
        <v>62</v>
      </c>
    </row>
    <row r="10" spans="1:14" x14ac:dyDescent="0.25">
      <c r="B10" s="30"/>
      <c r="C10" s="30"/>
      <c r="D10" s="10" t="s">
        <v>63</v>
      </c>
      <c r="M10" s="10" t="s">
        <v>89</v>
      </c>
      <c r="N10" s="5" t="s">
        <v>90</v>
      </c>
    </row>
    <row r="11" spans="1:14" x14ac:dyDescent="0.25">
      <c r="B11" s="32" t="s">
        <v>66</v>
      </c>
      <c r="C11" s="32" t="s">
        <v>67</v>
      </c>
      <c r="D11" s="33" t="s">
        <v>68</v>
      </c>
      <c r="E11" s="34" t="s">
        <v>69</v>
      </c>
      <c r="F11" s="34" t="s">
        <v>70</v>
      </c>
      <c r="G11" s="34" t="s">
        <v>71</v>
      </c>
      <c r="H11" s="34" t="s">
        <v>72</v>
      </c>
      <c r="I11" s="34" t="s">
        <v>73</v>
      </c>
      <c r="J11" s="34" t="s">
        <v>74</v>
      </c>
      <c r="K11" s="34" t="s">
        <v>75</v>
      </c>
      <c r="L11" s="34" t="s">
        <v>76</v>
      </c>
      <c r="M11" s="34" t="s">
        <v>91</v>
      </c>
      <c r="N11" s="34" t="s">
        <v>91</v>
      </c>
    </row>
    <row r="12" spans="1:14" x14ac:dyDescent="0.25">
      <c r="D12" s="42"/>
      <c r="E12" s="42"/>
      <c r="F12" s="42"/>
      <c r="G12" s="42"/>
      <c r="H12" s="42"/>
      <c r="I12" s="42"/>
      <c r="J12" s="42"/>
      <c r="K12" s="42"/>
      <c r="L12" s="42"/>
      <c r="M12" s="37"/>
      <c r="N12" s="37"/>
    </row>
    <row r="13" spans="1:14" x14ac:dyDescent="0.25">
      <c r="A13">
        <v>1</v>
      </c>
      <c r="B13" s="35" t="s">
        <v>108</v>
      </c>
      <c r="C13" s="38" t="s">
        <v>109</v>
      </c>
      <c r="D13" s="39">
        <v>3943.0864220370927</v>
      </c>
      <c r="E13" s="37">
        <v>3457313947.1878109</v>
      </c>
      <c r="F13" s="37">
        <v>7886.1728440741854</v>
      </c>
      <c r="G13" s="37">
        <v>0</v>
      </c>
      <c r="H13" s="37">
        <v>0</v>
      </c>
      <c r="I13" s="37">
        <v>0</v>
      </c>
      <c r="J13" s="37">
        <v>3943.0864220370927</v>
      </c>
      <c r="K13" s="37">
        <v>0</v>
      </c>
      <c r="L13" s="37">
        <v>0</v>
      </c>
      <c r="M13" s="37">
        <f>SUM(E13:L13)</f>
        <v>3457325776.4470768</v>
      </c>
      <c r="N13" s="37">
        <f t="shared" ref="N13:N56" si="0">M13*$M$59</f>
        <v>336729574.41550344</v>
      </c>
    </row>
    <row r="14" spans="1:14" x14ac:dyDescent="0.25">
      <c r="A14">
        <f>A13+1</f>
        <v>2</v>
      </c>
      <c r="B14" s="35" t="s">
        <v>110</v>
      </c>
      <c r="C14" s="38" t="s">
        <v>109</v>
      </c>
      <c r="D14" s="39">
        <v>4755.4139393074547</v>
      </c>
      <c r="E14" s="37">
        <v>1031725097.4442668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f t="shared" ref="M14:M56" si="1">SUM(E14:L14)</f>
        <v>1031725097.4442668</v>
      </c>
      <c r="N14" s="37">
        <f t="shared" si="0"/>
        <v>100485859.71936388</v>
      </c>
    </row>
    <row r="15" spans="1:14" x14ac:dyDescent="0.25">
      <c r="A15">
        <f t="shared" ref="A15:A57" si="2">A14+1</f>
        <v>3</v>
      </c>
      <c r="B15" s="35" t="s">
        <v>111</v>
      </c>
      <c r="C15" s="38" t="s">
        <v>109</v>
      </c>
      <c r="D15" s="39">
        <v>4754.1153308810917</v>
      </c>
      <c r="E15" s="37">
        <v>35090125.257233337</v>
      </c>
      <c r="F15" s="37">
        <v>23770.576654405457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f t="shared" si="1"/>
        <v>35113895.833887741</v>
      </c>
      <c r="N15" s="37">
        <f t="shared" si="0"/>
        <v>3419951.7097188812</v>
      </c>
    </row>
    <row r="16" spans="1:14" x14ac:dyDescent="0.25">
      <c r="A16">
        <f t="shared" si="2"/>
        <v>4</v>
      </c>
      <c r="B16" s="35" t="s">
        <v>112</v>
      </c>
      <c r="C16" s="38" t="s">
        <v>109</v>
      </c>
      <c r="D16" s="39">
        <v>7108.2714740549327</v>
      </c>
      <c r="E16" s="37">
        <v>252812783.24623773</v>
      </c>
      <c r="F16" s="37">
        <v>163490.24390326344</v>
      </c>
      <c r="G16" s="37">
        <v>0</v>
      </c>
      <c r="H16" s="37">
        <v>0</v>
      </c>
      <c r="I16" s="37">
        <v>0</v>
      </c>
      <c r="J16" s="37">
        <v>21324.814422164796</v>
      </c>
      <c r="K16" s="37">
        <v>0</v>
      </c>
      <c r="L16" s="37">
        <v>0</v>
      </c>
      <c r="M16" s="37">
        <f t="shared" si="1"/>
        <v>252997598.30456313</v>
      </c>
      <c r="N16" s="37">
        <f t="shared" si="0"/>
        <v>24640944.797741167</v>
      </c>
    </row>
    <row r="17" spans="1:14" x14ac:dyDescent="0.25">
      <c r="A17">
        <f t="shared" si="2"/>
        <v>5</v>
      </c>
      <c r="B17" s="35" t="s">
        <v>113</v>
      </c>
      <c r="C17" s="38" t="s">
        <v>109</v>
      </c>
      <c r="D17" s="39">
        <v>23728.48865955164</v>
      </c>
      <c r="E17" s="37">
        <v>100015579.70001017</v>
      </c>
      <c r="F17" s="37">
        <v>616940.70514834265</v>
      </c>
      <c r="G17" s="37">
        <v>0</v>
      </c>
      <c r="H17" s="37">
        <v>0</v>
      </c>
      <c r="I17" s="37">
        <v>23728.48865955164</v>
      </c>
      <c r="J17" s="37">
        <v>379655.81855282624</v>
      </c>
      <c r="K17" s="37">
        <v>0</v>
      </c>
      <c r="L17" s="37">
        <v>0</v>
      </c>
      <c r="M17" s="37">
        <f t="shared" si="1"/>
        <v>101035904.71237087</v>
      </c>
      <c r="N17" s="37">
        <f t="shared" si="0"/>
        <v>9840489.2666621972</v>
      </c>
    </row>
    <row r="18" spans="1:14" x14ac:dyDescent="0.25">
      <c r="A18">
        <f t="shared" si="2"/>
        <v>6</v>
      </c>
      <c r="B18" s="35" t="s">
        <v>114</v>
      </c>
      <c r="C18" s="38" t="s">
        <v>109</v>
      </c>
      <c r="D18" s="39">
        <v>10478.341196319332</v>
      </c>
      <c r="E18" s="37">
        <v>60460028.702762544</v>
      </c>
      <c r="F18" s="37">
        <v>775397.24852763058</v>
      </c>
      <c r="G18" s="37">
        <v>20956.682392638664</v>
      </c>
      <c r="H18" s="37">
        <v>0</v>
      </c>
      <c r="I18" s="37">
        <v>10478.341196319332</v>
      </c>
      <c r="J18" s="37">
        <v>419133.64785277331</v>
      </c>
      <c r="K18" s="37">
        <v>0</v>
      </c>
      <c r="L18" s="37">
        <v>0</v>
      </c>
      <c r="M18" s="37">
        <f t="shared" si="1"/>
        <v>61685994.622731909</v>
      </c>
      <c r="N18" s="37">
        <f t="shared" si="0"/>
        <v>6007966.8679806609</v>
      </c>
    </row>
    <row r="19" spans="1:14" x14ac:dyDescent="0.25">
      <c r="A19">
        <f t="shared" si="2"/>
        <v>7</v>
      </c>
      <c r="B19" s="35" t="s">
        <v>115</v>
      </c>
      <c r="C19" s="38" t="s">
        <v>109</v>
      </c>
      <c r="D19" s="39">
        <v>12657.686333369777</v>
      </c>
      <c r="E19" s="37">
        <v>38011032.059109442</v>
      </c>
      <c r="F19" s="37">
        <v>1278426.3196703475</v>
      </c>
      <c r="G19" s="37">
        <v>0</v>
      </c>
      <c r="H19" s="37">
        <v>0</v>
      </c>
      <c r="I19" s="37">
        <v>25315.372666739553</v>
      </c>
      <c r="J19" s="37">
        <v>1202480.2016701289</v>
      </c>
      <c r="K19" s="37">
        <v>0</v>
      </c>
      <c r="L19" s="37">
        <v>0</v>
      </c>
      <c r="M19" s="37">
        <f t="shared" si="1"/>
        <v>40517253.953116655</v>
      </c>
      <c r="N19" s="37">
        <f t="shared" si="0"/>
        <v>3946216.9787593614</v>
      </c>
    </row>
    <row r="20" spans="1:14" x14ac:dyDescent="0.25">
      <c r="A20">
        <f t="shared" si="2"/>
        <v>8</v>
      </c>
      <c r="B20" s="35" t="s">
        <v>115</v>
      </c>
      <c r="C20" s="38" t="s">
        <v>116</v>
      </c>
      <c r="D20" s="39">
        <v>20287.321336234556</v>
      </c>
      <c r="E20" s="37">
        <v>263735.17737104924</v>
      </c>
      <c r="F20" s="37">
        <v>0</v>
      </c>
      <c r="G20" s="37">
        <v>0</v>
      </c>
      <c r="H20" s="37">
        <v>0</v>
      </c>
      <c r="I20" s="37">
        <v>40574.642672469112</v>
      </c>
      <c r="J20" s="37">
        <v>40574.642672469112</v>
      </c>
      <c r="K20" s="37">
        <v>0</v>
      </c>
      <c r="L20" s="37">
        <v>426033.74806092569</v>
      </c>
      <c r="M20" s="37">
        <f t="shared" si="1"/>
        <v>770918.21077691321</v>
      </c>
      <c r="N20" s="37">
        <f t="shared" si="0"/>
        <v>75084.321758894293</v>
      </c>
    </row>
    <row r="21" spans="1:14" x14ac:dyDescent="0.25">
      <c r="A21">
        <f t="shared" si="2"/>
        <v>9</v>
      </c>
      <c r="B21" s="35" t="s">
        <v>115</v>
      </c>
      <c r="C21" s="38" t="s">
        <v>117</v>
      </c>
      <c r="D21" s="39">
        <v>56619.501963820665</v>
      </c>
      <c r="E21" s="37">
        <v>0</v>
      </c>
      <c r="F21" s="37">
        <v>0</v>
      </c>
      <c r="G21" s="37">
        <v>0</v>
      </c>
      <c r="H21" s="37">
        <v>0</v>
      </c>
      <c r="I21" s="37">
        <v>226478.00785528266</v>
      </c>
      <c r="J21" s="37">
        <v>113239.00392764133</v>
      </c>
      <c r="K21" s="37">
        <v>0</v>
      </c>
      <c r="L21" s="37">
        <v>0</v>
      </c>
      <c r="M21" s="37">
        <f t="shared" si="1"/>
        <v>339717.011782924</v>
      </c>
      <c r="N21" s="37">
        <f t="shared" si="0"/>
        <v>33087.065609688187</v>
      </c>
    </row>
    <row r="22" spans="1:14" x14ac:dyDescent="0.25">
      <c r="A22">
        <f t="shared" si="2"/>
        <v>10</v>
      </c>
      <c r="B22" s="35" t="s">
        <v>118</v>
      </c>
      <c r="C22" s="38" t="s">
        <v>109</v>
      </c>
      <c r="D22" s="39">
        <v>15803.288495440855</v>
      </c>
      <c r="E22" s="37">
        <v>32333528.26167199</v>
      </c>
      <c r="F22" s="37">
        <v>1769968.3114893758</v>
      </c>
      <c r="G22" s="37">
        <v>31606.576990881709</v>
      </c>
      <c r="H22" s="37">
        <v>0</v>
      </c>
      <c r="I22" s="37">
        <v>15803.288495440855</v>
      </c>
      <c r="J22" s="37">
        <v>2702362.3327203863</v>
      </c>
      <c r="K22" s="37">
        <v>0</v>
      </c>
      <c r="L22" s="37">
        <v>0</v>
      </c>
      <c r="M22" s="37">
        <f t="shared" si="1"/>
        <v>36853268.771368071</v>
      </c>
      <c r="N22" s="37">
        <f t="shared" si="0"/>
        <v>3589359.6124909162</v>
      </c>
    </row>
    <row r="23" spans="1:14" x14ac:dyDescent="0.25">
      <c r="A23">
        <f t="shared" si="2"/>
        <v>11</v>
      </c>
      <c r="B23" s="35" t="s">
        <v>118</v>
      </c>
      <c r="C23" s="38" t="s">
        <v>116</v>
      </c>
      <c r="D23" s="39">
        <v>72.983477831056604</v>
      </c>
      <c r="E23" s="37">
        <v>948.78521180373582</v>
      </c>
      <c r="F23" s="37">
        <v>0</v>
      </c>
      <c r="G23" s="37">
        <v>0</v>
      </c>
      <c r="H23" s="37">
        <v>0</v>
      </c>
      <c r="I23" s="37">
        <v>0</v>
      </c>
      <c r="J23" s="37">
        <v>72.983477831056604</v>
      </c>
      <c r="K23" s="37">
        <v>0</v>
      </c>
      <c r="L23" s="37">
        <v>0</v>
      </c>
      <c r="M23" s="37">
        <f t="shared" si="1"/>
        <v>1021.7686896347924</v>
      </c>
      <c r="N23" s="37">
        <f t="shared" si="0"/>
        <v>99.516145789820101</v>
      </c>
    </row>
    <row r="24" spans="1:14" x14ac:dyDescent="0.25">
      <c r="A24">
        <f t="shared" si="2"/>
        <v>12</v>
      </c>
      <c r="B24" s="35" t="s">
        <v>118</v>
      </c>
      <c r="C24" s="38" t="s">
        <v>117</v>
      </c>
      <c r="D24" s="39">
        <v>36880.216743119607</v>
      </c>
      <c r="E24" s="37">
        <v>258161.51720183724</v>
      </c>
      <c r="F24" s="37">
        <v>0</v>
      </c>
      <c r="G24" s="37">
        <v>0</v>
      </c>
      <c r="H24" s="37">
        <v>0</v>
      </c>
      <c r="I24" s="37">
        <v>73760.433486239213</v>
      </c>
      <c r="J24" s="37">
        <v>73760.433486239213</v>
      </c>
      <c r="K24" s="37">
        <v>0</v>
      </c>
      <c r="L24" s="37">
        <v>0</v>
      </c>
      <c r="M24" s="37">
        <f t="shared" si="1"/>
        <v>405682.38417431567</v>
      </c>
      <c r="N24" s="37">
        <f t="shared" si="0"/>
        <v>39511.826597743006</v>
      </c>
    </row>
    <row r="25" spans="1:14" x14ac:dyDescent="0.25">
      <c r="A25">
        <f t="shared" si="2"/>
        <v>13</v>
      </c>
      <c r="B25" s="35" t="s">
        <v>119</v>
      </c>
      <c r="C25" s="38" t="s">
        <v>109</v>
      </c>
      <c r="D25" s="39">
        <v>18710.893768666821</v>
      </c>
      <c r="E25" s="37">
        <v>14276411.945492785</v>
      </c>
      <c r="F25" s="37">
        <v>860701.11335867376</v>
      </c>
      <c r="G25" s="37">
        <v>18710.893768666821</v>
      </c>
      <c r="H25" s="37">
        <v>0</v>
      </c>
      <c r="I25" s="37">
        <v>130976.25638066775</v>
      </c>
      <c r="J25" s="37">
        <v>3031164.790524025</v>
      </c>
      <c r="K25" s="37">
        <v>0</v>
      </c>
      <c r="L25" s="37">
        <v>0</v>
      </c>
      <c r="M25" s="37">
        <f t="shared" si="1"/>
        <v>18317964.999524821</v>
      </c>
      <c r="N25" s="37">
        <f t="shared" si="0"/>
        <v>1784095.8466999996</v>
      </c>
    </row>
    <row r="26" spans="1:14" x14ac:dyDescent="0.25">
      <c r="A26">
        <f t="shared" si="2"/>
        <v>14</v>
      </c>
      <c r="B26" s="35" t="s">
        <v>119</v>
      </c>
      <c r="C26" s="38" t="s">
        <v>116</v>
      </c>
      <c r="D26" s="39">
        <v>3965.9773679716445</v>
      </c>
      <c r="E26" s="37">
        <v>87251.502095376185</v>
      </c>
      <c r="F26" s="37">
        <v>0</v>
      </c>
      <c r="G26" s="37">
        <v>0</v>
      </c>
      <c r="H26" s="37">
        <v>0</v>
      </c>
      <c r="I26" s="37">
        <v>3965.9773679716445</v>
      </c>
      <c r="J26" s="37">
        <v>27761.841575801511</v>
      </c>
      <c r="K26" s="37">
        <v>0</v>
      </c>
      <c r="L26" s="37">
        <v>0</v>
      </c>
      <c r="M26" s="37">
        <f t="shared" si="1"/>
        <v>118979.32103914933</v>
      </c>
      <c r="N26" s="37">
        <f t="shared" si="0"/>
        <v>11588.105584579871</v>
      </c>
    </row>
    <row r="27" spans="1:14" x14ac:dyDescent="0.25">
      <c r="A27">
        <f t="shared" si="2"/>
        <v>15</v>
      </c>
      <c r="B27" s="35" t="s">
        <v>119</v>
      </c>
      <c r="C27" s="38" t="s">
        <v>117</v>
      </c>
      <c r="D27" s="39">
        <v>15530.538335672958</v>
      </c>
      <c r="E27" s="37">
        <v>264019.15170644026</v>
      </c>
      <c r="F27" s="37">
        <v>46591.615007018874</v>
      </c>
      <c r="G27" s="37">
        <v>0</v>
      </c>
      <c r="H27" s="37">
        <v>0</v>
      </c>
      <c r="I27" s="37">
        <v>46591.615007018874</v>
      </c>
      <c r="J27" s="37">
        <v>31061.076671345916</v>
      </c>
      <c r="K27" s="37">
        <v>0</v>
      </c>
      <c r="L27" s="37">
        <v>0</v>
      </c>
      <c r="M27" s="37">
        <f t="shared" si="1"/>
        <v>388263.45839182398</v>
      </c>
      <c r="N27" s="37">
        <f t="shared" si="0"/>
        <v>37815.29354162432</v>
      </c>
    </row>
    <row r="28" spans="1:14" x14ac:dyDescent="0.25">
      <c r="A28">
        <f t="shared" si="2"/>
        <v>16</v>
      </c>
      <c r="B28" s="35" t="s">
        <v>120</v>
      </c>
      <c r="C28" s="38" t="s">
        <v>109</v>
      </c>
      <c r="D28" s="39">
        <v>22213.457781994875</v>
      </c>
      <c r="E28" s="37">
        <v>10795740.48204951</v>
      </c>
      <c r="F28" s="37">
        <v>710830.64902383601</v>
      </c>
      <c r="G28" s="37">
        <v>22213.457781994875</v>
      </c>
      <c r="H28" s="37">
        <v>0</v>
      </c>
      <c r="I28" s="37">
        <v>244348.03560194361</v>
      </c>
      <c r="J28" s="37">
        <v>3420872.4984272108</v>
      </c>
      <c r="K28" s="37">
        <v>0</v>
      </c>
      <c r="L28" s="37">
        <v>0</v>
      </c>
      <c r="M28" s="37">
        <f t="shared" si="1"/>
        <v>15194005.122884495</v>
      </c>
      <c r="N28" s="37">
        <f t="shared" si="0"/>
        <v>1479834.7652252819</v>
      </c>
    </row>
    <row r="29" spans="1:14" x14ac:dyDescent="0.25">
      <c r="A29">
        <f t="shared" si="2"/>
        <v>17</v>
      </c>
      <c r="B29" s="35" t="s">
        <v>120</v>
      </c>
      <c r="C29" s="38" t="s">
        <v>116</v>
      </c>
      <c r="D29" s="39">
        <v>53709.886677752431</v>
      </c>
      <c r="E29" s="37">
        <v>1074197.7335550487</v>
      </c>
      <c r="F29" s="37">
        <v>107419.77335550486</v>
      </c>
      <c r="G29" s="37">
        <v>0</v>
      </c>
      <c r="H29" s="37">
        <v>0</v>
      </c>
      <c r="I29" s="37">
        <v>268549.43338876218</v>
      </c>
      <c r="J29" s="37">
        <v>161129.6600332573</v>
      </c>
      <c r="K29" s="37">
        <v>0</v>
      </c>
      <c r="L29" s="37">
        <v>0</v>
      </c>
      <c r="M29" s="37">
        <f t="shared" si="1"/>
        <v>1611296.6003325731</v>
      </c>
      <c r="N29" s="37">
        <f t="shared" si="0"/>
        <v>156933.78454046312</v>
      </c>
    </row>
    <row r="30" spans="1:14" x14ac:dyDescent="0.25">
      <c r="A30">
        <f t="shared" si="2"/>
        <v>18</v>
      </c>
      <c r="B30" s="35" t="s">
        <v>120</v>
      </c>
      <c r="C30" s="38" t="s">
        <v>117</v>
      </c>
      <c r="D30" s="39">
        <v>219182.98053043216</v>
      </c>
      <c r="E30" s="37">
        <v>4383659.6106086429</v>
      </c>
      <c r="F30" s="37">
        <v>438365.96106086433</v>
      </c>
      <c r="G30" s="37">
        <v>219182.98053043216</v>
      </c>
      <c r="H30" s="37">
        <v>0</v>
      </c>
      <c r="I30" s="37">
        <v>1972646.8247738895</v>
      </c>
      <c r="J30" s="37">
        <v>1753463.8442434573</v>
      </c>
      <c r="K30" s="37">
        <v>0</v>
      </c>
      <c r="L30" s="37">
        <v>0</v>
      </c>
      <c r="M30" s="37">
        <f t="shared" si="1"/>
        <v>8767319.2212172858</v>
      </c>
      <c r="N30" s="37">
        <f t="shared" si="0"/>
        <v>853901.50104952115</v>
      </c>
    </row>
    <row r="31" spans="1:14" x14ac:dyDescent="0.25">
      <c r="A31">
        <f t="shared" si="2"/>
        <v>19</v>
      </c>
      <c r="B31" s="35" t="s">
        <v>121</v>
      </c>
      <c r="C31" s="38" t="s">
        <v>109</v>
      </c>
      <c r="D31" s="39">
        <v>22233.484927332178</v>
      </c>
      <c r="E31" s="37">
        <v>1044973.7915846123</v>
      </c>
      <c r="F31" s="37">
        <v>66700.454781996537</v>
      </c>
      <c r="G31" s="37">
        <v>0</v>
      </c>
      <c r="H31" s="37">
        <v>0</v>
      </c>
      <c r="I31" s="37">
        <v>0</v>
      </c>
      <c r="J31" s="37">
        <v>800405.45738395839</v>
      </c>
      <c r="K31" s="37">
        <v>0</v>
      </c>
      <c r="L31" s="37">
        <v>0</v>
      </c>
      <c r="M31" s="37">
        <f t="shared" si="1"/>
        <v>1912079.7037505673</v>
      </c>
      <c r="N31" s="37">
        <f t="shared" si="0"/>
        <v>186228.84464017945</v>
      </c>
    </row>
    <row r="32" spans="1:14" x14ac:dyDescent="0.25">
      <c r="A32">
        <f t="shared" si="2"/>
        <v>20</v>
      </c>
      <c r="B32" s="35" t="s">
        <v>121</v>
      </c>
      <c r="C32" s="38" t="s">
        <v>116</v>
      </c>
      <c r="D32" s="39">
        <v>14564.383852200708</v>
      </c>
      <c r="E32" s="37">
        <v>131079.45466980638</v>
      </c>
      <c r="F32" s="37">
        <v>14564.383852200708</v>
      </c>
      <c r="G32" s="37">
        <v>0</v>
      </c>
      <c r="H32" s="37">
        <v>0</v>
      </c>
      <c r="I32" s="37">
        <v>14564.383852200708</v>
      </c>
      <c r="J32" s="37">
        <v>58257.535408802833</v>
      </c>
      <c r="K32" s="37">
        <v>0</v>
      </c>
      <c r="L32" s="37">
        <v>0</v>
      </c>
      <c r="M32" s="37">
        <f t="shared" si="1"/>
        <v>218465.7577830106</v>
      </c>
      <c r="N32" s="37">
        <f t="shared" si="0"/>
        <v>21277.682925857105</v>
      </c>
    </row>
    <row r="33" spans="1:14" x14ac:dyDescent="0.25">
      <c r="A33">
        <f t="shared" si="2"/>
        <v>21</v>
      </c>
      <c r="B33" s="35" t="s">
        <v>121</v>
      </c>
      <c r="C33" s="38" t="s">
        <v>117</v>
      </c>
      <c r="D33" s="39">
        <v>9201.7269972300219</v>
      </c>
      <c r="E33" s="37">
        <v>0</v>
      </c>
      <c r="F33" s="37">
        <v>0</v>
      </c>
      <c r="G33" s="37">
        <v>0</v>
      </c>
      <c r="H33" s="37">
        <v>9201.7269972300219</v>
      </c>
      <c r="I33" s="37">
        <v>0</v>
      </c>
      <c r="J33" s="37">
        <v>0</v>
      </c>
      <c r="K33" s="37">
        <v>0</v>
      </c>
      <c r="L33" s="37">
        <v>0</v>
      </c>
      <c r="M33" s="37">
        <f t="shared" si="1"/>
        <v>9201.7269972300219</v>
      </c>
      <c r="N33" s="37">
        <f t="shared" si="0"/>
        <v>896.21106485634186</v>
      </c>
    </row>
    <row r="34" spans="1:14" x14ac:dyDescent="0.25">
      <c r="A34">
        <f t="shared" si="2"/>
        <v>22</v>
      </c>
      <c r="B34" s="35" t="s">
        <v>122</v>
      </c>
      <c r="C34" s="38" t="s">
        <v>109</v>
      </c>
      <c r="D34" s="39">
        <v>20863.584561310439</v>
      </c>
      <c r="E34" s="37">
        <v>1752541.1031500769</v>
      </c>
      <c r="F34" s="37">
        <v>20863.584561310439</v>
      </c>
      <c r="G34" s="37">
        <v>0</v>
      </c>
      <c r="H34" s="37">
        <v>0</v>
      </c>
      <c r="I34" s="37">
        <v>250363.01473572527</v>
      </c>
      <c r="J34" s="37">
        <v>1460450.9192917307</v>
      </c>
      <c r="K34" s="37">
        <v>20863.584561310439</v>
      </c>
      <c r="L34" s="37">
        <v>0</v>
      </c>
      <c r="M34" s="37">
        <f t="shared" si="1"/>
        <v>3505082.2063001539</v>
      </c>
      <c r="N34" s="37">
        <f t="shared" si="0"/>
        <v>341380.85790448845</v>
      </c>
    </row>
    <row r="35" spans="1:14" x14ac:dyDescent="0.25">
      <c r="A35">
        <f t="shared" si="2"/>
        <v>23</v>
      </c>
      <c r="B35" s="35" t="s">
        <v>122</v>
      </c>
      <c r="C35" s="38" t="s">
        <v>116</v>
      </c>
      <c r="D35" s="39">
        <v>17128.171255280489</v>
      </c>
      <c r="E35" s="37">
        <v>34256.342510560979</v>
      </c>
      <c r="F35" s="37">
        <v>0</v>
      </c>
      <c r="G35" s="37">
        <v>0</v>
      </c>
      <c r="H35" s="37">
        <v>0</v>
      </c>
      <c r="I35" s="37">
        <v>17128.171255280489</v>
      </c>
      <c r="J35" s="37">
        <v>85640.856276402454</v>
      </c>
      <c r="K35" s="37">
        <v>17128.171255280489</v>
      </c>
      <c r="L35" s="37">
        <v>0</v>
      </c>
      <c r="M35" s="37">
        <f t="shared" si="1"/>
        <v>154153.54129752441</v>
      </c>
      <c r="N35" s="37">
        <f t="shared" si="0"/>
        <v>15013.932649731805</v>
      </c>
    </row>
    <row r="36" spans="1:14" x14ac:dyDescent="0.25">
      <c r="A36">
        <f t="shared" si="2"/>
        <v>24</v>
      </c>
      <c r="B36" s="35" t="s">
        <v>122</v>
      </c>
      <c r="C36" s="38" t="s">
        <v>117</v>
      </c>
      <c r="D36" s="39">
        <v>21916.351046795808</v>
      </c>
      <c r="E36" s="37">
        <v>460243.37198271195</v>
      </c>
      <c r="F36" s="37">
        <v>43832.702093591615</v>
      </c>
      <c r="G36" s="37">
        <v>43832.702093591615</v>
      </c>
      <c r="H36" s="37">
        <v>0</v>
      </c>
      <c r="I36" s="37">
        <v>131498.10628077484</v>
      </c>
      <c r="J36" s="37">
        <v>482159.72302950779</v>
      </c>
      <c r="K36" s="37">
        <v>0</v>
      </c>
      <c r="L36" s="37">
        <v>0</v>
      </c>
      <c r="M36" s="37">
        <f t="shared" si="1"/>
        <v>1161566.6054801778</v>
      </c>
      <c r="N36" s="37">
        <f t="shared" si="0"/>
        <v>113131.89846996432</v>
      </c>
    </row>
    <row r="37" spans="1:14" x14ac:dyDescent="0.25">
      <c r="A37">
        <f t="shared" si="2"/>
        <v>25</v>
      </c>
      <c r="B37" s="35" t="s">
        <v>123</v>
      </c>
      <c r="C37" s="38" t="s">
        <v>109</v>
      </c>
      <c r="D37" s="39">
        <v>28173.638794525235</v>
      </c>
      <c r="E37" s="37">
        <v>197215.47156167665</v>
      </c>
      <c r="F37" s="37">
        <v>0</v>
      </c>
      <c r="G37" s="37">
        <v>0</v>
      </c>
      <c r="H37" s="37">
        <v>0</v>
      </c>
      <c r="I37" s="37">
        <v>84520.916383575706</v>
      </c>
      <c r="J37" s="37">
        <v>281736.38794525235</v>
      </c>
      <c r="K37" s="37">
        <v>0</v>
      </c>
      <c r="L37" s="37">
        <v>0</v>
      </c>
      <c r="M37" s="37">
        <f t="shared" si="1"/>
        <v>563472.77589050471</v>
      </c>
      <c r="N37" s="37">
        <f t="shared" si="0"/>
        <v>54879.97379735396</v>
      </c>
    </row>
    <row r="38" spans="1:14" x14ac:dyDescent="0.25">
      <c r="A38">
        <f t="shared" si="2"/>
        <v>26</v>
      </c>
      <c r="B38" s="35" t="s">
        <v>123</v>
      </c>
      <c r="C38" s="38" t="s">
        <v>116</v>
      </c>
      <c r="D38" s="39">
        <v>38689.82834372393</v>
      </c>
      <c r="E38" s="37">
        <v>193449.14171861965</v>
      </c>
      <c r="F38" s="37">
        <v>0</v>
      </c>
      <c r="G38" s="37">
        <v>0</v>
      </c>
      <c r="H38" s="37">
        <v>0</v>
      </c>
      <c r="I38" s="37">
        <v>77379.656687447859</v>
      </c>
      <c r="J38" s="37">
        <v>348208.45509351534</v>
      </c>
      <c r="K38" s="37">
        <v>0</v>
      </c>
      <c r="L38" s="37">
        <v>0</v>
      </c>
      <c r="M38" s="37">
        <f t="shared" si="1"/>
        <v>619037.25349958288</v>
      </c>
      <c r="N38" s="37">
        <f t="shared" si="0"/>
        <v>60291.729618974052</v>
      </c>
    </row>
    <row r="39" spans="1:14" x14ac:dyDescent="0.25">
      <c r="A39">
        <f t="shared" si="2"/>
        <v>27</v>
      </c>
      <c r="B39" s="35" t="s">
        <v>123</v>
      </c>
      <c r="C39" s="38" t="s">
        <v>117</v>
      </c>
      <c r="D39" s="39">
        <v>31766.281477976208</v>
      </c>
      <c r="E39" s="37">
        <v>698858.19251547661</v>
      </c>
      <c r="F39" s="37">
        <v>31766.281477976208</v>
      </c>
      <c r="G39" s="37">
        <v>63532.562955952417</v>
      </c>
      <c r="H39" s="37">
        <v>63532.562955952417</v>
      </c>
      <c r="I39" s="37">
        <v>349429.0962577383</v>
      </c>
      <c r="J39" s="37">
        <v>508260.50364761933</v>
      </c>
      <c r="K39" s="37">
        <v>0</v>
      </c>
      <c r="L39" s="37">
        <v>0</v>
      </c>
      <c r="M39" s="37">
        <f t="shared" si="1"/>
        <v>1715379.1998107154</v>
      </c>
      <c r="N39" s="37">
        <f t="shared" si="0"/>
        <v>167071.00957869799</v>
      </c>
    </row>
    <row r="40" spans="1:14" x14ac:dyDescent="0.25">
      <c r="A40">
        <f t="shared" si="2"/>
        <v>28</v>
      </c>
      <c r="B40" s="35" t="s">
        <v>124</v>
      </c>
      <c r="C40" s="38" t="s">
        <v>109</v>
      </c>
      <c r="D40" s="39">
        <v>19769.130324655049</v>
      </c>
      <c r="E40" s="37">
        <v>237229.56389586057</v>
      </c>
      <c r="F40" s="37">
        <v>0</v>
      </c>
      <c r="G40" s="37">
        <v>19769.130324655049</v>
      </c>
      <c r="H40" s="37">
        <v>0</v>
      </c>
      <c r="I40" s="37">
        <v>98845.651623275247</v>
      </c>
      <c r="J40" s="37">
        <v>316306.08519448078</v>
      </c>
      <c r="K40" s="37">
        <v>0</v>
      </c>
      <c r="L40" s="37">
        <v>0</v>
      </c>
      <c r="M40" s="37">
        <f t="shared" si="1"/>
        <v>672150.43103827164</v>
      </c>
      <c r="N40" s="37">
        <f t="shared" si="0"/>
        <v>65464.738708917852</v>
      </c>
    </row>
    <row r="41" spans="1:14" x14ac:dyDescent="0.25">
      <c r="A41">
        <f t="shared" si="2"/>
        <v>29</v>
      </c>
      <c r="B41" s="35" t="s">
        <v>124</v>
      </c>
      <c r="C41" s="38" t="s">
        <v>116</v>
      </c>
      <c r="D41" s="39">
        <v>16048.965296505159</v>
      </c>
      <c r="E41" s="37">
        <v>96293.791779030958</v>
      </c>
      <c r="F41" s="37">
        <v>0</v>
      </c>
      <c r="G41" s="37">
        <v>0</v>
      </c>
      <c r="H41" s="37">
        <v>0</v>
      </c>
      <c r="I41" s="37">
        <v>48146.895889515479</v>
      </c>
      <c r="J41" s="37">
        <v>80244.826482525794</v>
      </c>
      <c r="K41" s="37">
        <v>16048.965296505159</v>
      </c>
      <c r="L41" s="37">
        <v>0</v>
      </c>
      <c r="M41" s="37">
        <f t="shared" si="1"/>
        <v>240734.47944757741</v>
      </c>
      <c r="N41" s="37">
        <f t="shared" si="0"/>
        <v>23446.566523685931</v>
      </c>
    </row>
    <row r="42" spans="1:14" x14ac:dyDescent="0.25">
      <c r="A42">
        <f t="shared" si="2"/>
        <v>30</v>
      </c>
      <c r="B42" s="35" t="s">
        <v>124</v>
      </c>
      <c r="C42" s="38" t="s">
        <v>117</v>
      </c>
      <c r="D42" s="39">
        <v>24193.03139506108</v>
      </c>
      <c r="E42" s="37">
        <v>1451581.8837036649</v>
      </c>
      <c r="F42" s="37">
        <v>193544.25116048864</v>
      </c>
      <c r="G42" s="37">
        <v>48386.06279012216</v>
      </c>
      <c r="H42" s="37">
        <v>0</v>
      </c>
      <c r="I42" s="37">
        <v>846756.09882713784</v>
      </c>
      <c r="J42" s="37">
        <v>1645126.1348641533</v>
      </c>
      <c r="K42" s="37">
        <v>0</v>
      </c>
      <c r="L42" s="37">
        <v>0</v>
      </c>
      <c r="M42" s="37">
        <f t="shared" si="1"/>
        <v>4185394.4313455671</v>
      </c>
      <c r="N42" s="37">
        <f t="shared" si="0"/>
        <v>407640.52240293258</v>
      </c>
    </row>
    <row r="43" spans="1:14" x14ac:dyDescent="0.25">
      <c r="A43">
        <f>A42+1</f>
        <v>31</v>
      </c>
      <c r="B43" s="35" t="s">
        <v>125</v>
      </c>
      <c r="C43" s="38" t="s">
        <v>109</v>
      </c>
      <c r="D43" s="39">
        <v>2678.52</v>
      </c>
      <c r="E43" s="37">
        <v>0</v>
      </c>
      <c r="F43" s="37">
        <v>0</v>
      </c>
      <c r="G43" s="37">
        <v>0</v>
      </c>
      <c r="H43" s="37">
        <v>0</v>
      </c>
      <c r="I43" s="37">
        <v>2678.52</v>
      </c>
      <c r="J43" s="37">
        <v>0</v>
      </c>
      <c r="K43" s="37">
        <v>0</v>
      </c>
      <c r="L43" s="37">
        <v>0</v>
      </c>
      <c r="M43" s="37">
        <f t="shared" si="1"/>
        <v>2678.52</v>
      </c>
      <c r="N43" s="37">
        <f t="shared" si="0"/>
        <v>260.87703560012511</v>
      </c>
    </row>
    <row r="44" spans="1:14" x14ac:dyDescent="0.25">
      <c r="A44">
        <f t="shared" si="2"/>
        <v>32</v>
      </c>
      <c r="B44" s="35" t="s">
        <v>125</v>
      </c>
      <c r="C44" s="38" t="s">
        <v>116</v>
      </c>
      <c r="D44" s="39">
        <v>535.80434481739621</v>
      </c>
      <c r="E44" s="37">
        <v>0</v>
      </c>
      <c r="F44" s="37">
        <v>535.80434481739621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f t="shared" si="1"/>
        <v>535.80434481739621</v>
      </c>
      <c r="N44" s="37">
        <f t="shared" si="0"/>
        <v>52.18518030017681</v>
      </c>
    </row>
    <row r="45" spans="1:14" x14ac:dyDescent="0.25">
      <c r="A45">
        <f t="shared" si="2"/>
        <v>33</v>
      </c>
      <c r="B45" s="35" t="s">
        <v>125</v>
      </c>
      <c r="C45" s="38" t="s">
        <v>117</v>
      </c>
      <c r="D45" s="39">
        <v>155307.49562899751</v>
      </c>
      <c r="E45" s="37">
        <v>776537.47814498749</v>
      </c>
      <c r="F45" s="37">
        <v>0</v>
      </c>
      <c r="G45" s="37">
        <v>0</v>
      </c>
      <c r="H45" s="37">
        <v>0</v>
      </c>
      <c r="I45" s="37">
        <v>310614.99125799502</v>
      </c>
      <c r="J45" s="37">
        <v>0</v>
      </c>
      <c r="K45" s="37">
        <v>0</v>
      </c>
      <c r="L45" s="37">
        <v>0</v>
      </c>
      <c r="M45" s="37">
        <f t="shared" si="1"/>
        <v>1087152.4694029824</v>
      </c>
      <c r="N45" s="37">
        <f t="shared" si="0"/>
        <v>105884.26200409397</v>
      </c>
    </row>
    <row r="46" spans="1:14" x14ac:dyDescent="0.25">
      <c r="A46">
        <f t="shared" si="2"/>
        <v>34</v>
      </c>
      <c r="B46" s="35" t="s">
        <v>126</v>
      </c>
      <c r="C46" s="38" t="s">
        <v>116</v>
      </c>
      <c r="D46" s="39">
        <v>19875.157370324094</v>
      </c>
      <c r="E46" s="37">
        <v>19875.157370324094</v>
      </c>
      <c r="F46" s="37">
        <v>0</v>
      </c>
      <c r="G46" s="37">
        <v>0</v>
      </c>
      <c r="H46" s="37">
        <v>0</v>
      </c>
      <c r="I46" s="37">
        <v>119250.94422194456</v>
      </c>
      <c r="J46" s="37">
        <v>19875.157370324094</v>
      </c>
      <c r="K46" s="37">
        <v>0</v>
      </c>
      <c r="L46" s="37">
        <v>0</v>
      </c>
      <c r="M46" s="37">
        <f t="shared" si="1"/>
        <v>159001.25896259275</v>
      </c>
      <c r="N46" s="37">
        <f t="shared" si="0"/>
        <v>15486.08078149464</v>
      </c>
    </row>
    <row r="47" spans="1:14" x14ac:dyDescent="0.25">
      <c r="A47">
        <f t="shared" si="2"/>
        <v>35</v>
      </c>
      <c r="B47" s="35" t="s">
        <v>126</v>
      </c>
      <c r="C47" s="38" t="s">
        <v>117</v>
      </c>
      <c r="D47" s="39">
        <v>53441.010258539143</v>
      </c>
      <c r="E47" s="37">
        <v>2191081.4206001051</v>
      </c>
      <c r="F47" s="37">
        <v>267205.05129269569</v>
      </c>
      <c r="G47" s="37">
        <v>267205.05129269569</v>
      </c>
      <c r="H47" s="37">
        <v>320646.06155123486</v>
      </c>
      <c r="I47" s="37">
        <v>4221839.8104245923</v>
      </c>
      <c r="J47" s="37">
        <v>1496348.2872390961</v>
      </c>
      <c r="K47" s="37">
        <v>160323.03077561743</v>
      </c>
      <c r="L47" s="37">
        <v>0</v>
      </c>
      <c r="M47" s="37">
        <f t="shared" si="1"/>
        <v>8924648.7131760381</v>
      </c>
      <c r="N47" s="37">
        <f t="shared" si="0"/>
        <v>869224.75847327488</v>
      </c>
    </row>
    <row r="48" spans="1:14" x14ac:dyDescent="0.25">
      <c r="A48">
        <f t="shared" si="2"/>
        <v>36</v>
      </c>
      <c r="B48" s="35" t="s">
        <v>127</v>
      </c>
      <c r="C48" s="38" t="s">
        <v>116</v>
      </c>
      <c r="D48" s="39">
        <v>11180.928857100642</v>
      </c>
      <c r="E48" s="37">
        <v>0</v>
      </c>
      <c r="F48" s="37">
        <v>0</v>
      </c>
      <c r="G48" s="37">
        <v>0</v>
      </c>
      <c r="H48" s="37">
        <v>11180.928857100642</v>
      </c>
      <c r="I48" s="37">
        <v>33542.786571301927</v>
      </c>
      <c r="J48" s="37">
        <v>11180.928857100642</v>
      </c>
      <c r="K48" s="37">
        <v>0</v>
      </c>
      <c r="L48" s="37">
        <v>0</v>
      </c>
      <c r="M48" s="37">
        <f t="shared" si="1"/>
        <v>55904.644285503207</v>
      </c>
      <c r="N48" s="37">
        <f t="shared" si="0"/>
        <v>5444.8866827507554</v>
      </c>
    </row>
    <row r="49" spans="1:14" x14ac:dyDescent="0.25">
      <c r="A49">
        <f t="shared" si="2"/>
        <v>37</v>
      </c>
      <c r="B49" s="35" t="s">
        <v>127</v>
      </c>
      <c r="C49" s="38" t="s">
        <v>117</v>
      </c>
      <c r="D49" s="39">
        <v>379027.77801967028</v>
      </c>
      <c r="E49" s="37">
        <v>2274166.6681180215</v>
      </c>
      <c r="F49" s="37">
        <v>379027.77801967028</v>
      </c>
      <c r="G49" s="37">
        <v>0</v>
      </c>
      <c r="H49" s="37">
        <v>1516111.1120786811</v>
      </c>
      <c r="I49" s="37">
        <v>10991805.562570438</v>
      </c>
      <c r="J49" s="37">
        <v>379027.77801967028</v>
      </c>
      <c r="K49" s="37">
        <v>379027.77801967028</v>
      </c>
      <c r="L49" s="37">
        <v>0</v>
      </c>
      <c r="M49" s="37">
        <f t="shared" si="1"/>
        <v>15919166.676826151</v>
      </c>
      <c r="N49" s="37">
        <f t="shared" si="0"/>
        <v>1550462.5733146295</v>
      </c>
    </row>
    <row r="50" spans="1:14" x14ac:dyDescent="0.25">
      <c r="A50">
        <f t="shared" si="2"/>
        <v>38</v>
      </c>
      <c r="B50" s="35" t="s">
        <v>128</v>
      </c>
      <c r="C50" s="38" t="s">
        <v>116</v>
      </c>
      <c r="D50" s="39">
        <v>15734.108591797656</v>
      </c>
      <c r="E50" s="37">
        <v>0</v>
      </c>
      <c r="F50" s="37">
        <v>0</v>
      </c>
      <c r="G50" s="37">
        <v>0</v>
      </c>
      <c r="H50" s="37">
        <v>62936.434367190624</v>
      </c>
      <c r="I50" s="37">
        <v>94404.651550785929</v>
      </c>
      <c r="J50" s="37">
        <v>15734.108591797656</v>
      </c>
      <c r="K50" s="37">
        <v>0</v>
      </c>
      <c r="L50" s="37">
        <v>0</v>
      </c>
      <c r="M50" s="37">
        <f t="shared" si="1"/>
        <v>173075.19450977421</v>
      </c>
      <c r="N50" s="37">
        <f t="shared" si="0"/>
        <v>16856.825291438909</v>
      </c>
    </row>
    <row r="51" spans="1:14" x14ac:dyDescent="0.25">
      <c r="A51">
        <f t="shared" si="2"/>
        <v>39</v>
      </c>
      <c r="B51" s="35" t="s">
        <v>128</v>
      </c>
      <c r="C51" s="38" t="s">
        <v>117</v>
      </c>
      <c r="D51" s="39">
        <v>331648.41112655343</v>
      </c>
      <c r="E51" s="37">
        <v>1326593.6445062137</v>
      </c>
      <c r="F51" s="37">
        <v>0</v>
      </c>
      <c r="G51" s="37">
        <v>0</v>
      </c>
      <c r="H51" s="37">
        <v>4311429.3446451947</v>
      </c>
      <c r="I51" s="37">
        <v>9617803.9226700496</v>
      </c>
      <c r="J51" s="37">
        <v>663296.82225310686</v>
      </c>
      <c r="K51" s="37">
        <v>663296.82225310686</v>
      </c>
      <c r="L51" s="37">
        <v>0</v>
      </c>
      <c r="M51" s="37">
        <f t="shared" si="1"/>
        <v>16582420.556327671</v>
      </c>
      <c r="N51" s="37">
        <f t="shared" si="0"/>
        <v>1615060.8238166377</v>
      </c>
    </row>
    <row r="52" spans="1:14" x14ac:dyDescent="0.25">
      <c r="A52">
        <f t="shared" si="2"/>
        <v>40</v>
      </c>
      <c r="B52" s="35" t="s">
        <v>129</v>
      </c>
      <c r="C52" s="38" t="s">
        <v>116</v>
      </c>
      <c r="D52" s="39">
        <v>10924.16</v>
      </c>
      <c r="E52" s="37">
        <v>0</v>
      </c>
      <c r="F52" s="37">
        <v>0</v>
      </c>
      <c r="G52" s="37">
        <v>0</v>
      </c>
      <c r="H52" s="37">
        <v>10924.16</v>
      </c>
      <c r="I52" s="37">
        <v>0</v>
      </c>
      <c r="J52" s="37">
        <v>0</v>
      </c>
      <c r="K52" s="37">
        <v>0</v>
      </c>
      <c r="L52" s="37">
        <v>0</v>
      </c>
      <c r="M52" s="37">
        <f t="shared" si="1"/>
        <v>10924.16</v>
      </c>
      <c r="N52" s="37">
        <f t="shared" si="0"/>
        <v>1063.9690863691378</v>
      </c>
    </row>
    <row r="53" spans="1:14" x14ac:dyDescent="0.25">
      <c r="A53">
        <f t="shared" si="2"/>
        <v>41</v>
      </c>
      <c r="B53" s="35" t="s">
        <v>129</v>
      </c>
      <c r="C53" s="38" t="s">
        <v>117</v>
      </c>
      <c r="D53" s="39">
        <v>2029726.6576092902</v>
      </c>
      <c r="E53" s="37">
        <v>0</v>
      </c>
      <c r="F53" s="37">
        <v>0</v>
      </c>
      <c r="G53" s="37">
        <v>0</v>
      </c>
      <c r="H53" s="37">
        <v>16237813.260874322</v>
      </c>
      <c r="I53" s="37">
        <v>8118906.6304371608</v>
      </c>
      <c r="J53" s="37">
        <v>2029726.6576092902</v>
      </c>
      <c r="K53" s="37">
        <v>0</v>
      </c>
      <c r="L53" s="37">
        <v>0</v>
      </c>
      <c r="M53" s="37">
        <f t="shared" si="1"/>
        <v>26386446.548920773</v>
      </c>
      <c r="N53" s="37">
        <f t="shared" si="0"/>
        <v>2569933.3795168987</v>
      </c>
    </row>
    <row r="54" spans="1:14" x14ac:dyDescent="0.25">
      <c r="A54">
        <f t="shared" si="2"/>
        <v>42</v>
      </c>
      <c r="B54" s="35" t="s">
        <v>130</v>
      </c>
      <c r="C54" s="38" t="s">
        <v>117</v>
      </c>
      <c r="D54" s="39">
        <v>1697990.9259371948</v>
      </c>
      <c r="E54" s="37">
        <v>0</v>
      </c>
      <c r="F54" s="37">
        <v>0</v>
      </c>
      <c r="G54" s="37">
        <v>0</v>
      </c>
      <c r="H54" s="37">
        <v>10187945.55562317</v>
      </c>
      <c r="I54" s="37">
        <v>6791963.7037487794</v>
      </c>
      <c r="J54" s="37">
        <v>0</v>
      </c>
      <c r="K54" s="37">
        <v>0</v>
      </c>
      <c r="L54" s="37">
        <v>0</v>
      </c>
      <c r="M54" s="37">
        <f t="shared" si="1"/>
        <v>16979909.259371951</v>
      </c>
      <c r="N54" s="37">
        <f t="shared" si="0"/>
        <v>1653774.6189478035</v>
      </c>
    </row>
    <row r="55" spans="1:14" x14ac:dyDescent="0.25">
      <c r="A55">
        <f t="shared" si="2"/>
        <v>43</v>
      </c>
      <c r="B55" s="35" t="s">
        <v>131</v>
      </c>
      <c r="C55" s="38" t="s">
        <v>117</v>
      </c>
      <c r="D55" s="39">
        <v>40503.434006696429</v>
      </c>
      <c r="E55" s="37">
        <v>0</v>
      </c>
      <c r="F55" s="37">
        <v>0</v>
      </c>
      <c r="G55" s="37">
        <v>0</v>
      </c>
      <c r="H55" s="37">
        <v>0</v>
      </c>
      <c r="I55" s="37">
        <v>40503.434006696429</v>
      </c>
      <c r="J55" s="37">
        <v>0</v>
      </c>
      <c r="K55" s="37">
        <v>0</v>
      </c>
      <c r="L55" s="37">
        <v>0</v>
      </c>
      <c r="M55" s="37">
        <f t="shared" si="1"/>
        <v>40503.434006696429</v>
      </c>
      <c r="N55" s="37">
        <f t="shared" si="0"/>
        <v>3944.8709717651027</v>
      </c>
    </row>
    <row r="56" spans="1:14" ht="13.8" thickBot="1" x14ac:dyDescent="0.3">
      <c r="A56">
        <f t="shared" si="2"/>
        <v>44</v>
      </c>
      <c r="B56" s="35" t="s">
        <v>132</v>
      </c>
      <c r="C56" s="38" t="s">
        <v>117</v>
      </c>
      <c r="D56" s="39">
        <v>1160303.7886914064</v>
      </c>
      <c r="E56" s="37">
        <v>0</v>
      </c>
      <c r="F56" s="37">
        <v>0</v>
      </c>
      <c r="G56" s="37">
        <v>0</v>
      </c>
      <c r="H56" s="37">
        <v>0</v>
      </c>
      <c r="I56" s="37">
        <v>1160303.7886914064</v>
      </c>
      <c r="J56" s="37">
        <v>0</v>
      </c>
      <c r="K56" s="37">
        <v>2320607.5773828127</v>
      </c>
      <c r="L56" s="37">
        <v>0</v>
      </c>
      <c r="M56" s="37">
        <f t="shared" si="1"/>
        <v>3480911.3660742193</v>
      </c>
      <c r="N56" s="37">
        <f t="shared" si="0"/>
        <v>339026.71563707729</v>
      </c>
    </row>
    <row r="57" spans="1:14" x14ac:dyDescent="0.25">
      <c r="A57">
        <f t="shared" si="2"/>
        <v>45</v>
      </c>
      <c r="B57" t="s">
        <v>78</v>
      </c>
      <c r="E57" s="40">
        <f t="shared" ref="E57:N57" si="3">SUM(E12:E56)</f>
        <v>5052052224.2422085</v>
      </c>
      <c r="F57" s="40">
        <f t="shared" si="3"/>
        <v>7817828.9816280846</v>
      </c>
      <c r="G57" s="40">
        <f t="shared" si="3"/>
        <v>755396.10092163121</v>
      </c>
      <c r="H57" s="40">
        <f t="shared" si="3"/>
        <v>32731721.147950076</v>
      </c>
      <c r="I57" s="40">
        <f t="shared" si="3"/>
        <v>46505467.455496117</v>
      </c>
      <c r="J57" s="40">
        <f t="shared" si="3"/>
        <v>24063987.301237933</v>
      </c>
      <c r="K57" s="40">
        <f t="shared" si="3"/>
        <v>3577295.9295443036</v>
      </c>
      <c r="L57" s="40">
        <f t="shared" si="3"/>
        <v>426033.74806092569</v>
      </c>
      <c r="M57" s="40">
        <f t="shared" si="3"/>
        <v>5167929954.9070492</v>
      </c>
      <c r="N57" s="40">
        <f t="shared" si="3"/>
        <v>503335516.18999988</v>
      </c>
    </row>
    <row r="58" spans="1:14" x14ac:dyDescent="0.25"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1:14" x14ac:dyDescent="0.25">
      <c r="A59">
        <f>A57+1</f>
        <v>46</v>
      </c>
      <c r="B59" t="s">
        <v>79</v>
      </c>
      <c r="E59" s="37">
        <f>E57*$M$59</f>
        <v>492049492.98766708</v>
      </c>
      <c r="F59" s="37">
        <f>F57*$M$59</f>
        <v>761424.98452723143</v>
      </c>
      <c r="G59" s="37">
        <f>G57*$M$59</f>
        <v>73572.530917196098</v>
      </c>
      <c r="H59" s="37">
        <f t="shared" ref="H59:J59" si="4">H57*$M$59</f>
        <v>3187937.5114492858</v>
      </c>
      <c r="I59" s="37">
        <f>I57*$M$59</f>
        <v>4529444.8012290075</v>
      </c>
      <c r="J59" s="37">
        <f t="shared" si="4"/>
        <v>2343735.2238796079</v>
      </c>
      <c r="K59" s="37">
        <f>K57*$M$59</f>
        <v>348414.18304284156</v>
      </c>
      <c r="L59" s="37">
        <f>L57*$M$59</f>
        <v>41493.967287810003</v>
      </c>
      <c r="M59">
        <f>N59/M57</f>
        <v>9.7395963293208612E-2</v>
      </c>
      <c r="N59" s="37">
        <v>503335516.19000018</v>
      </c>
    </row>
    <row r="60" spans="1:14" x14ac:dyDescent="0.25"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2" spans="1:14" x14ac:dyDescent="0.25">
      <c r="B62" s="43" t="s">
        <v>80</v>
      </c>
    </row>
    <row r="63" spans="1:14" x14ac:dyDescent="0.25">
      <c r="B63" s="43" t="s">
        <v>81</v>
      </c>
    </row>
    <row r="64" spans="1:14" x14ac:dyDescent="0.25">
      <c r="B64" s="43" t="s">
        <v>82</v>
      </c>
    </row>
    <row r="65" spans="2:3" x14ac:dyDescent="0.25">
      <c r="B65" t="s">
        <v>83</v>
      </c>
    </row>
    <row r="66" spans="2:3" x14ac:dyDescent="0.25">
      <c r="B66" s="5" t="s">
        <v>92</v>
      </c>
      <c r="C66" s="5"/>
    </row>
    <row r="67" spans="2:3" x14ac:dyDescent="0.25">
      <c r="B67" s="5" t="s">
        <v>93</v>
      </c>
      <c r="C67" s="5"/>
    </row>
    <row r="68" spans="2:3" x14ac:dyDescent="0.25">
      <c r="B68" s="5" t="s">
        <v>94</v>
      </c>
    </row>
    <row r="69" spans="2:3" x14ac:dyDescent="0.25">
      <c r="B69" s="5" t="s">
        <v>95</v>
      </c>
    </row>
    <row r="70" spans="2:3" x14ac:dyDescent="0.25">
      <c r="B70" s="5" t="s">
        <v>96</v>
      </c>
    </row>
    <row r="71" spans="2:3" x14ac:dyDescent="0.25">
      <c r="B71" s="43"/>
    </row>
    <row r="72" spans="2:3" x14ac:dyDescent="0.25">
      <c r="B72" s="43"/>
    </row>
  </sheetData>
  <mergeCells count="2">
    <mergeCell ref="B1:N1"/>
    <mergeCell ref="B2:N2"/>
  </mergeCells>
  <pageMargins left="0.86" right="0.25" top="1.0341666666666667" bottom="0.33" header="0.28000000000000003" footer="0.16"/>
  <pageSetup scale="64" orientation="portrait" r:id="rId1"/>
  <headerFooter scaleWithDoc="0">
    <oddHeader>&amp;REnbridge Gas Utah
Docket No. 25-057-06
EGU Exhibit 5.03
Page 4 of 6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64B92-F28C-43AA-BA3C-BBB87B818A96}">
  <sheetPr codeName="Sheet20">
    <pageSetUpPr fitToPage="1"/>
  </sheetPr>
  <dimension ref="A1:N70"/>
  <sheetViews>
    <sheetView view="pageLayout" zoomScaleNormal="100" workbookViewId="0">
      <selection activeCell="N59" sqref="N59"/>
    </sheetView>
  </sheetViews>
  <sheetFormatPr defaultRowHeight="13.2" x14ac:dyDescent="0.25"/>
  <cols>
    <col min="1" max="1" width="3.6640625" customWidth="1"/>
    <col min="2" max="2" width="13" customWidth="1"/>
    <col min="3" max="3" width="8.44140625" bestFit="1" customWidth="1"/>
    <col min="4" max="4" width="11.33203125" bestFit="1" customWidth="1"/>
    <col min="5" max="5" width="11.109375" bestFit="1" customWidth="1"/>
    <col min="6" max="12" width="11.109375" customWidth="1"/>
    <col min="13" max="13" width="16.44140625" customWidth="1"/>
    <col min="14" max="14" width="16.6640625" customWidth="1"/>
  </cols>
  <sheetData>
    <row r="1" spans="1:14" ht="17.399999999999999" x14ac:dyDescent="0.3">
      <c r="B1" s="64" t="s">
        <v>55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4" ht="17.399999999999999" x14ac:dyDescent="0.3">
      <c r="B2" s="64" t="s">
        <v>97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8" spans="1:14" x14ac:dyDescent="0.25">
      <c r="B8" s="8" t="s">
        <v>14</v>
      </c>
      <c r="C8" s="8" t="s">
        <v>15</v>
      </c>
      <c r="D8" s="8" t="s">
        <v>16</v>
      </c>
      <c r="E8" s="8" t="s">
        <v>17</v>
      </c>
      <c r="F8" s="8" t="s">
        <v>18</v>
      </c>
      <c r="G8" s="8" t="s">
        <v>20</v>
      </c>
      <c r="H8" s="8" t="s">
        <v>19</v>
      </c>
      <c r="I8" s="10" t="s">
        <v>21</v>
      </c>
      <c r="J8" s="10" t="s">
        <v>57</v>
      </c>
      <c r="K8" s="10" t="s">
        <v>58</v>
      </c>
      <c r="L8" s="10" t="s">
        <v>59</v>
      </c>
      <c r="M8" s="10" t="s">
        <v>60</v>
      </c>
      <c r="N8" s="10" t="s">
        <v>61</v>
      </c>
    </row>
    <row r="9" spans="1:14" x14ac:dyDescent="0.25">
      <c r="B9" s="30"/>
      <c r="D9" s="10" t="s">
        <v>62</v>
      </c>
    </row>
    <row r="10" spans="1:14" x14ac:dyDescent="0.25">
      <c r="B10" s="30"/>
      <c r="D10" s="10" t="s">
        <v>63</v>
      </c>
      <c r="M10" s="10" t="s">
        <v>98</v>
      </c>
      <c r="N10" s="10" t="s">
        <v>99</v>
      </c>
    </row>
    <row r="11" spans="1:14" x14ac:dyDescent="0.25">
      <c r="B11" s="32" t="s">
        <v>66</v>
      </c>
      <c r="C11" s="32" t="s">
        <v>67</v>
      </c>
      <c r="D11" s="33" t="s">
        <v>68</v>
      </c>
      <c r="E11" s="34" t="s">
        <v>69</v>
      </c>
      <c r="F11" s="34" t="s">
        <v>70</v>
      </c>
      <c r="G11" s="34" t="s">
        <v>71</v>
      </c>
      <c r="H11" s="34" t="s">
        <v>72</v>
      </c>
      <c r="I11" s="34" t="s">
        <v>73</v>
      </c>
      <c r="J11" s="34" t="s">
        <v>74</v>
      </c>
      <c r="K11" s="34" t="s">
        <v>75</v>
      </c>
      <c r="L11" s="34" t="s">
        <v>76</v>
      </c>
      <c r="M11" s="34" t="s">
        <v>100</v>
      </c>
      <c r="N11" s="34" t="s">
        <v>100</v>
      </c>
    </row>
    <row r="12" spans="1:14" x14ac:dyDescent="0.25">
      <c r="C12" s="42"/>
      <c r="E12" s="42"/>
      <c r="F12" s="42"/>
      <c r="G12" s="42"/>
      <c r="H12" s="42"/>
      <c r="I12" s="42"/>
      <c r="J12" s="42"/>
      <c r="K12" s="42"/>
      <c r="L12" s="42"/>
      <c r="M12" s="37"/>
      <c r="N12" s="37"/>
    </row>
    <row r="13" spans="1:14" x14ac:dyDescent="0.25">
      <c r="A13">
        <v>1</v>
      </c>
      <c r="B13" s="35" t="s">
        <v>108</v>
      </c>
      <c r="C13" s="38" t="s">
        <v>109</v>
      </c>
      <c r="D13" s="44">
        <v>431</v>
      </c>
      <c r="E13" s="37">
        <v>377902524</v>
      </c>
      <c r="F13" s="37">
        <v>862</v>
      </c>
      <c r="G13" s="37">
        <v>0</v>
      </c>
      <c r="H13" s="37">
        <v>0</v>
      </c>
      <c r="I13" s="37">
        <v>0</v>
      </c>
      <c r="J13" s="37">
        <v>431</v>
      </c>
      <c r="K13" s="37">
        <v>0</v>
      </c>
      <c r="L13" s="37">
        <v>0</v>
      </c>
      <c r="M13" s="37">
        <f>SUM(E13:L13)</f>
        <v>377903817</v>
      </c>
      <c r="N13" s="37">
        <f t="shared" ref="N13:N56" si="0">M13*$M$59</f>
        <v>286975258.04433894</v>
      </c>
    </row>
    <row r="14" spans="1:14" x14ac:dyDescent="0.25">
      <c r="A14">
        <f>A13+1</f>
        <v>2</v>
      </c>
      <c r="B14" s="35" t="s">
        <v>110</v>
      </c>
      <c r="C14" s="38" t="s">
        <v>109</v>
      </c>
      <c r="D14" s="44">
        <v>585.00961693440297</v>
      </c>
      <c r="E14" s="37">
        <v>126922516.47085419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f t="shared" ref="M14:M56" si="1">SUM(E14:L14)</f>
        <v>126922516.47085419</v>
      </c>
      <c r="N14" s="37">
        <f t="shared" si="0"/>
        <v>96383313.100698948</v>
      </c>
    </row>
    <row r="15" spans="1:14" x14ac:dyDescent="0.25">
      <c r="A15">
        <f t="shared" ref="A15:A57" si="2">A14+1</f>
        <v>3</v>
      </c>
      <c r="B15" s="35" t="s">
        <v>111</v>
      </c>
      <c r="C15" s="38" t="s">
        <v>109</v>
      </c>
      <c r="D15" s="44">
        <v>1348.333333333333</v>
      </c>
      <c r="E15" s="37">
        <v>9952048.3333333302</v>
      </c>
      <c r="F15" s="37">
        <v>6741.6666666666652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f t="shared" si="1"/>
        <v>9958789.9999999963</v>
      </c>
      <c r="N15" s="37">
        <f t="shared" si="0"/>
        <v>7562575.982288585</v>
      </c>
    </row>
    <row r="16" spans="1:14" x14ac:dyDescent="0.25">
      <c r="A16">
        <f t="shared" si="2"/>
        <v>4</v>
      </c>
      <c r="B16" s="35" t="s">
        <v>112</v>
      </c>
      <c r="C16" s="38" t="s">
        <v>109</v>
      </c>
      <c r="D16" s="44">
        <v>1475.8772811117713</v>
      </c>
      <c r="E16" s="37">
        <v>52491051.380021259</v>
      </c>
      <c r="F16" s="37">
        <v>33945.177465570741</v>
      </c>
      <c r="G16" s="37">
        <v>0</v>
      </c>
      <c r="H16" s="37">
        <v>0</v>
      </c>
      <c r="I16" s="37">
        <v>0</v>
      </c>
      <c r="J16" s="37">
        <v>4427.6318433353135</v>
      </c>
      <c r="K16" s="37">
        <v>0</v>
      </c>
      <c r="L16" s="37">
        <v>0</v>
      </c>
      <c r="M16" s="37">
        <f t="shared" si="1"/>
        <v>52529424.189330168</v>
      </c>
      <c r="N16" s="37">
        <f t="shared" si="0"/>
        <v>39890163.537706643</v>
      </c>
    </row>
    <row r="17" spans="1:14" x14ac:dyDescent="0.25">
      <c r="A17">
        <f t="shared" si="2"/>
        <v>5</v>
      </c>
      <c r="B17" s="35" t="s">
        <v>113</v>
      </c>
      <c r="C17" s="38" t="s">
        <v>109</v>
      </c>
      <c r="D17" s="44">
        <v>2169</v>
      </c>
      <c r="E17" s="37">
        <v>9142335</v>
      </c>
      <c r="F17" s="37">
        <v>56394</v>
      </c>
      <c r="G17" s="37">
        <v>0</v>
      </c>
      <c r="H17" s="37">
        <v>0</v>
      </c>
      <c r="I17" s="37">
        <v>2169</v>
      </c>
      <c r="J17" s="37">
        <v>34704</v>
      </c>
      <c r="K17" s="37">
        <v>0</v>
      </c>
      <c r="L17" s="37">
        <v>0</v>
      </c>
      <c r="M17" s="37">
        <f t="shared" si="1"/>
        <v>9235602</v>
      </c>
      <c r="N17" s="37">
        <f t="shared" si="0"/>
        <v>7013396.3932542456</v>
      </c>
    </row>
    <row r="18" spans="1:14" x14ac:dyDescent="0.25">
      <c r="A18">
        <f t="shared" si="2"/>
        <v>6</v>
      </c>
      <c r="B18" s="35" t="s">
        <v>114</v>
      </c>
      <c r="C18" s="38" t="s">
        <v>109</v>
      </c>
      <c r="D18" s="44">
        <v>2428.75</v>
      </c>
      <c r="E18" s="37">
        <v>14013887.5</v>
      </c>
      <c r="F18" s="37">
        <v>179727.5</v>
      </c>
      <c r="G18" s="37">
        <v>4857.5</v>
      </c>
      <c r="H18" s="37">
        <v>0</v>
      </c>
      <c r="I18" s="37">
        <v>2428.75</v>
      </c>
      <c r="J18" s="37">
        <v>97150</v>
      </c>
      <c r="K18" s="37">
        <v>0</v>
      </c>
      <c r="L18" s="37">
        <v>0</v>
      </c>
      <c r="M18" s="37">
        <f t="shared" si="1"/>
        <v>14298051.25</v>
      </c>
      <c r="N18" s="37">
        <f t="shared" si="0"/>
        <v>10857754.704816682</v>
      </c>
    </row>
    <row r="19" spans="1:14" x14ac:dyDescent="0.25">
      <c r="A19">
        <f t="shared" si="2"/>
        <v>7</v>
      </c>
      <c r="B19" s="35" t="s">
        <v>115</v>
      </c>
      <c r="C19" s="38" t="s">
        <v>109</v>
      </c>
      <c r="D19" s="44">
        <v>2145.6666666666715</v>
      </c>
      <c r="E19" s="37">
        <v>6443437.0000000149</v>
      </c>
      <c r="F19" s="37">
        <v>216712.33333333384</v>
      </c>
      <c r="G19" s="37">
        <v>0</v>
      </c>
      <c r="H19" s="37">
        <v>0</v>
      </c>
      <c r="I19" s="37">
        <v>4291.333333333343</v>
      </c>
      <c r="J19" s="37">
        <v>203838.33333333378</v>
      </c>
      <c r="K19" s="37">
        <v>0</v>
      </c>
      <c r="L19" s="37">
        <v>0</v>
      </c>
      <c r="M19" s="37">
        <f t="shared" si="1"/>
        <v>6868279.0000000158</v>
      </c>
      <c r="N19" s="37">
        <f t="shared" si="0"/>
        <v>5215682.0060526635</v>
      </c>
    </row>
    <row r="20" spans="1:14" x14ac:dyDescent="0.25">
      <c r="A20">
        <f t="shared" si="2"/>
        <v>8</v>
      </c>
      <c r="B20" s="35" t="s">
        <v>115</v>
      </c>
      <c r="C20" s="38" t="s">
        <v>116</v>
      </c>
      <c r="D20" s="44">
        <v>13417.700000000003</v>
      </c>
      <c r="E20" s="37">
        <v>174430.10000000003</v>
      </c>
      <c r="F20" s="37">
        <v>0</v>
      </c>
      <c r="G20" s="37">
        <v>0</v>
      </c>
      <c r="H20" s="37">
        <v>0</v>
      </c>
      <c r="I20" s="37">
        <v>26835.400000000005</v>
      </c>
      <c r="J20" s="37">
        <v>26835.400000000005</v>
      </c>
      <c r="K20" s="37">
        <v>0</v>
      </c>
      <c r="L20" s="37">
        <v>0</v>
      </c>
      <c r="M20" s="37">
        <f t="shared" si="1"/>
        <v>228100.90000000002</v>
      </c>
      <c r="N20" s="37">
        <f t="shared" si="0"/>
        <v>173216.86549052759</v>
      </c>
    </row>
    <row r="21" spans="1:14" x14ac:dyDescent="0.25">
      <c r="A21">
        <f t="shared" si="2"/>
        <v>9</v>
      </c>
      <c r="B21" s="35" t="s">
        <v>115</v>
      </c>
      <c r="C21" s="38" t="s">
        <v>117</v>
      </c>
      <c r="D21" s="44">
        <v>37732.345545542732</v>
      </c>
      <c r="E21" s="37">
        <v>0</v>
      </c>
      <c r="F21" s="37">
        <v>0</v>
      </c>
      <c r="G21" s="37">
        <v>0</v>
      </c>
      <c r="H21" s="37">
        <v>0</v>
      </c>
      <c r="I21" s="37">
        <v>150929.38218217093</v>
      </c>
      <c r="J21" s="37">
        <v>75464.691091085464</v>
      </c>
      <c r="K21" s="37">
        <v>0</v>
      </c>
      <c r="L21" s="37">
        <v>0</v>
      </c>
      <c r="M21" s="37">
        <f t="shared" si="1"/>
        <v>226394.07327325639</v>
      </c>
      <c r="N21" s="37">
        <f t="shared" si="0"/>
        <v>171920.72340804571</v>
      </c>
    </row>
    <row r="22" spans="1:14" x14ac:dyDescent="0.25">
      <c r="A22">
        <f t="shared" si="2"/>
        <v>10</v>
      </c>
      <c r="B22" s="35" t="s">
        <v>118</v>
      </c>
      <c r="C22" s="38" t="s">
        <v>109</v>
      </c>
      <c r="D22" s="44">
        <v>3698.6666666666515</v>
      </c>
      <c r="E22" s="37">
        <v>7567471.9999999693</v>
      </c>
      <c r="F22" s="37">
        <v>414250.666666665</v>
      </c>
      <c r="G22" s="37">
        <v>7397.333333333303</v>
      </c>
      <c r="H22" s="37">
        <v>0</v>
      </c>
      <c r="I22" s="37">
        <v>3698.6666666666515</v>
      </c>
      <c r="J22" s="37">
        <v>632471.99999999744</v>
      </c>
      <c r="K22" s="37">
        <v>0</v>
      </c>
      <c r="L22" s="37">
        <v>0</v>
      </c>
      <c r="M22" s="37">
        <f t="shared" si="1"/>
        <v>8625290.6666666325</v>
      </c>
      <c r="N22" s="37">
        <f t="shared" si="0"/>
        <v>6549933.8811232084</v>
      </c>
    </row>
    <row r="23" spans="1:14" x14ac:dyDescent="0.25">
      <c r="A23">
        <f t="shared" si="2"/>
        <v>11</v>
      </c>
      <c r="B23" s="35" t="s">
        <v>118</v>
      </c>
      <c r="C23" s="38" t="s">
        <v>116</v>
      </c>
      <c r="D23" s="44">
        <v>12801.04</v>
      </c>
      <c r="E23" s="37">
        <v>166413.52000000002</v>
      </c>
      <c r="F23" s="37">
        <v>0</v>
      </c>
      <c r="G23" s="37">
        <v>0</v>
      </c>
      <c r="H23" s="37">
        <v>0</v>
      </c>
      <c r="I23" s="37">
        <v>0</v>
      </c>
      <c r="J23" s="37">
        <v>12801.04</v>
      </c>
      <c r="K23" s="37">
        <v>0</v>
      </c>
      <c r="L23" s="37">
        <v>0</v>
      </c>
      <c r="M23" s="37">
        <f t="shared" si="1"/>
        <v>179214.56000000003</v>
      </c>
      <c r="N23" s="37">
        <f t="shared" si="0"/>
        <v>136093.21284336926</v>
      </c>
    </row>
    <row r="24" spans="1:14" x14ac:dyDescent="0.25">
      <c r="A24">
        <f t="shared" si="2"/>
        <v>12</v>
      </c>
      <c r="B24" s="35" t="s">
        <v>118</v>
      </c>
      <c r="C24" s="38" t="s">
        <v>117</v>
      </c>
      <c r="D24" s="44">
        <v>37732.345545542732</v>
      </c>
      <c r="E24" s="37">
        <v>264126.41881879914</v>
      </c>
      <c r="F24" s="37">
        <v>0</v>
      </c>
      <c r="G24" s="37">
        <v>0</v>
      </c>
      <c r="H24" s="37">
        <v>0</v>
      </c>
      <c r="I24" s="37">
        <v>75464.691091085464</v>
      </c>
      <c r="J24" s="37">
        <v>75464.691091085464</v>
      </c>
      <c r="K24" s="37">
        <v>0</v>
      </c>
      <c r="L24" s="37">
        <v>0</v>
      </c>
      <c r="M24" s="37">
        <f t="shared" si="1"/>
        <v>415055.80100097007</v>
      </c>
      <c r="N24" s="37">
        <f t="shared" si="0"/>
        <v>315187.99291475047</v>
      </c>
    </row>
    <row r="25" spans="1:14" x14ac:dyDescent="0.25">
      <c r="A25">
        <f t="shared" si="2"/>
        <v>13</v>
      </c>
      <c r="B25" s="35" t="s">
        <v>119</v>
      </c>
      <c r="C25" s="38" t="s">
        <v>109</v>
      </c>
      <c r="D25" s="44">
        <v>5118</v>
      </c>
      <c r="E25" s="37">
        <v>3905034</v>
      </c>
      <c r="F25" s="37">
        <v>235428</v>
      </c>
      <c r="G25" s="37">
        <v>5118</v>
      </c>
      <c r="H25" s="37">
        <v>0</v>
      </c>
      <c r="I25" s="37">
        <v>35826</v>
      </c>
      <c r="J25" s="37">
        <v>829116</v>
      </c>
      <c r="K25" s="37">
        <v>0</v>
      </c>
      <c r="L25" s="37">
        <v>0</v>
      </c>
      <c r="M25" s="37">
        <f t="shared" si="1"/>
        <v>5010522</v>
      </c>
      <c r="N25" s="37">
        <f t="shared" si="0"/>
        <v>3804925.4312952259</v>
      </c>
    </row>
    <row r="26" spans="1:14" x14ac:dyDescent="0.25">
      <c r="A26">
        <f t="shared" si="2"/>
        <v>14</v>
      </c>
      <c r="B26" s="35" t="s">
        <v>119</v>
      </c>
      <c r="C26" s="38" t="s">
        <v>116</v>
      </c>
      <c r="D26" s="44">
        <v>13649.699999999999</v>
      </c>
      <c r="E26" s="37">
        <v>300293.39999999997</v>
      </c>
      <c r="F26" s="37">
        <v>0</v>
      </c>
      <c r="G26" s="37">
        <v>0</v>
      </c>
      <c r="H26" s="37">
        <v>0</v>
      </c>
      <c r="I26" s="37">
        <v>13649.699999999999</v>
      </c>
      <c r="J26" s="37">
        <v>95547.9</v>
      </c>
      <c r="K26" s="37">
        <v>0</v>
      </c>
      <c r="L26" s="37">
        <v>0</v>
      </c>
      <c r="M26" s="37">
        <f t="shared" si="1"/>
        <v>409491</v>
      </c>
      <c r="N26" s="37">
        <f t="shared" si="0"/>
        <v>310962.15519790421</v>
      </c>
    </row>
    <row r="27" spans="1:14" x14ac:dyDescent="0.25">
      <c r="A27">
        <f t="shared" si="2"/>
        <v>15</v>
      </c>
      <c r="B27" s="35" t="s">
        <v>119</v>
      </c>
      <c r="C27" s="38" t="s">
        <v>117</v>
      </c>
      <c r="D27" s="44">
        <v>45278.81465465128</v>
      </c>
      <c r="E27" s="37">
        <v>769739.84912907181</v>
      </c>
      <c r="F27" s="37">
        <v>135836.44396395385</v>
      </c>
      <c r="G27" s="37">
        <v>0</v>
      </c>
      <c r="H27" s="37">
        <v>0</v>
      </c>
      <c r="I27" s="37">
        <v>135836.44396395385</v>
      </c>
      <c r="J27" s="37">
        <v>90557.62930930256</v>
      </c>
      <c r="K27" s="37">
        <v>0</v>
      </c>
      <c r="L27" s="37">
        <v>0</v>
      </c>
      <c r="M27" s="37">
        <f t="shared" si="1"/>
        <v>1131970.3663662821</v>
      </c>
      <c r="N27" s="37">
        <f t="shared" si="0"/>
        <v>859603.61704022868</v>
      </c>
    </row>
    <row r="28" spans="1:14" x14ac:dyDescent="0.25">
      <c r="A28">
        <f t="shared" si="2"/>
        <v>16</v>
      </c>
      <c r="B28" s="35" t="s">
        <v>120</v>
      </c>
      <c r="C28" s="38" t="s">
        <v>109</v>
      </c>
      <c r="D28" s="44">
        <v>10791.333333333303</v>
      </c>
      <c r="E28" s="37">
        <v>5244587.9999999851</v>
      </c>
      <c r="F28" s="37">
        <v>345322.6666666657</v>
      </c>
      <c r="G28" s="37">
        <v>10791.333333333303</v>
      </c>
      <c r="H28" s="37">
        <v>0</v>
      </c>
      <c r="I28" s="37">
        <v>118704.66666666634</v>
      </c>
      <c r="J28" s="37">
        <v>1661865.3333333286</v>
      </c>
      <c r="K28" s="37">
        <v>0</v>
      </c>
      <c r="L28" s="37">
        <v>0</v>
      </c>
      <c r="M28" s="37">
        <f t="shared" si="1"/>
        <v>7381271.9999999786</v>
      </c>
      <c r="N28" s="37">
        <f t="shared" si="0"/>
        <v>5605242.2378561143</v>
      </c>
    </row>
    <row r="29" spans="1:14" x14ac:dyDescent="0.25">
      <c r="A29">
        <f t="shared" si="2"/>
        <v>17</v>
      </c>
      <c r="B29" s="35" t="s">
        <v>120</v>
      </c>
      <c r="C29" s="38" t="s">
        <v>116</v>
      </c>
      <c r="D29" s="44">
        <v>14339.660000000002</v>
      </c>
      <c r="E29" s="37">
        <v>286793.2</v>
      </c>
      <c r="F29" s="37">
        <v>28679.320000000003</v>
      </c>
      <c r="G29" s="37">
        <v>0</v>
      </c>
      <c r="H29" s="37">
        <v>0</v>
      </c>
      <c r="I29" s="37">
        <v>71698.3</v>
      </c>
      <c r="J29" s="37">
        <v>43018.98</v>
      </c>
      <c r="K29" s="37">
        <v>0</v>
      </c>
      <c r="L29" s="37">
        <v>0</v>
      </c>
      <c r="M29" s="37">
        <f t="shared" si="1"/>
        <v>430189.8</v>
      </c>
      <c r="N29" s="37">
        <f t="shared" si="0"/>
        <v>326680.55549976765</v>
      </c>
    </row>
    <row r="30" spans="1:14" x14ac:dyDescent="0.25">
      <c r="A30">
        <f t="shared" si="2"/>
        <v>18</v>
      </c>
      <c r="B30" s="35" t="s">
        <v>120</v>
      </c>
      <c r="C30" s="38" t="s">
        <v>117</v>
      </c>
      <c r="D30" s="44">
        <v>45278.814654651287</v>
      </c>
      <c r="E30" s="37">
        <v>905576.29309302568</v>
      </c>
      <c r="F30" s="37">
        <v>90557.629309302574</v>
      </c>
      <c r="G30" s="37">
        <v>45278.814654651287</v>
      </c>
      <c r="H30" s="37">
        <v>0</v>
      </c>
      <c r="I30" s="37">
        <v>407509.33189186157</v>
      </c>
      <c r="J30" s="37">
        <v>362230.5172372103</v>
      </c>
      <c r="K30" s="37">
        <v>0</v>
      </c>
      <c r="L30" s="37">
        <v>0</v>
      </c>
      <c r="M30" s="37">
        <f t="shared" si="1"/>
        <v>1811152.5861860514</v>
      </c>
      <c r="N30" s="37">
        <f t="shared" si="0"/>
        <v>1375365.7872643659</v>
      </c>
    </row>
    <row r="31" spans="1:14" x14ac:dyDescent="0.25">
      <c r="A31">
        <f t="shared" si="2"/>
        <v>19</v>
      </c>
      <c r="B31" s="35" t="s">
        <v>121</v>
      </c>
      <c r="C31" s="38" t="s">
        <v>109</v>
      </c>
      <c r="D31" s="44">
        <v>15242</v>
      </c>
      <c r="E31" s="37">
        <v>716374</v>
      </c>
      <c r="F31" s="37">
        <v>45726</v>
      </c>
      <c r="G31" s="37">
        <v>0</v>
      </c>
      <c r="H31" s="37">
        <v>0</v>
      </c>
      <c r="I31" s="37">
        <v>0</v>
      </c>
      <c r="J31" s="37">
        <v>548712</v>
      </c>
      <c r="K31" s="37">
        <v>0</v>
      </c>
      <c r="L31" s="37">
        <v>0</v>
      </c>
      <c r="M31" s="37">
        <f t="shared" si="1"/>
        <v>1310812</v>
      </c>
      <c r="N31" s="37">
        <f t="shared" si="0"/>
        <v>995413.6344370821</v>
      </c>
    </row>
    <row r="32" spans="1:14" x14ac:dyDescent="0.25">
      <c r="A32">
        <f t="shared" si="2"/>
        <v>20</v>
      </c>
      <c r="B32" s="35" t="s">
        <v>121</v>
      </c>
      <c r="C32" s="38" t="s">
        <v>116</v>
      </c>
      <c r="D32" s="44">
        <v>17706.399999999998</v>
      </c>
      <c r="E32" s="37">
        <v>159357.59999999998</v>
      </c>
      <c r="F32" s="37">
        <v>17706.399999999998</v>
      </c>
      <c r="G32" s="37">
        <v>0</v>
      </c>
      <c r="H32" s="37">
        <v>0</v>
      </c>
      <c r="I32" s="37">
        <v>17706.399999999998</v>
      </c>
      <c r="J32" s="37">
        <v>70825.599999999991</v>
      </c>
      <c r="K32" s="37">
        <v>0</v>
      </c>
      <c r="L32" s="37">
        <v>0</v>
      </c>
      <c r="M32" s="37">
        <f t="shared" si="1"/>
        <v>265595.99999999994</v>
      </c>
      <c r="N32" s="37">
        <f t="shared" si="0"/>
        <v>201690.15820113884</v>
      </c>
    </row>
    <row r="33" spans="1:14" x14ac:dyDescent="0.25">
      <c r="A33">
        <f t="shared" si="2"/>
        <v>21</v>
      </c>
      <c r="B33" s="35" t="s">
        <v>121</v>
      </c>
      <c r="C33" s="38" t="s">
        <v>117</v>
      </c>
      <c r="D33" s="44">
        <v>45278.81465465128</v>
      </c>
      <c r="E33" s="37">
        <v>0</v>
      </c>
      <c r="F33" s="37">
        <v>0</v>
      </c>
      <c r="G33" s="37">
        <v>0</v>
      </c>
      <c r="H33" s="37">
        <v>45278.81465465128</v>
      </c>
      <c r="I33" s="37">
        <v>0</v>
      </c>
      <c r="J33" s="37">
        <v>0</v>
      </c>
      <c r="K33" s="37">
        <v>0</v>
      </c>
      <c r="L33" s="37">
        <v>0</v>
      </c>
      <c r="M33" s="37">
        <f t="shared" si="1"/>
        <v>45278.81465465128</v>
      </c>
      <c r="N33" s="37">
        <f t="shared" si="0"/>
        <v>34384.144681609141</v>
      </c>
    </row>
    <row r="34" spans="1:14" x14ac:dyDescent="0.25">
      <c r="A34">
        <f t="shared" si="2"/>
        <v>22</v>
      </c>
      <c r="B34" s="35" t="s">
        <v>122</v>
      </c>
      <c r="C34" s="38" t="s">
        <v>109</v>
      </c>
      <c r="D34" s="44">
        <v>18747.149999999943</v>
      </c>
      <c r="E34" s="37">
        <v>1574760.5999999952</v>
      </c>
      <c r="F34" s="37">
        <v>18747.149999999943</v>
      </c>
      <c r="G34" s="37">
        <v>0</v>
      </c>
      <c r="H34" s="37">
        <v>0</v>
      </c>
      <c r="I34" s="37">
        <v>224965.79999999932</v>
      </c>
      <c r="J34" s="37">
        <v>1312300.499999996</v>
      </c>
      <c r="K34" s="37">
        <v>18747.149999999943</v>
      </c>
      <c r="L34" s="37">
        <v>0</v>
      </c>
      <c r="M34" s="37">
        <f t="shared" si="1"/>
        <v>3149521.1999999904</v>
      </c>
      <c r="N34" s="37">
        <f t="shared" si="0"/>
        <v>2391705.55688278</v>
      </c>
    </row>
    <row r="35" spans="1:14" x14ac:dyDescent="0.25">
      <c r="A35">
        <f t="shared" si="2"/>
        <v>23</v>
      </c>
      <c r="B35" s="35" t="s">
        <v>122</v>
      </c>
      <c r="C35" s="38" t="s">
        <v>116</v>
      </c>
      <c r="D35" s="44">
        <v>19488.726666666669</v>
      </c>
      <c r="E35" s="37">
        <v>38977.453333333338</v>
      </c>
      <c r="F35" s="37">
        <v>0</v>
      </c>
      <c r="G35" s="37">
        <v>0</v>
      </c>
      <c r="H35" s="37">
        <v>0</v>
      </c>
      <c r="I35" s="37">
        <v>19488.726666666669</v>
      </c>
      <c r="J35" s="37">
        <v>97443.633333333346</v>
      </c>
      <c r="K35" s="37">
        <v>19488.726666666669</v>
      </c>
      <c r="L35" s="37">
        <v>0</v>
      </c>
      <c r="M35" s="37">
        <f t="shared" si="1"/>
        <v>175398.54000000004</v>
      </c>
      <c r="N35" s="37">
        <f t="shared" si="0"/>
        <v>133195.37674079728</v>
      </c>
    </row>
    <row r="36" spans="1:14" x14ac:dyDescent="0.25">
      <c r="A36">
        <f t="shared" si="2"/>
        <v>24</v>
      </c>
      <c r="B36" s="35" t="s">
        <v>122</v>
      </c>
      <c r="C36" s="38" t="s">
        <v>117</v>
      </c>
      <c r="D36" s="44">
        <v>52825.283763759784</v>
      </c>
      <c r="E36" s="37">
        <v>1109330.9590389554</v>
      </c>
      <c r="F36" s="37">
        <v>105650.56752751957</v>
      </c>
      <c r="G36" s="37">
        <v>105650.56752751957</v>
      </c>
      <c r="H36" s="37">
        <v>0</v>
      </c>
      <c r="I36" s="37">
        <v>316951.70258255873</v>
      </c>
      <c r="J36" s="37">
        <v>1162156.2428027152</v>
      </c>
      <c r="K36" s="37">
        <v>0</v>
      </c>
      <c r="L36" s="37">
        <v>0</v>
      </c>
      <c r="M36" s="37">
        <f t="shared" si="1"/>
        <v>2799740.0394792687</v>
      </c>
      <c r="N36" s="37">
        <f t="shared" si="0"/>
        <v>2126086.2794794971</v>
      </c>
    </row>
    <row r="37" spans="1:14" x14ac:dyDescent="0.25">
      <c r="A37">
        <f t="shared" si="2"/>
        <v>25</v>
      </c>
      <c r="B37" s="35" t="s">
        <v>123</v>
      </c>
      <c r="C37" s="38" t="s">
        <v>109</v>
      </c>
      <c r="D37" s="44">
        <v>22191.599999999991</v>
      </c>
      <c r="E37" s="37">
        <v>155341.19999999995</v>
      </c>
      <c r="F37" s="37">
        <v>0</v>
      </c>
      <c r="G37" s="37">
        <v>0</v>
      </c>
      <c r="H37" s="37">
        <v>0</v>
      </c>
      <c r="I37" s="37">
        <v>66574.799999999974</v>
      </c>
      <c r="J37" s="37">
        <v>221915.99999999991</v>
      </c>
      <c r="K37" s="37">
        <v>0</v>
      </c>
      <c r="L37" s="37">
        <v>0</v>
      </c>
      <c r="M37" s="37">
        <f t="shared" si="1"/>
        <v>443831.99999999988</v>
      </c>
      <c r="N37" s="37">
        <f t="shared" si="0"/>
        <v>337040.26527028967</v>
      </c>
    </row>
    <row r="38" spans="1:14" x14ac:dyDescent="0.25">
      <c r="A38">
        <f t="shared" si="2"/>
        <v>26</v>
      </c>
      <c r="B38" s="35" t="s">
        <v>123</v>
      </c>
      <c r="C38" s="38" t="s">
        <v>116</v>
      </c>
      <c r="D38" s="44">
        <v>20345.599999999999</v>
      </c>
      <c r="E38" s="37">
        <v>101728</v>
      </c>
      <c r="F38" s="37">
        <v>0</v>
      </c>
      <c r="G38" s="37">
        <v>0</v>
      </c>
      <c r="H38" s="37">
        <v>0</v>
      </c>
      <c r="I38" s="37">
        <v>40691.199999999997</v>
      </c>
      <c r="J38" s="37">
        <v>183110.39999999999</v>
      </c>
      <c r="K38" s="37">
        <v>0</v>
      </c>
      <c r="L38" s="37">
        <v>0</v>
      </c>
      <c r="M38" s="37">
        <f t="shared" si="1"/>
        <v>325529.59999999998</v>
      </c>
      <c r="N38" s="37">
        <f t="shared" si="0"/>
        <v>247202.956833512</v>
      </c>
    </row>
    <row r="39" spans="1:14" x14ac:dyDescent="0.25">
      <c r="A39">
        <f t="shared" si="2"/>
        <v>27</v>
      </c>
      <c r="B39" s="35" t="s">
        <v>123</v>
      </c>
      <c r="C39" s="38" t="s">
        <v>117</v>
      </c>
      <c r="D39" s="44">
        <v>52825.283763759784</v>
      </c>
      <c r="E39" s="37">
        <v>1162156.2428027152</v>
      </c>
      <c r="F39" s="37">
        <v>52825.283763759784</v>
      </c>
      <c r="G39" s="37">
        <v>105650.56752751957</v>
      </c>
      <c r="H39" s="37">
        <v>105650.56752751957</v>
      </c>
      <c r="I39" s="37">
        <v>581078.12140135758</v>
      </c>
      <c r="J39" s="37">
        <v>845204.54022015654</v>
      </c>
      <c r="K39" s="37">
        <v>0</v>
      </c>
      <c r="L39" s="37">
        <v>0</v>
      </c>
      <c r="M39" s="37">
        <f t="shared" si="1"/>
        <v>2852565.3232430285</v>
      </c>
      <c r="N39" s="37">
        <f t="shared" si="0"/>
        <v>2166201.1149413744</v>
      </c>
    </row>
    <row r="40" spans="1:14" x14ac:dyDescent="0.25">
      <c r="A40">
        <f t="shared" si="2"/>
        <v>28</v>
      </c>
      <c r="B40" s="35" t="s">
        <v>124</v>
      </c>
      <c r="C40" s="38" t="s">
        <v>109</v>
      </c>
      <c r="D40" s="44">
        <v>27686.400000000016</v>
      </c>
      <c r="E40" s="37">
        <v>332236.80000000016</v>
      </c>
      <c r="F40" s="37">
        <v>0</v>
      </c>
      <c r="G40" s="37">
        <v>27686.400000000016</v>
      </c>
      <c r="H40" s="37">
        <v>0</v>
      </c>
      <c r="I40" s="37">
        <v>138432.00000000009</v>
      </c>
      <c r="J40" s="37">
        <v>442982.40000000026</v>
      </c>
      <c r="K40" s="37">
        <v>0</v>
      </c>
      <c r="L40" s="37">
        <v>0</v>
      </c>
      <c r="M40" s="37">
        <f t="shared" si="1"/>
        <v>941337.60000000056</v>
      </c>
      <c r="N40" s="37">
        <f t="shared" si="0"/>
        <v>714839.56635145296</v>
      </c>
    </row>
    <row r="41" spans="1:14" x14ac:dyDescent="0.25">
      <c r="A41">
        <f t="shared" si="2"/>
        <v>29</v>
      </c>
      <c r="B41" s="35" t="s">
        <v>124</v>
      </c>
      <c r="C41" s="38" t="s">
        <v>116</v>
      </c>
      <c r="D41" s="44">
        <v>25053.950000000004</v>
      </c>
      <c r="E41" s="37">
        <v>150323.70000000001</v>
      </c>
      <c r="F41" s="37">
        <v>0</v>
      </c>
      <c r="G41" s="37">
        <v>0</v>
      </c>
      <c r="H41" s="37">
        <v>0</v>
      </c>
      <c r="I41" s="37">
        <v>75161.850000000006</v>
      </c>
      <c r="J41" s="37">
        <v>125269.75000000003</v>
      </c>
      <c r="K41" s="37">
        <v>25053.950000000004</v>
      </c>
      <c r="L41" s="37">
        <v>0</v>
      </c>
      <c r="M41" s="37">
        <f t="shared" si="1"/>
        <v>375809.25000000006</v>
      </c>
      <c r="N41" s="37">
        <f t="shared" si="0"/>
        <v>285384.671026489</v>
      </c>
    </row>
    <row r="42" spans="1:14" x14ac:dyDescent="0.25">
      <c r="A42">
        <f t="shared" si="2"/>
        <v>30</v>
      </c>
      <c r="B42" s="35" t="s">
        <v>124</v>
      </c>
      <c r="C42" s="38" t="s">
        <v>117</v>
      </c>
      <c r="D42" s="44">
        <v>60371.752872868245</v>
      </c>
      <c r="E42" s="37">
        <v>3622305.1723720948</v>
      </c>
      <c r="F42" s="37">
        <v>482974.02298294596</v>
      </c>
      <c r="G42" s="37">
        <v>120743.50574573649</v>
      </c>
      <c r="H42" s="37">
        <v>0</v>
      </c>
      <c r="I42" s="37">
        <v>2113011.3505503885</v>
      </c>
      <c r="J42" s="37">
        <v>4105279.1953550405</v>
      </c>
      <c r="K42" s="37">
        <v>0</v>
      </c>
      <c r="L42" s="37">
        <v>0</v>
      </c>
      <c r="M42" s="37">
        <f t="shared" si="1"/>
        <v>10444313.247006208</v>
      </c>
      <c r="N42" s="37">
        <f t="shared" si="0"/>
        <v>7931276.0398911601</v>
      </c>
    </row>
    <row r="43" spans="1:14" x14ac:dyDescent="0.25">
      <c r="A43">
        <f t="shared" si="2"/>
        <v>31</v>
      </c>
      <c r="B43" s="35" t="s">
        <v>125</v>
      </c>
      <c r="C43" s="38" t="s">
        <v>109</v>
      </c>
      <c r="D43" s="44">
        <v>41423.4</v>
      </c>
      <c r="E43" s="37">
        <v>0</v>
      </c>
      <c r="F43" s="37">
        <v>0</v>
      </c>
      <c r="G43" s="37">
        <v>0</v>
      </c>
      <c r="H43" s="37">
        <v>0</v>
      </c>
      <c r="I43" s="37">
        <v>41423.4</v>
      </c>
      <c r="J43" s="37">
        <v>0</v>
      </c>
      <c r="K43" s="37">
        <v>0</v>
      </c>
      <c r="L43" s="37">
        <v>0</v>
      </c>
      <c r="M43" s="37">
        <f t="shared" si="1"/>
        <v>41423.4</v>
      </c>
      <c r="N43" s="37">
        <f t="shared" si="0"/>
        <v>31456.392789157431</v>
      </c>
    </row>
    <row r="44" spans="1:14" x14ac:dyDescent="0.25">
      <c r="A44">
        <f t="shared" si="2"/>
        <v>32</v>
      </c>
      <c r="B44" s="35" t="s">
        <v>125</v>
      </c>
      <c r="C44" s="38" t="s">
        <v>116</v>
      </c>
      <c r="D44" s="44">
        <v>26949.825000000001</v>
      </c>
      <c r="E44" s="37">
        <v>0</v>
      </c>
      <c r="F44" s="37">
        <v>26949.825000000001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f t="shared" si="1"/>
        <v>26949.825000000001</v>
      </c>
      <c r="N44" s="37">
        <f t="shared" si="0"/>
        <v>20465.347624749651</v>
      </c>
    </row>
    <row r="45" spans="1:14" x14ac:dyDescent="0.25">
      <c r="A45">
        <f t="shared" si="2"/>
        <v>33</v>
      </c>
      <c r="B45" s="35" t="s">
        <v>125</v>
      </c>
      <c r="C45" s="38" t="s">
        <v>117</v>
      </c>
      <c r="D45" s="44">
        <v>75464.691091085449</v>
      </c>
      <c r="E45" s="37">
        <v>377323.45545542723</v>
      </c>
      <c r="F45" s="37">
        <v>0</v>
      </c>
      <c r="G45" s="37">
        <v>0</v>
      </c>
      <c r="H45" s="37">
        <v>0</v>
      </c>
      <c r="I45" s="37">
        <v>150929.3821821709</v>
      </c>
      <c r="J45" s="37">
        <v>0</v>
      </c>
      <c r="K45" s="37">
        <v>0</v>
      </c>
      <c r="L45" s="37">
        <v>0</v>
      </c>
      <c r="M45" s="37">
        <f t="shared" si="1"/>
        <v>528252.83763759816</v>
      </c>
      <c r="N45" s="37">
        <f t="shared" si="0"/>
        <v>401148.35461877327</v>
      </c>
    </row>
    <row r="46" spans="1:14" x14ac:dyDescent="0.25">
      <c r="A46">
        <f t="shared" si="2"/>
        <v>34</v>
      </c>
      <c r="B46" s="35" t="s">
        <v>126</v>
      </c>
      <c r="C46" s="38" t="s">
        <v>116</v>
      </c>
      <c r="D46" s="44">
        <v>45676.609999999993</v>
      </c>
      <c r="E46" s="37">
        <v>45676.609999999993</v>
      </c>
      <c r="F46" s="37">
        <v>0</v>
      </c>
      <c r="G46" s="37">
        <v>0</v>
      </c>
      <c r="H46" s="37">
        <v>0</v>
      </c>
      <c r="I46" s="37">
        <v>274059.65999999997</v>
      </c>
      <c r="J46" s="37">
        <v>45676.609999999993</v>
      </c>
      <c r="K46" s="37">
        <v>0</v>
      </c>
      <c r="L46" s="37">
        <v>0</v>
      </c>
      <c r="M46" s="37">
        <f t="shared" si="1"/>
        <v>365412.87999999995</v>
      </c>
      <c r="N46" s="37">
        <f t="shared" si="0"/>
        <v>277489.80246665527</v>
      </c>
    </row>
    <row r="47" spans="1:14" x14ac:dyDescent="0.25">
      <c r="A47">
        <f t="shared" si="2"/>
        <v>35</v>
      </c>
      <c r="B47" s="35" t="s">
        <v>126</v>
      </c>
      <c r="C47" s="38" t="s">
        <v>117</v>
      </c>
      <c r="D47" s="44">
        <v>113197.03663662818</v>
      </c>
      <c r="E47" s="37">
        <v>4641078.5021017557</v>
      </c>
      <c r="F47" s="37">
        <v>565985.18318314094</v>
      </c>
      <c r="G47" s="37">
        <v>565985.18318314094</v>
      </c>
      <c r="H47" s="37">
        <v>679182.21981976903</v>
      </c>
      <c r="I47" s="37">
        <v>8942565.8942936268</v>
      </c>
      <c r="J47" s="37">
        <v>3169517.025825589</v>
      </c>
      <c r="K47" s="37">
        <v>339591.10990988452</v>
      </c>
      <c r="L47" s="37">
        <v>0</v>
      </c>
      <c r="M47" s="37">
        <f t="shared" si="1"/>
        <v>18903905.118316907</v>
      </c>
      <c r="N47" s="37">
        <f t="shared" si="0"/>
        <v>14355380.404571816</v>
      </c>
    </row>
    <row r="48" spans="1:14" x14ac:dyDescent="0.25">
      <c r="A48">
        <f t="shared" si="2"/>
        <v>36</v>
      </c>
      <c r="B48" s="35" t="s">
        <v>127</v>
      </c>
      <c r="C48" s="38" t="s">
        <v>116</v>
      </c>
      <c r="D48" s="44">
        <v>45418</v>
      </c>
      <c r="E48" s="37">
        <v>0</v>
      </c>
      <c r="F48" s="37">
        <v>0</v>
      </c>
      <c r="G48" s="37">
        <v>0</v>
      </c>
      <c r="H48" s="37">
        <v>45418</v>
      </c>
      <c r="I48" s="37">
        <v>136254</v>
      </c>
      <c r="J48" s="37">
        <v>45418</v>
      </c>
      <c r="K48" s="37">
        <v>0</v>
      </c>
      <c r="L48" s="37">
        <v>0</v>
      </c>
      <c r="M48" s="37">
        <f t="shared" si="1"/>
        <v>227090</v>
      </c>
      <c r="N48" s="37">
        <f t="shared" si="0"/>
        <v>172449.2011396882</v>
      </c>
    </row>
    <row r="49" spans="1:14" x14ac:dyDescent="0.25">
      <c r="A49">
        <f t="shared" si="2"/>
        <v>37</v>
      </c>
      <c r="B49" s="35" t="s">
        <v>127</v>
      </c>
      <c r="C49" s="38" t="s">
        <v>117</v>
      </c>
      <c r="D49" s="44">
        <v>150929.38218217087</v>
      </c>
      <c r="E49" s="37">
        <v>905576.29309302522</v>
      </c>
      <c r="F49" s="37">
        <v>150929.38218217087</v>
      </c>
      <c r="G49" s="37">
        <v>0</v>
      </c>
      <c r="H49" s="37">
        <v>603717.52872868348</v>
      </c>
      <c r="I49" s="37">
        <v>4376952.083282955</v>
      </c>
      <c r="J49" s="37">
        <v>150929.38218217087</v>
      </c>
      <c r="K49" s="37">
        <v>150929.38218217087</v>
      </c>
      <c r="L49" s="37">
        <v>0</v>
      </c>
      <c r="M49" s="37">
        <f t="shared" si="1"/>
        <v>6339034.0516511761</v>
      </c>
      <c r="N49" s="37">
        <f t="shared" si="0"/>
        <v>4813780.2554252781</v>
      </c>
    </row>
    <row r="50" spans="1:14" x14ac:dyDescent="0.25">
      <c r="A50">
        <f t="shared" si="2"/>
        <v>38</v>
      </c>
      <c r="B50" s="35" t="s">
        <v>128</v>
      </c>
      <c r="C50" s="38" t="s">
        <v>116</v>
      </c>
      <c r="D50" s="44">
        <v>58606.76</v>
      </c>
      <c r="E50" s="37">
        <v>0</v>
      </c>
      <c r="F50" s="37">
        <v>0</v>
      </c>
      <c r="G50" s="37">
        <v>0</v>
      </c>
      <c r="H50" s="37">
        <v>234427.04</v>
      </c>
      <c r="I50" s="37">
        <v>351640.56</v>
      </c>
      <c r="J50" s="37">
        <v>58606.76</v>
      </c>
      <c r="K50" s="37">
        <v>0</v>
      </c>
      <c r="L50" s="37">
        <v>0</v>
      </c>
      <c r="M50" s="37">
        <f t="shared" si="1"/>
        <v>644674.36</v>
      </c>
      <c r="N50" s="37">
        <f t="shared" si="0"/>
        <v>489557.34896842559</v>
      </c>
    </row>
    <row r="51" spans="1:14" x14ac:dyDescent="0.25">
      <c r="A51">
        <f t="shared" si="2"/>
        <v>39</v>
      </c>
      <c r="B51" s="35" t="s">
        <v>128</v>
      </c>
      <c r="C51" s="38" t="s">
        <v>117</v>
      </c>
      <c r="D51" s="44">
        <v>226394.07327325639</v>
      </c>
      <c r="E51" s="37">
        <v>905576.29309302557</v>
      </c>
      <c r="F51" s="37">
        <v>0</v>
      </c>
      <c r="G51" s="37">
        <v>0</v>
      </c>
      <c r="H51" s="37">
        <v>2943122.952552333</v>
      </c>
      <c r="I51" s="37">
        <v>6565428.1249244353</v>
      </c>
      <c r="J51" s="37">
        <v>452788.14654651278</v>
      </c>
      <c r="K51" s="37">
        <v>452788.14654651278</v>
      </c>
      <c r="L51" s="37">
        <v>0</v>
      </c>
      <c r="M51" s="37">
        <f t="shared" si="1"/>
        <v>11319703.663662819</v>
      </c>
      <c r="N51" s="37">
        <f t="shared" si="0"/>
        <v>8596036.1704022847</v>
      </c>
    </row>
    <row r="52" spans="1:14" x14ac:dyDescent="0.25">
      <c r="A52">
        <f t="shared" si="2"/>
        <v>40</v>
      </c>
      <c r="B52" s="35" t="s">
        <v>129</v>
      </c>
      <c r="C52" s="38" t="s">
        <v>116</v>
      </c>
      <c r="D52" s="44">
        <v>94903</v>
      </c>
      <c r="E52" s="37">
        <v>0</v>
      </c>
      <c r="F52" s="37">
        <v>0</v>
      </c>
      <c r="G52" s="37">
        <v>0</v>
      </c>
      <c r="H52" s="37">
        <v>94903</v>
      </c>
      <c r="I52" s="37">
        <v>0</v>
      </c>
      <c r="J52" s="37">
        <v>0</v>
      </c>
      <c r="K52" s="37">
        <v>0</v>
      </c>
      <c r="L52" s="37">
        <v>0</v>
      </c>
      <c r="M52" s="37">
        <f t="shared" si="1"/>
        <v>94903</v>
      </c>
      <c r="N52" s="37">
        <f t="shared" si="0"/>
        <v>72068.107515785945</v>
      </c>
    </row>
    <row r="53" spans="1:14" x14ac:dyDescent="0.25">
      <c r="A53">
        <f t="shared" si="2"/>
        <v>41</v>
      </c>
      <c r="B53" s="35" t="s">
        <v>129</v>
      </c>
      <c r="C53" s="38" t="s">
        <v>117</v>
      </c>
      <c r="D53" s="44">
        <v>264126.4188187992</v>
      </c>
      <c r="E53" s="37">
        <v>0</v>
      </c>
      <c r="F53" s="37">
        <v>0</v>
      </c>
      <c r="G53" s="37">
        <v>0</v>
      </c>
      <c r="H53" s="37">
        <v>2113011.3505503936</v>
      </c>
      <c r="I53" s="37">
        <v>1056505.6752751968</v>
      </c>
      <c r="J53" s="37">
        <v>264126.4188187992</v>
      </c>
      <c r="K53" s="37">
        <v>0</v>
      </c>
      <c r="L53" s="37">
        <v>0</v>
      </c>
      <c r="M53" s="37">
        <f t="shared" si="1"/>
        <v>3433643.4446443897</v>
      </c>
      <c r="N53" s="37">
        <f t="shared" si="0"/>
        <v>2607464.3050220273</v>
      </c>
    </row>
    <row r="54" spans="1:14" x14ac:dyDescent="0.25">
      <c r="A54">
        <f t="shared" si="2"/>
        <v>42</v>
      </c>
      <c r="B54" s="35" t="s">
        <v>130</v>
      </c>
      <c r="C54" s="38" t="s">
        <v>117</v>
      </c>
      <c r="D54" s="44">
        <v>301858.7643643418</v>
      </c>
      <c r="E54" s="37">
        <v>0</v>
      </c>
      <c r="F54" s="37">
        <v>0</v>
      </c>
      <c r="G54" s="37">
        <v>0</v>
      </c>
      <c r="H54" s="37">
        <v>1811152.5861860509</v>
      </c>
      <c r="I54" s="37">
        <v>1207435.0574573672</v>
      </c>
      <c r="J54" s="37">
        <v>0</v>
      </c>
      <c r="K54" s="37">
        <v>0</v>
      </c>
      <c r="L54" s="37">
        <v>0</v>
      </c>
      <c r="M54" s="37">
        <f t="shared" si="1"/>
        <v>3018587.6436434183</v>
      </c>
      <c r="N54" s="37">
        <f t="shared" si="0"/>
        <v>2292276.3121072762</v>
      </c>
    </row>
    <row r="55" spans="1:14" x14ac:dyDescent="0.25">
      <c r="A55">
        <f t="shared" si="2"/>
        <v>43</v>
      </c>
      <c r="B55" s="35" t="s">
        <v>131</v>
      </c>
      <c r="C55" s="38" t="s">
        <v>117</v>
      </c>
      <c r="D55" s="44">
        <v>377323.45545542735</v>
      </c>
      <c r="E55" s="37">
        <v>0</v>
      </c>
      <c r="F55" s="37">
        <v>0</v>
      </c>
      <c r="G55" s="37">
        <v>0</v>
      </c>
      <c r="H55" s="37">
        <v>0</v>
      </c>
      <c r="I55" s="37">
        <v>377323.45545542735</v>
      </c>
      <c r="J55" s="37">
        <v>0</v>
      </c>
      <c r="K55" s="37">
        <v>0</v>
      </c>
      <c r="L55" s="37">
        <v>0</v>
      </c>
      <c r="M55" s="37">
        <f t="shared" si="1"/>
        <v>377323.45545542735</v>
      </c>
      <c r="N55" s="37">
        <f t="shared" si="0"/>
        <v>286534.53901340952</v>
      </c>
    </row>
    <row r="56" spans="1:14" ht="13.8" thickBot="1" x14ac:dyDescent="0.3">
      <c r="A56">
        <f t="shared" si="2"/>
        <v>44</v>
      </c>
      <c r="B56" s="35" t="s">
        <v>132</v>
      </c>
      <c r="C56" s="38" t="s">
        <v>117</v>
      </c>
      <c r="D56" s="44">
        <v>754646.9109108547</v>
      </c>
      <c r="E56" s="37">
        <v>0</v>
      </c>
      <c r="F56" s="37">
        <v>0</v>
      </c>
      <c r="G56" s="37">
        <v>0</v>
      </c>
      <c r="H56" s="37">
        <v>0</v>
      </c>
      <c r="I56" s="37">
        <v>754646.9109108547</v>
      </c>
      <c r="J56" s="37">
        <v>0</v>
      </c>
      <c r="K56" s="37">
        <v>1509293.8218217094</v>
      </c>
      <c r="L56" s="37">
        <v>0</v>
      </c>
      <c r="M56" s="37">
        <f t="shared" si="1"/>
        <v>2263940.7327325642</v>
      </c>
      <c r="N56" s="37">
        <f t="shared" si="0"/>
        <v>1719207.2340804574</v>
      </c>
    </row>
    <row r="57" spans="1:14" x14ac:dyDescent="0.25">
      <c r="A57">
        <f t="shared" si="2"/>
        <v>45</v>
      </c>
      <c r="B57" t="s">
        <v>78</v>
      </c>
      <c r="E57" s="40">
        <f t="shared" ref="E57:N57" si="3">SUM(E13:E56)</f>
        <v>632450389.34654021</v>
      </c>
      <c r="F57" s="40">
        <f t="shared" si="3"/>
        <v>3211951.2187116956</v>
      </c>
      <c r="G57" s="40">
        <f t="shared" si="3"/>
        <v>999159.20530523453</v>
      </c>
      <c r="H57" s="40">
        <f t="shared" si="3"/>
        <v>8675864.0600194</v>
      </c>
      <c r="I57" s="40">
        <f t="shared" si="3"/>
        <v>28878267.820778742</v>
      </c>
      <c r="J57" s="40">
        <f t="shared" si="3"/>
        <v>17548187.75232299</v>
      </c>
      <c r="K57" s="40">
        <f t="shared" si="3"/>
        <v>2515892.2871269444</v>
      </c>
      <c r="L57" s="40">
        <f t="shared" si="3"/>
        <v>0</v>
      </c>
      <c r="M57" s="40">
        <f t="shared" si="3"/>
        <v>694279711.69080472</v>
      </c>
      <c r="N57" s="40">
        <f t="shared" si="3"/>
        <v>527227009.76957327</v>
      </c>
    </row>
    <row r="58" spans="1:14" x14ac:dyDescent="0.25">
      <c r="E58" s="41"/>
      <c r="F58" s="41"/>
      <c r="G58" s="41"/>
      <c r="H58" s="41"/>
      <c r="I58" s="41"/>
      <c r="J58" s="41"/>
      <c r="K58" s="41"/>
      <c r="L58" s="41"/>
      <c r="M58" s="41"/>
      <c r="N58" s="41"/>
    </row>
    <row r="59" spans="1:14" x14ac:dyDescent="0.25">
      <c r="A59">
        <f>A57+1</f>
        <v>46</v>
      </c>
      <c r="B59" t="s">
        <v>79</v>
      </c>
      <c r="E59" s="37">
        <f>E57*$M$59</f>
        <v>480274624.17233533</v>
      </c>
      <c r="F59" s="37">
        <f>F57*$M$59</f>
        <v>2439114.1035117349</v>
      </c>
      <c r="G59" s="37">
        <f>G57*$M$59</f>
        <v>758748.54360056983</v>
      </c>
      <c r="H59" s="37">
        <f t="shared" ref="H59:J59" si="4">H57*$M$59</f>
        <v>6588338.660209069</v>
      </c>
      <c r="I59" s="37">
        <f t="shared" si="4"/>
        <v>21929782.095166054</v>
      </c>
      <c r="J59" s="37">
        <f t="shared" si="4"/>
        <v>13325866.217523275</v>
      </c>
      <c r="K59" s="37">
        <f>K57*$M$59</f>
        <v>1910535.9772272871</v>
      </c>
      <c r="L59" s="37">
        <f>L57*$M$59</f>
        <v>0</v>
      </c>
      <c r="M59">
        <f>N59/M57</f>
        <v>0.75938703218850767</v>
      </c>
      <c r="N59" s="37">
        <v>527227009.76957297</v>
      </c>
    </row>
    <row r="60" spans="1:14" x14ac:dyDescent="0.25">
      <c r="E60" s="37"/>
      <c r="F60" s="37"/>
      <c r="G60" s="37"/>
      <c r="H60" s="37"/>
      <c r="I60" s="37"/>
      <c r="J60" s="37"/>
      <c r="K60" s="37"/>
      <c r="L60" s="37"/>
      <c r="M60" s="37"/>
      <c r="N60" s="37"/>
    </row>
    <row r="61" spans="1:14" x14ac:dyDescent="0.25">
      <c r="E61" s="37"/>
    </row>
    <row r="62" spans="1:14" x14ac:dyDescent="0.25">
      <c r="B62" t="s">
        <v>80</v>
      </c>
    </row>
    <row r="63" spans="1:14" x14ac:dyDescent="0.25">
      <c r="B63" t="s">
        <v>81</v>
      </c>
    </row>
    <row r="64" spans="1:14" x14ac:dyDescent="0.25">
      <c r="B64" t="s">
        <v>82</v>
      </c>
    </row>
    <row r="65" spans="2:2" x14ac:dyDescent="0.25">
      <c r="B65" t="s">
        <v>83</v>
      </c>
    </row>
    <row r="66" spans="2:2" x14ac:dyDescent="0.25">
      <c r="B66" s="5" t="s">
        <v>92</v>
      </c>
    </row>
    <row r="67" spans="2:2" x14ac:dyDescent="0.25">
      <c r="B67" s="5" t="s">
        <v>93</v>
      </c>
    </row>
    <row r="68" spans="2:2" x14ac:dyDescent="0.25">
      <c r="B68" s="5" t="s">
        <v>94</v>
      </c>
    </row>
    <row r="69" spans="2:2" x14ac:dyDescent="0.25">
      <c r="B69" s="5" t="s">
        <v>95</v>
      </c>
    </row>
    <row r="70" spans="2:2" x14ac:dyDescent="0.25">
      <c r="B70" s="5" t="s">
        <v>96</v>
      </c>
    </row>
  </sheetData>
  <mergeCells count="2">
    <mergeCell ref="B1:N1"/>
    <mergeCell ref="B2:N2"/>
  </mergeCells>
  <pageMargins left="0.78" right="0.25" top="0.89249999999999996" bottom="0.3" header="0.17" footer="0.16"/>
  <pageSetup scale="61" orientation="portrait" r:id="rId1"/>
  <headerFooter scaleWithDoc="0">
    <oddHeader>&amp;REnbrdige Gas Utah
Docket No. 25-057-06
EGU Exhibit 5.03
Page 5 of 6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62F21-8A8A-4F9B-AE5B-989D195824C4}">
  <sheetPr codeName="Sheet21">
    <pageSetUpPr fitToPage="1"/>
  </sheetPr>
  <dimension ref="A1:K30"/>
  <sheetViews>
    <sheetView view="pageLayout" zoomScaleNormal="100" workbookViewId="0">
      <selection activeCell="F12" sqref="F12"/>
    </sheetView>
  </sheetViews>
  <sheetFormatPr defaultRowHeight="13.2" x14ac:dyDescent="0.25"/>
  <cols>
    <col min="1" max="1" width="4.109375" customWidth="1"/>
    <col min="2" max="2" width="20.44140625" bestFit="1" customWidth="1"/>
    <col min="3" max="3" width="12.6640625" bestFit="1" customWidth="1"/>
    <col min="4" max="4" width="11.33203125" bestFit="1" customWidth="1"/>
    <col min="5" max="5" width="11.88671875" customWidth="1"/>
    <col min="6" max="8" width="12.33203125" customWidth="1"/>
    <col min="9" max="9" width="11.33203125" bestFit="1" customWidth="1"/>
    <col min="10" max="10" width="9.6640625" bestFit="1" customWidth="1"/>
    <col min="11" max="11" width="12.6640625" bestFit="1" customWidth="1"/>
  </cols>
  <sheetData>
    <row r="1" spans="1:11" ht="16.8" x14ac:dyDescent="0.3">
      <c r="B1" s="65" t="s">
        <v>101</v>
      </c>
      <c r="C1" s="65"/>
      <c r="D1" s="65"/>
      <c r="E1" s="65"/>
      <c r="F1" s="65"/>
      <c r="G1" s="65"/>
      <c r="H1" s="65"/>
      <c r="I1" s="65"/>
      <c r="J1" s="65"/>
      <c r="K1" s="65"/>
    </row>
    <row r="8" spans="1:11" x14ac:dyDescent="0.25">
      <c r="B8" s="8" t="s">
        <v>14</v>
      </c>
      <c r="C8" s="8" t="s">
        <v>15</v>
      </c>
      <c r="D8" s="8" t="s">
        <v>16</v>
      </c>
      <c r="E8" s="8" t="s">
        <v>17</v>
      </c>
      <c r="F8" s="8" t="s">
        <v>18</v>
      </c>
      <c r="G8" s="8" t="s">
        <v>19</v>
      </c>
      <c r="H8" s="8" t="s">
        <v>20</v>
      </c>
      <c r="I8" s="8" t="s">
        <v>21</v>
      </c>
      <c r="J8" s="8" t="s">
        <v>57</v>
      </c>
      <c r="K8" s="8" t="s">
        <v>58</v>
      </c>
    </row>
    <row r="9" spans="1:11" ht="13.8" thickBot="1" x14ac:dyDescent="0.3">
      <c r="B9" s="45" t="s">
        <v>102</v>
      </c>
      <c r="C9" s="46" t="s">
        <v>69</v>
      </c>
      <c r="D9" s="46" t="s">
        <v>70</v>
      </c>
      <c r="E9" s="46" t="s">
        <v>71</v>
      </c>
      <c r="F9" s="46" t="s">
        <v>72</v>
      </c>
      <c r="G9" s="46" t="s">
        <v>73</v>
      </c>
      <c r="H9" s="46" t="s">
        <v>74</v>
      </c>
      <c r="I9" s="46" t="s">
        <v>75</v>
      </c>
      <c r="J9" s="46" t="s">
        <v>76</v>
      </c>
      <c r="K9" s="46" t="s">
        <v>103</v>
      </c>
    </row>
    <row r="11" spans="1:11" x14ac:dyDescent="0.25">
      <c r="A11" s="8">
        <v>1</v>
      </c>
      <c r="B11" s="47" t="s">
        <v>104</v>
      </c>
      <c r="C11" s="37">
        <v>962560403.00960124</v>
      </c>
      <c r="D11" s="37">
        <v>1272460.6103015987</v>
      </c>
      <c r="E11" s="37">
        <v>80476.755669690669</v>
      </c>
      <c r="F11" s="37">
        <v>160497.8731465849</v>
      </c>
      <c r="G11" s="37">
        <v>1321255.4878121798</v>
      </c>
      <c r="H11" s="37">
        <v>3462867.5323071158</v>
      </c>
      <c r="I11" s="37">
        <v>42559.664263664163</v>
      </c>
      <c r="J11" s="37">
        <v>67610.793727985321</v>
      </c>
      <c r="K11" s="37">
        <f>SUM(C11:J11)</f>
        <v>968968131.72683001</v>
      </c>
    </row>
    <row r="12" spans="1:11" x14ac:dyDescent="0.25">
      <c r="A12" s="8">
        <f>A11+1</f>
        <v>2</v>
      </c>
      <c r="B12" s="47" t="s">
        <v>105</v>
      </c>
      <c r="C12" s="37">
        <v>492049492.98766714</v>
      </c>
      <c r="D12" s="37">
        <v>761424.98452723143</v>
      </c>
      <c r="E12" s="37">
        <v>73572.530917196113</v>
      </c>
      <c r="F12" s="37">
        <v>3187937.5114492858</v>
      </c>
      <c r="G12" s="37">
        <v>4529444.8012290085</v>
      </c>
      <c r="H12" s="37">
        <v>2343735.2238796083</v>
      </c>
      <c r="I12" s="37">
        <v>348414.18304284161</v>
      </c>
      <c r="J12" s="37">
        <v>41493.96728781001</v>
      </c>
      <c r="K12" s="37">
        <f t="shared" ref="K12:K13" si="0">SUM(C12:J12)</f>
        <v>503335516.19000012</v>
      </c>
    </row>
    <row r="13" spans="1:11" x14ac:dyDescent="0.25">
      <c r="A13" s="8">
        <f>A12+1</f>
        <v>3</v>
      </c>
      <c r="B13" s="47" t="s">
        <v>106</v>
      </c>
      <c r="C13" s="48">
        <v>480274624.17233503</v>
      </c>
      <c r="D13" s="48">
        <v>2439114.1035117335</v>
      </c>
      <c r="E13" s="48">
        <v>758748.54360056936</v>
      </c>
      <c r="F13" s="48">
        <v>6588338.6602090653</v>
      </c>
      <c r="G13" s="48">
        <v>21929782.095166039</v>
      </c>
      <c r="H13" s="48">
        <v>13325866.217523266</v>
      </c>
      <c r="I13" s="48">
        <v>1910535.977227286</v>
      </c>
      <c r="J13" s="48">
        <v>0</v>
      </c>
      <c r="K13" s="48">
        <f t="shared" si="0"/>
        <v>527227009.76957297</v>
      </c>
    </row>
    <row r="14" spans="1:11" x14ac:dyDescent="0.25">
      <c r="A14" s="8">
        <f>A13+1</f>
        <v>4</v>
      </c>
      <c r="B14" s="47" t="s">
        <v>103</v>
      </c>
      <c r="C14" s="37">
        <f>SUM(C11:C13)</f>
        <v>1934884520.1696033</v>
      </c>
      <c r="D14" s="37">
        <f t="shared" ref="D14:J14" si="1">SUM(D11:D13)</f>
        <v>4472999.6983405631</v>
      </c>
      <c r="E14" s="37">
        <f t="shared" si="1"/>
        <v>912797.83018745622</v>
      </c>
      <c r="F14" s="37">
        <f t="shared" si="1"/>
        <v>9936774.0448049363</v>
      </c>
      <c r="G14" s="37">
        <f t="shared" si="1"/>
        <v>27780482.384207226</v>
      </c>
      <c r="H14" s="37">
        <f t="shared" si="1"/>
        <v>19132468.973709989</v>
      </c>
      <c r="I14" s="37">
        <f>SUM(I11:I13)</f>
        <v>2301509.8245337917</v>
      </c>
      <c r="J14" s="37">
        <f t="shared" si="1"/>
        <v>109104.76101579533</v>
      </c>
      <c r="K14" s="37">
        <f>SUM(K11:K13)</f>
        <v>1999530657.686403</v>
      </c>
    </row>
    <row r="15" spans="1:11" x14ac:dyDescent="0.25">
      <c r="B15" s="49"/>
    </row>
    <row r="16" spans="1:11" x14ac:dyDescent="0.25">
      <c r="B16" s="49"/>
    </row>
    <row r="17" spans="1:11" x14ac:dyDescent="0.25">
      <c r="A17" s="8">
        <f>A14+1</f>
        <v>5</v>
      </c>
      <c r="B17" s="47" t="s">
        <v>104</v>
      </c>
      <c r="C17" s="50">
        <f>C11/$K11</f>
        <v>0.99338705938057081</v>
      </c>
      <c r="D17" s="50">
        <f>D11/$K11</f>
        <v>1.3132120331283803E-3</v>
      </c>
      <c r="E17" s="50">
        <f>E11/$K11</f>
        <v>8.3054078905846356E-5</v>
      </c>
      <c r="F17" s="50">
        <f>F11/$K11</f>
        <v>1.6563792749360742E-4</v>
      </c>
      <c r="G17" s="50">
        <f t="shared" ref="G17:J20" si="2">G11/$K11</f>
        <v>1.3635696000213412E-3</v>
      </c>
      <c r="H17" s="50">
        <f t="shared" si="2"/>
        <v>3.5737682374918003E-3</v>
      </c>
      <c r="I17" s="50">
        <f t="shared" si="2"/>
        <v>4.3922666669973123E-5</v>
      </c>
      <c r="J17" s="50">
        <f t="shared" si="2"/>
        <v>6.977607571829416E-5</v>
      </c>
      <c r="K17" s="50">
        <f>SUM(C17:J17)</f>
        <v>1</v>
      </c>
    </row>
    <row r="18" spans="1:11" x14ac:dyDescent="0.25">
      <c r="A18" s="8">
        <f>A17+1</f>
        <v>6</v>
      </c>
      <c r="B18" s="47" t="s">
        <v>105</v>
      </c>
      <c r="C18" s="50">
        <f t="shared" ref="C18:H20" si="3">C12/$K12</f>
        <v>0.97757753458813601</v>
      </c>
      <c r="D18" s="50">
        <f t="shared" si="3"/>
        <v>1.5127583093894118E-3</v>
      </c>
      <c r="E18" s="50">
        <f t="shared" si="3"/>
        <v>1.4616995731615292E-4</v>
      </c>
      <c r="F18" s="50">
        <f t="shared" si="3"/>
        <v>6.3336232173330214E-3</v>
      </c>
      <c r="G18" s="50">
        <f t="shared" si="3"/>
        <v>8.9988579298251308E-3</v>
      </c>
      <c r="H18" s="50">
        <f t="shared" si="3"/>
        <v>4.6564074031980101E-3</v>
      </c>
      <c r="I18" s="50">
        <f t="shared" si="2"/>
        <v>6.9221060671451117E-4</v>
      </c>
      <c r="J18" s="50">
        <f t="shared" si="2"/>
        <v>8.2437988087744597E-5</v>
      </c>
      <c r="K18" s="50">
        <f t="shared" ref="K18:K20" si="4">SUM(C18:J18)</f>
        <v>1.0000000000000002</v>
      </c>
    </row>
    <row r="19" spans="1:11" x14ac:dyDescent="0.25">
      <c r="A19" s="8">
        <f>A18+1</f>
        <v>7</v>
      </c>
      <c r="B19" s="47" t="s">
        <v>106</v>
      </c>
      <c r="C19" s="51">
        <f t="shared" si="3"/>
        <v>0.91094465054482188</v>
      </c>
      <c r="D19" s="51">
        <f t="shared" si="3"/>
        <v>4.626307185168225E-3</v>
      </c>
      <c r="E19" s="51">
        <f t="shared" si="3"/>
        <v>1.4391306392519305E-3</v>
      </c>
      <c r="F19" s="51">
        <f>F13/$K13</f>
        <v>1.2496208536600826E-2</v>
      </c>
      <c r="G19" s="51">
        <f>G13/$K13</f>
        <v>4.1594572525316093E-2</v>
      </c>
      <c r="H19" s="51">
        <f>H13/$K13</f>
        <v>2.5275386068227799E-2</v>
      </c>
      <c r="I19" s="51">
        <f t="shared" si="2"/>
        <v>3.6237445006133025E-3</v>
      </c>
      <c r="J19" s="51">
        <f t="shared" si="2"/>
        <v>0</v>
      </c>
      <c r="K19" s="51">
        <f t="shared" si="4"/>
        <v>1</v>
      </c>
    </row>
    <row r="20" spans="1:11" x14ac:dyDescent="0.25">
      <c r="A20" s="8">
        <f>A19+1</f>
        <v>8</v>
      </c>
      <c r="B20" s="47" t="s">
        <v>103</v>
      </c>
      <c r="C20" s="50">
        <f t="shared" si="3"/>
        <v>0.96766934416919625</v>
      </c>
      <c r="D20" s="50">
        <f t="shared" si="3"/>
        <v>2.2370248143712568E-3</v>
      </c>
      <c r="E20" s="50">
        <f t="shared" si="3"/>
        <v>4.5650604389513446E-4</v>
      </c>
      <c r="F20" s="50">
        <f t="shared" si="3"/>
        <v>4.9695532332084767E-3</v>
      </c>
      <c r="G20" s="50">
        <f t="shared" si="3"/>
        <v>1.3893501596195174E-2</v>
      </c>
      <c r="H20" s="50">
        <f t="shared" si="3"/>
        <v>9.5684799331097001E-3</v>
      </c>
      <c r="I20" s="50">
        <f t="shared" si="2"/>
        <v>1.1510250246409323E-3</v>
      </c>
      <c r="J20" s="50">
        <f t="shared" si="2"/>
        <v>5.4565185383072436E-5</v>
      </c>
      <c r="K20" s="50">
        <f t="shared" si="4"/>
        <v>1</v>
      </c>
    </row>
    <row r="23" spans="1:11" x14ac:dyDescent="0.25">
      <c r="D23" s="55"/>
      <c r="E23" s="54"/>
      <c r="F23" s="53"/>
      <c r="G23" s="9"/>
      <c r="H23" s="56"/>
    </row>
    <row r="24" spans="1:11" x14ac:dyDescent="0.25">
      <c r="D24" s="55"/>
      <c r="E24" s="54"/>
      <c r="F24" s="53"/>
      <c r="G24" s="9"/>
      <c r="H24" s="56"/>
    </row>
    <row r="25" spans="1:11" x14ac:dyDescent="0.25">
      <c r="D25" s="42"/>
      <c r="E25" s="54"/>
      <c r="F25" s="53"/>
      <c r="G25" s="9"/>
      <c r="H25" s="56"/>
    </row>
    <row r="26" spans="1:11" x14ac:dyDescent="0.25">
      <c r="D26" s="55"/>
      <c r="E26" s="54"/>
      <c r="F26" s="53"/>
      <c r="G26" s="9"/>
      <c r="H26" s="56"/>
      <c r="I26" s="56"/>
    </row>
    <row r="27" spans="1:11" x14ac:dyDescent="0.25">
      <c r="D27" s="55"/>
      <c r="E27" s="54"/>
      <c r="F27" s="53"/>
      <c r="G27" s="9"/>
      <c r="H27" s="56"/>
    </row>
    <row r="28" spans="1:11" x14ac:dyDescent="0.25">
      <c r="D28" s="55"/>
      <c r="E28" s="54"/>
      <c r="F28" s="53"/>
      <c r="G28" s="9"/>
      <c r="H28" s="56"/>
    </row>
    <row r="29" spans="1:11" x14ac:dyDescent="0.25">
      <c r="D29" s="55"/>
      <c r="E29" s="54"/>
      <c r="F29" s="53"/>
      <c r="G29" s="9"/>
      <c r="H29" s="56"/>
    </row>
    <row r="30" spans="1:11" x14ac:dyDescent="0.25">
      <c r="D30" s="55"/>
      <c r="E30" s="54"/>
      <c r="F30" s="53"/>
      <c r="G30" s="9"/>
      <c r="H30" s="56"/>
    </row>
  </sheetData>
  <mergeCells count="1">
    <mergeCell ref="B1:K1"/>
  </mergeCells>
  <pageMargins left="0.61" right="0.46" top="1.3176041666666667" bottom="1" header="0.5" footer="0.5"/>
  <pageSetup scale="73" orientation="portrait" r:id="rId1"/>
  <headerFooter scaleWithDoc="0">
    <oddHeader>&amp;REnbridge Gas Utah
Docket No. 25-057-06
EGU Exhibit 5.03
Page 6 of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EGU5.03p1</vt:lpstr>
      <vt:lpstr>EGU5.03p2</vt:lpstr>
      <vt:lpstr>EGU5.03p3</vt:lpstr>
      <vt:lpstr>EGU5.03p4</vt:lpstr>
      <vt:lpstr>EGU5.03p5</vt:lpstr>
      <vt:lpstr>EGU5.03p6</vt:lpstr>
      <vt:lpstr>EGU5.03p1!Print_Area</vt:lpstr>
      <vt:lpstr>EGU5.03p2!Print_Area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 Ipson (Enbridge UWI - 5)</dc:creator>
  <cp:lastModifiedBy>Jessica L Ipson (Enbridge UWI - 5)</cp:lastModifiedBy>
  <cp:lastPrinted>2025-04-22T18:49:37Z</cp:lastPrinted>
  <dcterms:created xsi:type="dcterms:W3CDTF">2025-04-17T21:17:06Z</dcterms:created>
  <dcterms:modified xsi:type="dcterms:W3CDTF">2025-04-29T16:06:10Z</dcterms:modified>
</cp:coreProperties>
</file>