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Websites\Pscweb\utilities\gas\25docs\2505706\"/>
    </mc:Choice>
  </mc:AlternateContent>
  <xr:revisionPtr revIDLastSave="0" documentId="8_{57F79EC6-324E-45E8-A616-C94958E76E8C}" xr6:coauthVersionLast="47" xr6:coauthVersionMax="47" xr10:uidLastSave="{00000000-0000-0000-0000-000000000000}"/>
  <bookViews>
    <workbookView xWindow="885" yWindow="855" windowWidth="24315" windowHeight="19875" xr2:uid="{2771FB23-378D-4897-BE6A-50F671B25A7B}"/>
  </bookViews>
  <sheets>
    <sheet name="UAE COS 2.1, p. 1" sheetId="1" r:id="rId1"/>
    <sheet name="UAE COS 2.1, p. 2" sheetId="3" r:id="rId2"/>
    <sheet name="UAE COS 2.1, p. 3" sheetId="5" r:id="rId3"/>
    <sheet name="UAE COS 2.1, p. 4" sheetId="6" r:id="rId4"/>
    <sheet name="UAE COS 2.1, p. 5" sheetId="7" r:id="rId5"/>
    <sheet name="UAE COS 2.1, p. 6" sheetId="8" r:id="rId6"/>
    <sheet name="UAE COS 2.1, p. 7" sheetId="9" r:id="rId7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m">#REF!</definedName>
    <definedName name="\VVVVV">#REF!</definedName>
    <definedName name="\XXXXX">#REF!</definedName>
    <definedName name="_016___2022">#REF!</definedName>
    <definedName name="A1STA">#REF!</definedName>
    <definedName name="ADDA">#REF!</definedName>
    <definedName name="ADDA1">#REF!</definedName>
    <definedName name="ADDA2">#REF!</definedName>
    <definedName name="ADDATEST">#REF!</definedName>
    <definedName name="ADJA">#REF!</definedName>
    <definedName name="Adjustments">#REF!</definedName>
    <definedName name="Admin_Fee">#REF!</definedName>
    <definedName name="Alloc_Cust_Assist">#REF!</definedName>
    <definedName name="Alloc_Dist_Throu">#REF!</definedName>
    <definedName name="Alloc_Meters_Regs">#REF!</definedName>
    <definedName name="Alloc_Peak_Day">#REF!</definedName>
    <definedName name="Alloc_SD_Mains">#REF!</definedName>
    <definedName name="Alloc_Serv_Lines">#REF!</definedName>
    <definedName name="ALLOCATIONS">#REF!</definedName>
    <definedName name="AllowedROE">#REF!</definedName>
    <definedName name="AllPages">#REF!</definedName>
    <definedName name="AM1A">#REF!</definedName>
    <definedName name="AM2A">#REF!</definedName>
    <definedName name="AM3A">#REF!</definedName>
    <definedName name="AM4A">#REF!</definedName>
    <definedName name="AMDA">#REF!</definedName>
    <definedName name="AP1A">#REF!</definedName>
    <definedName name="APLA">#REF!</definedName>
    <definedName name="ASPA">#REF!</definedName>
    <definedName name="ASTA">#REF!</definedName>
    <definedName name="AVG_INCENTIVE">#REF!</definedName>
    <definedName name="B12A">#REF!</definedName>
    <definedName name="B13A">#REF!</definedName>
    <definedName name="B17A">#REF!</definedName>
    <definedName name="BadDebtScenario">#REF!</definedName>
    <definedName name="Base_NGV">#REF!</definedName>
    <definedName name="Basic_Service_Fee">#REF!</definedName>
    <definedName name="BCEA">#REF!</definedName>
    <definedName name="BGLA">#REF!</definedName>
    <definedName name="blahblah">"V2001-12-31"</definedName>
    <definedName name="Block_out">#REF!</definedName>
    <definedName name="Block_Out_Current">#REF!</definedName>
    <definedName name="Block_Out_Proposed2030">#REF!</definedName>
    <definedName name="Block_Out_Proposed2045">#REF!</definedName>
    <definedName name="Block_Out_Proposed3030">#REF!</definedName>
    <definedName name="Block_Out_Proposed3045">#REF!</definedName>
    <definedName name="BMFA">#REF!</definedName>
    <definedName name="booked">#REF!,#REF!,#REF!,#REF!,#REF!,#REF!,#REF!,#REF!,#REF!</definedName>
    <definedName name="BPYA">#REF!</definedName>
    <definedName name="BQCA">#REF!</definedName>
    <definedName name="BQGA">#REF!</definedName>
    <definedName name="BQIA">#REF!</definedName>
    <definedName name="BQPA">#REF!</definedName>
    <definedName name="BQRA">#REF!</definedName>
    <definedName name="BQTA">#REF!</definedName>
    <definedName name="BUDG">#REF!</definedName>
    <definedName name="budinc">#REF!</definedName>
    <definedName name="budinc2">#REF!</definedName>
    <definedName name="BURA">#REF!</definedName>
    <definedName name="BWEA">#REF!</definedName>
    <definedName name="CapStr">#REF!</definedName>
    <definedName name="CC1A">#REF!</definedName>
    <definedName name="CC2A">#REF!</definedName>
    <definedName name="CET">#REF!</definedName>
    <definedName name="CET_PER1">#REF!</definedName>
    <definedName name="CET_PER10">#REF!</definedName>
    <definedName name="CET_PER11">#REF!</definedName>
    <definedName name="CET_PER12">#REF!</definedName>
    <definedName name="CET_PER2">#REF!</definedName>
    <definedName name="CET_PER3">#REF!</definedName>
    <definedName name="CET_PER4">#REF!</definedName>
    <definedName name="CET_PER5">#REF!</definedName>
    <definedName name="CET_PER6">#REF!</definedName>
    <definedName name="CET_PER7">#REF!</definedName>
    <definedName name="CET_PER8">#REF!</definedName>
    <definedName name="CET_PER9">#REF!</definedName>
    <definedName name="clear1">#REF!,#REF!,#REF!,#REF!,#REF!,#REF!</definedName>
    <definedName name="clearup">#REF!,#REF!,#REF!,#REF!,#REF!,#REF!</definedName>
    <definedName name="CM1A">#REF!</definedName>
    <definedName name="CM2A">#REF!</definedName>
    <definedName name="CO_I4">#REF!</definedName>
    <definedName name="COI4CUSTOMERS">#REF!</definedName>
    <definedName name="COI4DNG">#REF!</definedName>
    <definedName name="COI4DTH">#REF!</definedName>
    <definedName name="COI4GAS">#REF!</definedName>
    <definedName name="COICCUSTOMERS">#REF!</definedName>
    <definedName name="COICDNG">#REF!</definedName>
    <definedName name="COICDTH">#REF!</definedName>
    <definedName name="COICGAS">#REF!</definedName>
    <definedName name="CRTA">#REF!</definedName>
    <definedName name="CTI">#REF!</definedName>
    <definedName name="cumo">#REF!</definedName>
    <definedName name="d">#REF!</definedName>
    <definedName name="DATA1">#REF!</definedName>
    <definedName name="DATA10">#REF!</definedName>
    <definedName name="DATA11">#REF!</definedName>
    <definedName name="DATA12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_xlnm.Database">#REF!</definedName>
    <definedName name="dataentry">#REF!,#REF!,#REF!,#REF!</definedName>
    <definedName name="date1">#REF!</definedName>
    <definedName name="dblink">#REF!</definedName>
    <definedName name="DC1A">#REF!</definedName>
    <definedName name="DC2A">#REF!</definedName>
    <definedName name="DC3A">#REF!</definedName>
    <definedName name="DC4A">#REF!</definedName>
    <definedName name="DC5A">#REF!</definedName>
    <definedName name="DC6A">#REF!</definedName>
    <definedName name="DC7A">#REF!</definedName>
    <definedName name="DC8A">#REF!</definedName>
    <definedName name="DC9A">#REF!</definedName>
    <definedName name="delete1">#REF!,#REF!,#REF!,#REF!</definedName>
    <definedName name="deleteNetRev1">#REF!,#REF!,#REF!,#REF!,#REF!</definedName>
    <definedName name="deleteNT1">#REF!,#REF!,#REF!,#REF!,#REF!,#REF!</definedName>
    <definedName name="DEPA">#REF!</definedName>
    <definedName name="DES">#REF!</definedName>
    <definedName name="descr">#REF!</definedName>
    <definedName name="DI1A">#REF!</definedName>
    <definedName name="DISA">#REF!</definedName>
    <definedName name="DO1A">#REF!</definedName>
    <definedName name="DON_ADJ">#REF!</definedName>
    <definedName name="DONATIONSSCENARIO">#REF!</definedName>
    <definedName name="DS1A">#REF!</definedName>
    <definedName name="DS2A">#REF!</definedName>
    <definedName name="DSM_PER1">#REF!</definedName>
    <definedName name="DSM_PER10">#REF!</definedName>
    <definedName name="DSM_PER11">#REF!</definedName>
    <definedName name="DSM_PER12">#REF!</definedName>
    <definedName name="DSM_PER2">#REF!</definedName>
    <definedName name="DSM_PER3">#REF!</definedName>
    <definedName name="DSM_PER4">#REF!</definedName>
    <definedName name="DSM_PER5">#REF!</definedName>
    <definedName name="DSM_PER6">#REF!</definedName>
    <definedName name="DSM_PER7">#REF!</definedName>
    <definedName name="DSM_PER8">#REF!</definedName>
    <definedName name="DSM_PER9">#REF!</definedName>
    <definedName name="ED1A">#REF!</definedName>
    <definedName name="ED2A">#REF!</definedName>
    <definedName name="ED3A">#REF!</definedName>
    <definedName name="EIRA">#REF!</definedName>
    <definedName name="elimbudfcst">#REF!</definedName>
    <definedName name="elimforecast">#REF!</definedName>
    <definedName name="Energy_Efficiency">#REF!</definedName>
    <definedName name="events">#REF!</definedName>
    <definedName name="EXCA">#REF!</definedName>
    <definedName name="Existing_Admin_Primary">#REF!</definedName>
    <definedName name="Existing_Admin_Secondary">#REF!</definedName>
    <definedName name="Existing_BSF">#REF!</definedName>
    <definedName name="Existing_FS">#REF!</definedName>
    <definedName name="Existing_FT1">#REF!</definedName>
    <definedName name="Existing_FT1_FirmDemandCharge">#REF!</definedName>
    <definedName name="Existing_GS">#REF!</definedName>
    <definedName name="Existing_IS">#REF!</definedName>
    <definedName name="Existing_MT">#REF!</definedName>
    <definedName name="Existing_NGV">#REF!</definedName>
    <definedName name="Existing_TS">#REF!</definedName>
    <definedName name="Existing_TS_FirmDemandCharge">#REF!</definedName>
    <definedName name="f">#REF!</definedName>
    <definedName name="F1T_DNG_WY_PER1">#REF!</definedName>
    <definedName name="F1T_DNG_WY_PER10">#REF!</definedName>
    <definedName name="F1T_DNG_WY_PER11">#REF!</definedName>
    <definedName name="F1T_DNG_WY_PER12">#REF!</definedName>
    <definedName name="F1T_DNG_WY_PER2">#REF!</definedName>
    <definedName name="F1T_DNG_WY_PER3">#REF!</definedName>
    <definedName name="F1T_DNG_WY_PER4">#REF!</definedName>
    <definedName name="F1T_DNG_WY_PER5">#REF!</definedName>
    <definedName name="F1T_DNG_WY_PER6">#REF!</definedName>
    <definedName name="F1T_DNG_WY_PER7">#REF!</definedName>
    <definedName name="F1T_DNG_WY_PER8">#REF!</definedName>
    <definedName name="F1T_DNG_WY_PER9">#REF!</definedName>
    <definedName name="F3_COM_UT_PER7">#REF!</definedName>
    <definedName name="F3_DNG_UT_PER7">#REF!</definedName>
    <definedName name="F3_SNG_UT_PER7">#REF!</definedName>
    <definedName name="F4_COM_UT_PER7">#REF!</definedName>
    <definedName name="F4_DNG_UT_PER7">#REF!</definedName>
    <definedName name="F4_SNG_UT_PER7">#REF!</definedName>
    <definedName name="F4_WNA_UT_PER7">#REF!</definedName>
    <definedName name="FH1A">#REF!</definedName>
    <definedName name="FHEA">#REF!</definedName>
    <definedName name="FHLA">#REF!</definedName>
    <definedName name="FILA">#REF!</definedName>
    <definedName name="Firm_Demand_Charge">#REF!</definedName>
    <definedName name="FLUA">#REF!</definedName>
    <definedName name="FS_FL_UT_PER1">#REF!</definedName>
    <definedName name="FS_FL_UT_PER10">#REF!</definedName>
    <definedName name="FS_FL_UT_PER11">#REF!</definedName>
    <definedName name="FS_FL_UT_PER12">#REF!</definedName>
    <definedName name="FS_FL_UT_PER2">#REF!</definedName>
    <definedName name="FS_FL_UT_PER3">#REF!</definedName>
    <definedName name="FS_FL_UT_PER4">#REF!</definedName>
    <definedName name="FS_FL_UT_PER5">#REF!</definedName>
    <definedName name="FS_FL_UT_PER6">#REF!</definedName>
    <definedName name="FS_FL_UT_PER7">#REF!</definedName>
    <definedName name="FS_FL_UT_PER8">#REF!</definedName>
    <definedName name="FS_FL_UT_PER9">#REF!</definedName>
    <definedName name="FT_FL_UT_PER1">#REF!</definedName>
    <definedName name="FT_FL_UT_PER10">#REF!</definedName>
    <definedName name="FT_FL_UT_PER11">#REF!</definedName>
    <definedName name="FT_FL_UT_PER12">#REF!</definedName>
    <definedName name="FT_FL_UT_PER2">#REF!</definedName>
    <definedName name="FT_FL_UT_PER3">#REF!</definedName>
    <definedName name="FT_FL_UT_PER4">#REF!</definedName>
    <definedName name="FT_FL_UT_PER5">#REF!</definedName>
    <definedName name="FT_FL_UT_PER6">#REF!</definedName>
    <definedName name="FT_FL_UT_PER7">#REF!</definedName>
    <definedName name="FT_FL_UT_PER8">#REF!</definedName>
    <definedName name="FT_FL_UT_PER9">#REF!</definedName>
    <definedName name="FT2_COMM_UT_PER1">#REF!</definedName>
    <definedName name="FT2_COMM_UT_PER10">#REF!</definedName>
    <definedName name="FT2_COMM_UT_PER11">#REF!</definedName>
    <definedName name="FT2_COMM_UT_PER12">#REF!</definedName>
    <definedName name="FT2_COMM_UT_PER2">#REF!</definedName>
    <definedName name="FT2_COMM_UT_PER3">#REF!</definedName>
    <definedName name="FT2_COMM_UT_PER4">#REF!</definedName>
    <definedName name="FT2_COMM_UT_PER5">#REF!</definedName>
    <definedName name="FT2_COMM_UT_PER6">#REF!</definedName>
    <definedName name="FT2_COMM_UT_PER7">#REF!</definedName>
    <definedName name="FT2_COMM_UT_PER8">#REF!</definedName>
    <definedName name="FT2_COMM_UT_PER9">#REF!</definedName>
    <definedName name="FT2C_PER1">#REF!</definedName>
    <definedName name="FT2C_PER10">#REF!</definedName>
    <definedName name="FT2C_PER11">#REF!</definedName>
    <definedName name="FT2C_PER12">#REF!</definedName>
    <definedName name="FT2C_PER2">#REF!</definedName>
    <definedName name="FT2C_PER3">#REF!</definedName>
    <definedName name="FT2C_PER4">#REF!</definedName>
    <definedName name="FT2C_PER5">#REF!</definedName>
    <definedName name="FT2C_PER6">#REF!</definedName>
    <definedName name="FT2C_PER7">#REF!</definedName>
    <definedName name="FT2C_PER8">#REF!</definedName>
    <definedName name="FT2C_PER9">#REF!</definedName>
    <definedName name="FT2RB1">#REF!</definedName>
    <definedName name="FT2RB2">#REF!</definedName>
    <definedName name="FT2RB3">#REF!</definedName>
    <definedName name="FT2RB4">#REF!</definedName>
    <definedName name="G_A">0.065</definedName>
    <definedName name="ggg">#REF!</definedName>
    <definedName name="GI1A">#REF!</definedName>
    <definedName name="GI2A">#REF!</definedName>
    <definedName name="grt">#REF!</definedName>
    <definedName name="GS_FL_UT_PER1">#REF!</definedName>
    <definedName name="GS_FL_UT_PER10">#REF!</definedName>
    <definedName name="GS_FL_UT_PER11">#REF!</definedName>
    <definedName name="GS_FL_UT_PER12">#REF!</definedName>
    <definedName name="GS_FL_UT_PER2">#REF!</definedName>
    <definedName name="GS_FL_UT_PER3">#REF!</definedName>
    <definedName name="GS_FL_UT_PER4">#REF!</definedName>
    <definedName name="GS_FL_UT_PER5">#REF!</definedName>
    <definedName name="GS_FL_UT_PER6">#REF!</definedName>
    <definedName name="GS_FL_UT_PER7">#REF!</definedName>
    <definedName name="GS_FL_UT_PER8">#REF!</definedName>
    <definedName name="GS_FL_UT_PER9">#REF!</definedName>
    <definedName name="GSS_COM_UT_PER7">#REF!</definedName>
    <definedName name="GSS_COM_WY_PER7">#REF!</definedName>
    <definedName name="GSS_DNG_UT_PER7">#REF!</definedName>
    <definedName name="GSS_DNG_WY_PER7">#REF!</definedName>
    <definedName name="GSS_SNG_UT_PER7">#REF!</definedName>
    <definedName name="GSS_WNA_UT_PER7">#REF!</definedName>
    <definedName name="GSW_WNA_PER1">#REF!</definedName>
    <definedName name="GSW_WNA_PER10">#REF!</definedName>
    <definedName name="GSW_WNA_PER11">#REF!</definedName>
    <definedName name="GSW_WNA_PER12">#REF!</definedName>
    <definedName name="GSW_WNA_PER2">#REF!</definedName>
    <definedName name="GSW_WNA_PER3">#REF!</definedName>
    <definedName name="GSW_WNA_PER4">#REF!</definedName>
    <definedName name="GSW_WNA_PER5">#REF!</definedName>
    <definedName name="GSW_WNA_PER6">#REF!</definedName>
    <definedName name="GSW_WNA_PER7">#REF!</definedName>
    <definedName name="GSW_WNA_PER8">#REF!</definedName>
    <definedName name="GSW_WNA_PER9">#REF!</definedName>
    <definedName name="HA1A">#REF!</definedName>
    <definedName name="HA2A">#REF!</definedName>
    <definedName name="hhh">#REF!</definedName>
    <definedName name="high">#REF!</definedName>
    <definedName name="HIST_403_GEN">#REF!</definedName>
    <definedName name="HIST_403_PROD">#REF!</definedName>
    <definedName name="HIST_403_UT">#REF!</definedName>
    <definedName name="HIST_403_WY">#REF!</definedName>
    <definedName name="HO1A">#REF!</definedName>
    <definedName name="HO2A">#REF!</definedName>
    <definedName name="HOLA">#REF!</definedName>
    <definedName name="home">#REF!</definedName>
    <definedName name="HOSA">#REF!</definedName>
    <definedName name="HOTA">#REF!</definedName>
    <definedName name="HS1A">#REF!</definedName>
    <definedName name="HS2A">#REF!</definedName>
    <definedName name="HS3A">#REF!</definedName>
    <definedName name="HS4A">#REF!</definedName>
    <definedName name="HS5A">#REF!</definedName>
    <definedName name="HS6A">#REF!</definedName>
    <definedName name="I2_COM_UT_PER7">#REF!</definedName>
    <definedName name="I2_DNG_UT_PER7">#REF!</definedName>
    <definedName name="I2_SNG_UT_PER7">#REF!</definedName>
    <definedName name="IDGSDNG">#REF!</definedName>
    <definedName name="IDGSDTH">#REF!</definedName>
    <definedName name="IDGSGAS">#REF!</definedName>
    <definedName name="IDGSSNG">#REF!</definedName>
    <definedName name="IDIS2DNG">#REF!</definedName>
    <definedName name="IDIS2DTH">#REF!</definedName>
    <definedName name="IDIS2GAS">#REF!</definedName>
    <definedName name="IDIS2SNG">#REF!</definedName>
    <definedName name="ILLA">#REF!</definedName>
    <definedName name="IM1A">#REF!</definedName>
    <definedName name="IM2A">#REF!</definedName>
    <definedName name="IN1A">#REF!</definedName>
    <definedName name="IN2A">#REF!</definedName>
    <definedName name="IN3A">#REF!</definedName>
    <definedName name="IN4A">#REF!</definedName>
    <definedName name="IN5A">#REF!</definedName>
    <definedName name="IN7A">#REF!</definedName>
    <definedName name="IN8A">#REF!</definedName>
    <definedName name="IN9A">#REF!</definedName>
    <definedName name="INCA">#REF!</definedName>
    <definedName name="INCENT_ADJ">#REF!</definedName>
    <definedName name="INJA">#REF!</definedName>
    <definedName name="INSA">#REF!</definedName>
    <definedName name="Interest">#REF!</definedName>
    <definedName name="INVA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IS_FL_UT_PER1">#REF!</definedName>
    <definedName name="IS_FL_UT_PER10">#REF!</definedName>
    <definedName name="IS_FL_UT_PER11">#REF!</definedName>
    <definedName name="IS_FL_UT_PER12">#REF!</definedName>
    <definedName name="IS_FL_UT_PER2">#REF!</definedName>
    <definedName name="IS_FL_UT_PER3">#REF!</definedName>
    <definedName name="IS_FL_UT_PER4">#REF!</definedName>
    <definedName name="IS_FL_UT_PER5">#REF!</definedName>
    <definedName name="IS_FL_UT_PER6">#REF!</definedName>
    <definedName name="IS_FL_UT_PER7">#REF!</definedName>
    <definedName name="IS_FL_UT_PER8">#REF!</definedName>
    <definedName name="IS_FL_UT_PER9">#REF!</definedName>
    <definedName name="IS4_COM_UT_PER7">#REF!</definedName>
    <definedName name="IS4_DNG_UT_PER7">#REF!</definedName>
    <definedName name="IS4_SNG_UT_PER7">#REF!</definedName>
    <definedName name="IS4_WNA_UT_PER7">#REF!</definedName>
    <definedName name="IT_COMM_UT_PER1">#REF!</definedName>
    <definedName name="IT_COMM_UT_PER10">#REF!</definedName>
    <definedName name="IT_COMM_UT_PER11">#REF!</definedName>
    <definedName name="IT_COMM_UT_PER12">#REF!</definedName>
    <definedName name="IT_COMM_UT_PER2">#REF!</definedName>
    <definedName name="IT_COMM_UT_PER3">#REF!</definedName>
    <definedName name="IT_COMM_UT_PER4">#REF!</definedName>
    <definedName name="IT_COMM_UT_PER5">#REF!</definedName>
    <definedName name="IT_COMM_UT_PER6">#REF!</definedName>
    <definedName name="IT_COMM_UT_PER7">#REF!</definedName>
    <definedName name="IT_COMM_UT_PER8">#REF!</definedName>
    <definedName name="IT_COMM_UT_PER9">#REF!</definedName>
    <definedName name="ITPA">#REF!</definedName>
    <definedName name="JEFF">#REF!</definedName>
    <definedName name="JIB">#REF!</definedName>
    <definedName name="JJIONJI">#REF!</definedName>
    <definedName name="JurisRORNumber">#REF!</definedName>
    <definedName name="labor_2011">#REF!</definedName>
    <definedName name="labor_2012">#REF!</definedName>
    <definedName name="LTCA">#REF!</definedName>
    <definedName name="LTD">38076.6771759259</definedName>
    <definedName name="LTDA">#REF!</definedName>
    <definedName name="LUMA">#REF!</definedName>
    <definedName name="LYN">#REF!</definedName>
    <definedName name="MANA">#REF!</definedName>
    <definedName name="master">#REF!</definedName>
    <definedName name="MILA">#REF!</definedName>
    <definedName name="MITROS">#REF!</definedName>
    <definedName name="MITROSHORT">#REF!</definedName>
    <definedName name="ML2A">#REF!</definedName>
    <definedName name="MLNA">#REF!</definedName>
    <definedName name="MonthEnding">#REF!</definedName>
    <definedName name="MS1A">#REF!</definedName>
    <definedName name="MS2A">#REF!</definedName>
    <definedName name="MT_FL_UT_PER1">#REF!</definedName>
    <definedName name="MT_FL_UT_PER10">#REF!</definedName>
    <definedName name="MT_FL_UT_PER11">#REF!</definedName>
    <definedName name="MT_FL_UT_PER12">#REF!</definedName>
    <definedName name="MT_FL_UT_PER2">#REF!</definedName>
    <definedName name="MT_FL_UT_PER3">#REF!</definedName>
    <definedName name="MT_FL_UT_PER4">#REF!</definedName>
    <definedName name="MT_FL_UT_PER5">#REF!</definedName>
    <definedName name="MT_FL_UT_PER6">#REF!</definedName>
    <definedName name="MT_FL_UT_PER7">#REF!</definedName>
    <definedName name="MT_FL_UT_PER8">#REF!</definedName>
    <definedName name="MT_FL_UT_PER9">#REF!</definedName>
    <definedName name="MT_SNG_UT_PER1">#REF!</definedName>
    <definedName name="MT_SNG_UT_PER10">#REF!</definedName>
    <definedName name="MT_SNG_UT_PER11">#REF!</definedName>
    <definedName name="MT_SNG_UT_PER12">#REF!</definedName>
    <definedName name="MT_SNG_UT_PER2">#REF!</definedName>
    <definedName name="MT_SNG_UT_PER3">#REF!</definedName>
    <definedName name="MT_SNG_UT_PER4">#REF!</definedName>
    <definedName name="MT_SNG_UT_PER5">#REF!</definedName>
    <definedName name="MT_SNG_UT_PER6">#REF!</definedName>
    <definedName name="MT_SNG_UT_PER7">#REF!</definedName>
    <definedName name="MT_SNG_UT_PER8">#REF!</definedName>
    <definedName name="MT_SNG_UT_PER9">#REF!</definedName>
    <definedName name="MTPA">#REF!</definedName>
    <definedName name="MV1A">#REF!</definedName>
    <definedName name="MV2A">#REF!</definedName>
    <definedName name="MV3A">#REF!</definedName>
    <definedName name="MV4A">#REF!</definedName>
    <definedName name="Name_LkUp_03006">"VLOOKUP($E$12,'I:\BUDGET\2 0 0 3\[Actv_CdBk.xls]Activity'!$E$5:$H$101,?)"</definedName>
    <definedName name="Name_LkUp_05006">"VLOOKUP($E$12,'I:\BUDGET\2 0 0 3\[Actv_CdBk.xls]Activity'!$E$5:$H$101,?)"</definedName>
    <definedName name="Name_LkUp_06006">"VLOOKUP($E$12,'I:\BUDGET\2 0 0 3\[Actv_CdBk.xls]Activity'!$E$5:$H$101,?)"</definedName>
    <definedName name="Name_LkUp_07006">"VLOOKUP($E$12,'I:\BUDGET\2 0 0 3\[Actv_CdBk.xls]Activity'!$E$5:$H$101,?)"</definedName>
    <definedName name="Name_Lookup">"=VLOOKUP($E$12,'I:\BUDGET\2 0 0 3\[Actv_CdBk.xls]Activity'!$E$5:$H$101,?)"</definedName>
    <definedName name="Name_Lookup_41006">"VLOOKUP($E$12,'I:\BUDGET\2 0 0 3\[Actv_CdBk.xls]Activity'!$E$5:$H$101,?)"</definedName>
    <definedName name="Name_Lookup_43006">"VLOOKUP($E$12,'I:\BUDGET\2 0 0 3\[Actv_CdBk.xls]Activity'!$E$5:$H$101,?)"</definedName>
    <definedName name="Name_Lookup_84206">"=VLOOKUP($E$12,'I:\BUDGET\2 0 0 3\[Actv_CdBk.xls]Activity'!$E$5:$H$101,?)"</definedName>
    <definedName name="NEW_NAME">"="</definedName>
    <definedName name="NGV_DATA">#REF!</definedName>
    <definedName name="NGV_DSM">#REF!</definedName>
    <definedName name="NGV_per1">#REF!</definedName>
    <definedName name="NGV_PER10">#REF!</definedName>
    <definedName name="NGV_PER11">#REF!</definedName>
    <definedName name="NGV_PER12">#REF!</definedName>
    <definedName name="NGV_PER2">#REF!</definedName>
    <definedName name="NGV_PER3">#REF!</definedName>
    <definedName name="NGV_PER4">#REF!</definedName>
    <definedName name="NGV_PER5">#REF!</definedName>
    <definedName name="NGV_PER6">#REF!</definedName>
    <definedName name="NGV_PER7">#REF!</definedName>
    <definedName name="NGV_PER8">#REF!</definedName>
    <definedName name="NGV_PER9">#REF!</definedName>
    <definedName name="NGV_QUERY">#REF!</definedName>
    <definedName name="NGVA">#REF!</definedName>
    <definedName name="NGVWY_PER1">#REF!</definedName>
    <definedName name="NGVWY_PER10">#REF!</definedName>
    <definedName name="NGVWY_PER11">#REF!</definedName>
    <definedName name="NGVWY_PER12">#REF!</definedName>
    <definedName name="NGVWY_PER2">#REF!</definedName>
    <definedName name="NGVWY_PER3">#REF!</definedName>
    <definedName name="NGVWY_PER4">#REF!</definedName>
    <definedName name="NGVWY_PER5">#REF!</definedName>
    <definedName name="NGVWY_PER6">#REF!</definedName>
    <definedName name="NGVWY_PER7">#REF!</definedName>
    <definedName name="NGVWY_PER8">#REF!</definedName>
    <definedName name="NGVWY_PER9">#REF!</definedName>
    <definedName name="NTEA">#REF!</definedName>
    <definedName name="NvsAnswerCol">"[Drill14]Sheet1!$A$3:$A$98"</definedName>
    <definedName name="NvsASD">"V2012-12-31"</definedName>
    <definedName name="NvsAutoDrillOk">"VY"</definedName>
    <definedName name="NvsElapsedTime">0.000150462969031651</definedName>
    <definedName name="NvsEndTime">41354.6402662037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"V"</definedName>
    <definedName name="NvsPanelEffdt">"V2012-01-01"</definedName>
    <definedName name="NvsPanelSetid">"V01"</definedName>
    <definedName name="NvsParentRef">"'[QGC2009.xlsx]Mar Incst'!$H$59"</definedName>
    <definedName name="NvsReqBU">"V01"</definedName>
    <definedName name="NvsReqBUOnly">"VY"</definedName>
    <definedName name="NvsSheetType">"M"</definedName>
    <definedName name="NvsTransLed">"VN"</definedName>
    <definedName name="NvsTreeASD">"V2012-12-31"</definedName>
    <definedName name="NvsValTbl.">"BUS_UNIT_TBL_GL"</definedName>
    <definedName name="NvsValTbl.ACCOUNT">"GL_ACCOUNT_TBL"</definedName>
    <definedName name="NvsValTbl.AFFILIATE">"AFFILIATE_VW"</definedName>
    <definedName name="NvsValTbl.BUSINESS_UNIT">"BUS_UNIT_TBL_GL"</definedName>
    <definedName name="NvsValTbl.CHARTFIELD1">"CHARTFIELD1_TBL"</definedName>
    <definedName name="NvsValTbl.CHARTFIELD3">"CF3_ALL_VW"</definedName>
    <definedName name="NvsValTbl.CLASS_FLD">"CLASS_CF_ALL_VW"</definedName>
    <definedName name="NvsValTbl.CURRENCY_CD">"CURRENCY_CD_TBL"</definedName>
    <definedName name="NvsValTbl.DEPTID">"DEPT_TBL"</definedName>
    <definedName name="NvsValTbl.JOURNAL_ID">"JRNL_ALL_ID_VW"</definedName>
    <definedName name="NvsValTbl.LOCATION_QRS">"LOCATIONQRS_TBL"</definedName>
    <definedName name="NvsValTbl.OPERATING_UNIT">"OPERUNIT_ALL_VW"</definedName>
    <definedName name="NvsValTbl.PRODUCT">"PRODUCT_TBL"</definedName>
    <definedName name="NvsValTbl.RESOURCE_QRS">"RESOURCEQRS_TBL"</definedName>
    <definedName name="NvsValTbl.RESOURCE_TYPE">"PROJ_RESTYPE_FS"</definedName>
    <definedName name="NvsValTbl.SCENARIO">"BD_SCENARIO_TBL"</definedName>
    <definedName name="NvsValTbl.STATISTICS_CODE">"STAT_TBL"</definedName>
    <definedName name="okok">"%"</definedName>
    <definedName name="ONCA">#REF!</definedName>
    <definedName name="ONPA">#REF!</definedName>
    <definedName name="ONXA">#REF!</definedName>
    <definedName name="OR">#REF!</definedName>
    <definedName name="OT1A">#REF!</definedName>
    <definedName name="OTHA">#REF!</definedName>
    <definedName name="OTPA">#REF!</definedName>
    <definedName name="OVPA">#REF!</definedName>
    <definedName name="P01A">#REF!</definedName>
    <definedName name="P02A">#REF!</definedName>
    <definedName name="P03A">#REF!</definedName>
    <definedName name="P04A">#REF!</definedName>
    <definedName name="P05A">#REF!</definedName>
    <definedName name="P06A">#REF!</definedName>
    <definedName name="P07A">#REF!</definedName>
    <definedName name="P08A">#REF!</definedName>
    <definedName name="P09A">#REF!</definedName>
    <definedName name="P10A">#REF!</definedName>
    <definedName name="P11A">#REF!</definedName>
    <definedName name="P12A">#REF!</definedName>
    <definedName name="P13A">#REF!</definedName>
    <definedName name="P14A">#REF!</definedName>
    <definedName name="P15A">#REF!</definedName>
    <definedName name="P16A">#REF!</definedName>
    <definedName name="P17A">#REF!</definedName>
    <definedName name="P18A">#REF!</definedName>
    <definedName name="pa">#REF!</definedName>
    <definedName name="Page10">#REF!</definedName>
    <definedName name="Page11">#REF!</definedName>
    <definedName name="Page12">#REF!</definedName>
    <definedName name="Page13">#REF!</definedName>
    <definedName name="Page14">#REF!</definedName>
    <definedName name="PAGE354">#REF!</definedName>
    <definedName name="PAGE355">#REF!</definedName>
    <definedName name="Page6">#REF!</definedName>
    <definedName name="Page7">#REF!</definedName>
    <definedName name="Page8">#REF!</definedName>
    <definedName name="Page9">#REF!</definedName>
    <definedName name="PATA">#REF!</definedName>
    <definedName name="PD1A">#REF!</definedName>
    <definedName name="Pdate">#REF!</definedName>
    <definedName name="PDSA">#REF!</definedName>
    <definedName name="PE1A">#REF!</definedName>
    <definedName name="PE2A">#REF!</definedName>
    <definedName name="PE3A">#REF!</definedName>
    <definedName name="PE4A">#REF!</definedName>
    <definedName name="PE5A">#REF!</definedName>
    <definedName name="PE6A">#REF!</definedName>
    <definedName name="PERA">#REF!</definedName>
    <definedName name="PIPELINEINTEGRITY">#REF!</definedName>
    <definedName name="PNPA">#REF!</definedName>
    <definedName name="_xlnm.Print_Area" localSheetId="0">'UAE COS 2.1, p. 1'!$A$1:$H$65</definedName>
    <definedName name="_xlnm.Print_Area" localSheetId="1">'UAE COS 2.1, p. 2'!$A$1:$H$65</definedName>
    <definedName name="_xlnm.Print_Area" localSheetId="2">'UAE COS 2.1, p. 3'!$A$1:$H$77</definedName>
    <definedName name="_xlnm.Print_Area" localSheetId="3">'UAE COS 2.1, p. 4'!$A$1:$H$45</definedName>
    <definedName name="_xlnm.Print_Area" localSheetId="4">'UAE COS 2.1, p. 5'!$A$1:$H$45</definedName>
    <definedName name="_xlnm.Print_Area" localSheetId="5">'UAE COS 2.1, p. 6'!$A$1:$H$62</definedName>
    <definedName name="_xlnm.Print_Area" localSheetId="6">'UAE COS 2.1, p. 7'!$A$1:$H$62</definedName>
    <definedName name="_xlnm.Print_Area">#REF!</definedName>
    <definedName name="Print_Area_MI">#REF!</definedName>
    <definedName name="Print_Titles_MI">#REF!</definedName>
    <definedName name="PrintStaff">#REF!</definedName>
    <definedName name="PRKA">#REF!</definedName>
    <definedName name="PROJ_CAP">#REF!</definedName>
    <definedName name="Proposed_Admin_Primary">#REF!</definedName>
    <definedName name="Proposed_Admin_Secondary">#REF!</definedName>
    <definedName name="Proposed_BSF">#REF!</definedName>
    <definedName name="Proposed_TS_FirmDemandCharge">#REF!</definedName>
    <definedName name="PRSA">#REF!</definedName>
    <definedName name="PSOA">#REF!</definedName>
    <definedName name="PT1A">#REF!</definedName>
    <definedName name="PTAA">#REF!</definedName>
    <definedName name="PTHA">#REF!</definedName>
    <definedName name="PTOA">#REF!</definedName>
    <definedName name="PTRA">#REF!</definedName>
    <definedName name="PTSA">#REF!</definedName>
    <definedName name="Q">#REF!</definedName>
    <definedName name="QRSLABOR">#REF!</definedName>
    <definedName name="QTR_END">"December 31"</definedName>
    <definedName name="QTS_AMT_DETAIL">#REF!</definedName>
    <definedName name="range">#REF!</definedName>
    <definedName name="Rate_Amounts">#REF!</definedName>
    <definedName name="RateBaseScenarios">#REF!</definedName>
    <definedName name="RBN">#REF!</definedName>
    <definedName name="RDPA">#REF!</definedName>
    <definedName name="REGA">#REF!</definedName>
    <definedName name="REPORT">#REF!</definedName>
    <definedName name="RESERVEACCRUALSCENARIO">#REF!</definedName>
    <definedName name="resp">#REF!</definedName>
    <definedName name="RETA">#REF!</definedName>
    <definedName name="REVENUE">#REF!</definedName>
    <definedName name="RevenueScenarios">#REF!</definedName>
    <definedName name="RI">#REF!</definedName>
    <definedName name="RIDA">#REF!</definedName>
    <definedName name="RIPA">#REF!</definedName>
    <definedName name="RoyRate">#REF!</definedName>
    <definedName name="SA1A">#REF!</definedName>
    <definedName name="SAFA">#REF!</definedName>
    <definedName name="SAGA">#REF!</definedName>
    <definedName name="SAPBEXhrIndnt" hidden="1">"Wide"</definedName>
    <definedName name="SAPsysID" hidden="1">"708C5W7SBKP804JT78WJ0JNKI"</definedName>
    <definedName name="SAPwbID" hidden="1">"ARS"</definedName>
    <definedName name="Scenarios">#REF!</definedName>
    <definedName name="scn">#REF!</definedName>
    <definedName name="se5ry">#REF!</definedName>
    <definedName name="SEPA">#REF!</definedName>
    <definedName name="SERA">#REF!</definedName>
    <definedName name="SEVA">#REF!</definedName>
    <definedName name="SFD_QDEPTID">#REF!</definedName>
    <definedName name="SFV_QDEPTID">#REF!</definedName>
    <definedName name="SH1A">#REF!</definedName>
    <definedName name="Shares">#REF!</definedName>
    <definedName name="SHFA">#REF!</definedName>
    <definedName name="SHRA">#REF!</definedName>
    <definedName name="SORT_GA">#REF!</definedName>
    <definedName name="Sort_Main">#REF!</definedName>
    <definedName name="SSSSSSSS">#REF!</definedName>
    <definedName name="ST1A">#REF!</definedName>
    <definedName name="ST2A">#REF!</definedName>
    <definedName name="ST3A">#REF!</definedName>
    <definedName name="ST4A">#REF!</definedName>
    <definedName name="ST5A">#REF!</definedName>
    <definedName name="ST6A">#REF!</definedName>
    <definedName name="ST7A">#REF!</definedName>
    <definedName name="ST8A">#REF!</definedName>
    <definedName name="ST9A">#REF!</definedName>
    <definedName name="STAA">#REF!</definedName>
    <definedName name="STDA">#REF!</definedName>
    <definedName name="STPA">#REF!</definedName>
    <definedName name="STR_INCSTMT">"V2000-10-31"</definedName>
    <definedName name="STUA">#REF!</definedName>
    <definedName name="SUBSIDIARY">"QUESTAR  INFOCOMM"</definedName>
    <definedName name="SUMMARY">#REF!</definedName>
    <definedName name="taxes">#REF!</definedName>
    <definedName name="TEST1">#REF!</definedName>
    <definedName name="TEST10">#REF!</definedName>
    <definedName name="TEST100">#REF!</definedName>
    <definedName name="TEST101">#REF!</definedName>
    <definedName name="TEST102">#REF!</definedName>
    <definedName name="TEST103">#REF!</definedName>
    <definedName name="TEST104">#REF!</definedName>
    <definedName name="TEST105">#REF!</definedName>
    <definedName name="TEST106">#REF!</definedName>
    <definedName name="TEST107">#REF!</definedName>
    <definedName name="TEST108">#REF!</definedName>
    <definedName name="TEST109">#REF!</definedName>
    <definedName name="TEST11">#REF!</definedName>
    <definedName name="TEST110">#REF!</definedName>
    <definedName name="TEST111">#REF!</definedName>
    <definedName name="TEST112">#REF!</definedName>
    <definedName name="TEST113">#REF!</definedName>
    <definedName name="TEST114">#REF!</definedName>
    <definedName name="TEST115">#REF!</definedName>
    <definedName name="TEST116">#REF!</definedName>
    <definedName name="TEST117">#REF!</definedName>
    <definedName name="TEST118">#REF!</definedName>
    <definedName name="TEST119">#REF!</definedName>
    <definedName name="TEST12">#REF!</definedName>
    <definedName name="TEST120">#REF!</definedName>
    <definedName name="TEST121">#REF!</definedName>
    <definedName name="TEST122">#REF!</definedName>
    <definedName name="TEST123">#REF!</definedName>
    <definedName name="TEST124">#REF!</definedName>
    <definedName name="TEST125">#REF!</definedName>
    <definedName name="TEST126">#REF!</definedName>
    <definedName name="TEST127">#REF!</definedName>
    <definedName name="TEST128">#REF!</definedName>
    <definedName name="TEST129">#REF!</definedName>
    <definedName name="TEST13">#REF!</definedName>
    <definedName name="TEST130">#REF!</definedName>
    <definedName name="TEST131">#REF!</definedName>
    <definedName name="TEST132">#REF!</definedName>
    <definedName name="TEST133">#REF!</definedName>
    <definedName name="TEST134">#REF!</definedName>
    <definedName name="TEST135">#REF!</definedName>
    <definedName name="TEST136">#REF!</definedName>
    <definedName name="TEST137">#REF!</definedName>
    <definedName name="TEST138">#REF!</definedName>
    <definedName name="TEST139">#REF!</definedName>
    <definedName name="TEST14">#REF!</definedName>
    <definedName name="TEST140">#REF!</definedName>
    <definedName name="TEST141">#REF!</definedName>
    <definedName name="TEST142">#REF!</definedName>
    <definedName name="TEST143">#REF!</definedName>
    <definedName name="TEST144">#REF!</definedName>
    <definedName name="TEST145">#REF!</definedName>
    <definedName name="TEST146">#REF!</definedName>
    <definedName name="TEST147">#REF!</definedName>
    <definedName name="TEST148">#REF!</definedName>
    <definedName name="TEST149">#REF!</definedName>
    <definedName name="TEST15">#REF!</definedName>
    <definedName name="TEST150">#REF!</definedName>
    <definedName name="TEST151">#REF!</definedName>
    <definedName name="TEST152">#REF!</definedName>
    <definedName name="TEST153">#REF!</definedName>
    <definedName name="TEST154">#REF!</definedName>
    <definedName name="TEST155">#REF!</definedName>
    <definedName name="TEST156">#REF!</definedName>
    <definedName name="TEST157">#REF!</definedName>
    <definedName name="TEST158">#REF!</definedName>
    <definedName name="TEST159">#REF!</definedName>
    <definedName name="TEST16">#REF!</definedName>
    <definedName name="TEST160">#REF!</definedName>
    <definedName name="TEST161">#REF!</definedName>
    <definedName name="TEST162">#REF!</definedName>
    <definedName name="TEST163">#REF!</definedName>
    <definedName name="TEST164">#REF!</definedName>
    <definedName name="TEST165">#REF!</definedName>
    <definedName name="TEST166">#REF!</definedName>
    <definedName name="TEST167">#REF!</definedName>
    <definedName name="TEST168">#REF!</definedName>
    <definedName name="TEST169">#REF!</definedName>
    <definedName name="TEST17">#REF!</definedName>
    <definedName name="TEST170">#REF!</definedName>
    <definedName name="TEST171">#REF!</definedName>
    <definedName name="TEST172">#REF!</definedName>
    <definedName name="TEST173">#REF!</definedName>
    <definedName name="TEST174">#REF!</definedName>
    <definedName name="TEST175">#REF!</definedName>
    <definedName name="TEST176">#REF!</definedName>
    <definedName name="TEST177">#REF!</definedName>
    <definedName name="TEST178">#REF!</definedName>
    <definedName name="TEST179">#REF!</definedName>
    <definedName name="TEST18">#REF!</definedName>
    <definedName name="TEST180">#REF!</definedName>
    <definedName name="TEST181">#REF!</definedName>
    <definedName name="TEST182">#REF!</definedName>
    <definedName name="TEST183">#REF!</definedName>
    <definedName name="TEST184">#REF!</definedName>
    <definedName name="TEST185">#REF!</definedName>
    <definedName name="TEST186">#REF!</definedName>
    <definedName name="TEST187">#REF!</definedName>
    <definedName name="TEST188">#REF!</definedName>
    <definedName name="TEST189">#REF!</definedName>
    <definedName name="TEST19">#REF!</definedName>
    <definedName name="TEST190">#REF!</definedName>
    <definedName name="TEST191">#REF!</definedName>
    <definedName name="TEST192">#REF!</definedName>
    <definedName name="TEST193">#REF!</definedName>
    <definedName name="TEST194">#REF!</definedName>
    <definedName name="TEST195">#REF!</definedName>
    <definedName name="TEST196">#REF!</definedName>
    <definedName name="TEST197">#REF!</definedName>
    <definedName name="TEST198">#REF!</definedName>
    <definedName name="TEST199">#REF!</definedName>
    <definedName name="TEST2">#REF!</definedName>
    <definedName name="TEST20">#REF!</definedName>
    <definedName name="TEST200">#REF!</definedName>
    <definedName name="TEST201">#REF!</definedName>
    <definedName name="TEST202">#REF!</definedName>
    <definedName name="TEST203">#REF!</definedName>
    <definedName name="TEST204">#REF!</definedName>
    <definedName name="TEST205">#REF!</definedName>
    <definedName name="TEST206">#REF!</definedName>
    <definedName name="TEST207">#REF!</definedName>
    <definedName name="TEST208">#REF!</definedName>
    <definedName name="TEST209">#REF!</definedName>
    <definedName name="TEST21">#REF!</definedName>
    <definedName name="TEST210">#REF!</definedName>
    <definedName name="TEST211">#REF!</definedName>
    <definedName name="TEST212">#REF!</definedName>
    <definedName name="TEST213">#REF!</definedName>
    <definedName name="TEST214">#REF!</definedName>
    <definedName name="TEST215">#REF!</definedName>
    <definedName name="TEST216">#REF!</definedName>
    <definedName name="TEST217">#REF!</definedName>
    <definedName name="TEST218">#REF!</definedName>
    <definedName name="TEST219">#REF!</definedName>
    <definedName name="TEST22">#REF!</definedName>
    <definedName name="TEST220">#REF!</definedName>
    <definedName name="TEST221">#REF!</definedName>
    <definedName name="TEST222">#REF!</definedName>
    <definedName name="TEST223">#REF!</definedName>
    <definedName name="TEST224">#REF!</definedName>
    <definedName name="TEST225">#REF!</definedName>
    <definedName name="TEST226">#REF!</definedName>
    <definedName name="TEST227">#REF!</definedName>
    <definedName name="TEST228">#REF!</definedName>
    <definedName name="TEST229">#REF!</definedName>
    <definedName name="TEST23">#REF!</definedName>
    <definedName name="TEST230">#REF!</definedName>
    <definedName name="TEST231">#REF!</definedName>
    <definedName name="TEST232">#REF!</definedName>
    <definedName name="TEST233">#REF!</definedName>
    <definedName name="TEST24">#REF!</definedName>
    <definedName name="TEST25">#REF!</definedName>
    <definedName name="TEST26">#REF!</definedName>
    <definedName name="TEST27">#REF!</definedName>
    <definedName name="TEST28">#REF!</definedName>
    <definedName name="TEST29">#REF!</definedName>
    <definedName name="TEST3">#REF!</definedName>
    <definedName name="TEST30">#REF!</definedName>
    <definedName name="TEST31">#REF!</definedName>
    <definedName name="TEST32">#REF!</definedName>
    <definedName name="TEST33">#REF!</definedName>
    <definedName name="TEST34">#REF!</definedName>
    <definedName name="TEST35">#REF!</definedName>
    <definedName name="TEST36">#REF!</definedName>
    <definedName name="TEST37">#REF!</definedName>
    <definedName name="TEST38">#REF!</definedName>
    <definedName name="TEST39">#REF!</definedName>
    <definedName name="TEST4">#REF!</definedName>
    <definedName name="TEST40">#REF!</definedName>
    <definedName name="TEST41">#REF!</definedName>
    <definedName name="TEST42">#REF!</definedName>
    <definedName name="TEST43">#REF!</definedName>
    <definedName name="TEST44">#REF!</definedName>
    <definedName name="TEST45">#REF!</definedName>
    <definedName name="TEST46">#REF!</definedName>
    <definedName name="TEST47">#REF!</definedName>
    <definedName name="TEST48">#REF!</definedName>
    <definedName name="TEST49">#REF!</definedName>
    <definedName name="TEST5">#REF!</definedName>
    <definedName name="TEST50">#REF!</definedName>
    <definedName name="TEST51">#REF!</definedName>
    <definedName name="TEST52">#REF!</definedName>
    <definedName name="TEST53">#REF!</definedName>
    <definedName name="TEST54">#REF!</definedName>
    <definedName name="TEST55">#REF!</definedName>
    <definedName name="TEST56">#REF!</definedName>
    <definedName name="TEST57">#REF!</definedName>
    <definedName name="TEST58">#REF!</definedName>
    <definedName name="TEST59">#REF!</definedName>
    <definedName name="TEST6">#REF!</definedName>
    <definedName name="TEST60">#REF!</definedName>
    <definedName name="TEST61">#REF!</definedName>
    <definedName name="TEST62">#REF!</definedName>
    <definedName name="TEST63">#REF!</definedName>
    <definedName name="TEST64">#REF!</definedName>
    <definedName name="TEST65">#REF!</definedName>
    <definedName name="TEST66">#REF!</definedName>
    <definedName name="TEST67">#REF!</definedName>
    <definedName name="TEST68">#REF!</definedName>
    <definedName name="TEST69">#REF!</definedName>
    <definedName name="TEST7">#REF!</definedName>
    <definedName name="TEST70">#REF!</definedName>
    <definedName name="TEST71">#REF!</definedName>
    <definedName name="TEST72">#REF!</definedName>
    <definedName name="TEST73">#REF!</definedName>
    <definedName name="TEST74">#REF!</definedName>
    <definedName name="TEST75">#REF!</definedName>
    <definedName name="TEST76">#REF!</definedName>
    <definedName name="TEST77">#REF!</definedName>
    <definedName name="TEST78">#REF!</definedName>
    <definedName name="TEST79">#REF!</definedName>
    <definedName name="TEST8">#REF!</definedName>
    <definedName name="TEST80">#REF!</definedName>
    <definedName name="TEST81">#REF!</definedName>
    <definedName name="TEST82">#REF!</definedName>
    <definedName name="TEST83">#REF!</definedName>
    <definedName name="TEST84">#REF!</definedName>
    <definedName name="TEST85">#REF!</definedName>
    <definedName name="TEST86">#REF!</definedName>
    <definedName name="TEST87">#REF!</definedName>
    <definedName name="TEST88">#REF!</definedName>
    <definedName name="TEST89">#REF!</definedName>
    <definedName name="TEST9">#REF!</definedName>
    <definedName name="TEST90">#REF!</definedName>
    <definedName name="TEST91">#REF!</definedName>
    <definedName name="TEST92">#REF!</definedName>
    <definedName name="TEST93">#REF!</definedName>
    <definedName name="TEST94">#REF!</definedName>
    <definedName name="TEST95">#REF!</definedName>
    <definedName name="TEST96">#REF!</definedName>
    <definedName name="TEST97">#REF!</definedName>
    <definedName name="TEST98">#REF!</definedName>
    <definedName name="TEST99">#REF!</definedName>
    <definedName name="TESTHKEY">#REF!</definedName>
    <definedName name="TESTKEYS">#REF!</definedName>
    <definedName name="TESTVKEY">#REF!</definedName>
    <definedName name="TOTALS">#REF!</definedName>
    <definedName name="TRAA">#REF!</definedName>
    <definedName name="TS_COMM_UT_PER1">#REF!</definedName>
    <definedName name="TS_COMM_UT_PER10">#REF!</definedName>
    <definedName name="TS_COMM_UT_PER11">#REF!</definedName>
    <definedName name="TS_COMM_UT_PER12">#REF!</definedName>
    <definedName name="TS_COMM_UT_PER2">#REF!</definedName>
    <definedName name="TS_COMM_UT_PER3">#REF!</definedName>
    <definedName name="TS_COMM_UT_PER4">#REF!</definedName>
    <definedName name="TS_COMM_UT_PER5">#REF!</definedName>
    <definedName name="TS_COMM_UT_PER6">#REF!</definedName>
    <definedName name="TS_COMM_UT_PER7">#REF!</definedName>
    <definedName name="TS_COMM_UT_PER8">#REF!</definedName>
    <definedName name="TS_COMM_UT_PER9">#REF!</definedName>
    <definedName name="TS_DNG_UT_PER1">#REF!</definedName>
    <definedName name="TS_DNG_UT_PER10">#REF!</definedName>
    <definedName name="TS_DNG_UT_PER11">#REF!</definedName>
    <definedName name="TS_DNG_UT_PER12">#REF!</definedName>
    <definedName name="TS_DNG_UT_PER2">#REF!</definedName>
    <definedName name="TS_DNG_UT_PER3">#REF!</definedName>
    <definedName name="TS_DNG_UT_PER4">#REF!</definedName>
    <definedName name="TS_DNG_UT_PER5">#REF!</definedName>
    <definedName name="TS_DNG_UT_PER6">#REF!</definedName>
    <definedName name="TS_DNG_UT_PER7">#REF!</definedName>
    <definedName name="TS_DNG_UT_PER8">#REF!</definedName>
    <definedName name="TS_DNG_UT_PER9">#REF!</definedName>
    <definedName name="TS_FL_UT_PER1">#REF!</definedName>
    <definedName name="TS_FL_UT_PER10">#REF!</definedName>
    <definedName name="TS_FL_UT_PER11">#REF!</definedName>
    <definedName name="TS_FL_UT_PER12">#REF!</definedName>
    <definedName name="TS_FL_UT_PER2">#REF!</definedName>
    <definedName name="TS_FL_UT_PER3">#REF!</definedName>
    <definedName name="TS_FL_UT_PER4">#REF!</definedName>
    <definedName name="TS_FL_UT_PER5">#REF!</definedName>
    <definedName name="TS_FL_UT_PER6">#REF!</definedName>
    <definedName name="TS_FL_UT_PER7">#REF!</definedName>
    <definedName name="TS_FL_UT_PER8">#REF!</definedName>
    <definedName name="TS_FL_UT_PER9">#REF!</definedName>
    <definedName name="TX1A">#REF!</definedName>
    <definedName name="TXPA">#REF!</definedName>
    <definedName name="UT_CIS_PER1">#REF!</definedName>
    <definedName name="UT_CIS_PER10">#REF!</definedName>
    <definedName name="UT_CIS_PER11">#REF!</definedName>
    <definedName name="UT_CIS_PER12">#REF!</definedName>
    <definedName name="UT_CIS_PER2">#REF!</definedName>
    <definedName name="UT_CIS_PER3">#REF!</definedName>
    <definedName name="UT_CIS_PER4">#REF!</definedName>
    <definedName name="UT_CIS_PER5">#REF!</definedName>
    <definedName name="UT_CIS_PER6">#REF!</definedName>
    <definedName name="UT_CIS_PER7">#REF!</definedName>
    <definedName name="UT_CIS_PER8">#REF!</definedName>
    <definedName name="UT_CIS_PER9">#REF!</definedName>
    <definedName name="UT_F1_SUMMER">#REF!</definedName>
    <definedName name="UT_F1_WINTER">#REF!</definedName>
    <definedName name="UT_F1E_SUMMER">#REF!</definedName>
    <definedName name="UT_F1E_WINTER">#REF!</definedName>
    <definedName name="UT_GS_SUMMER">#REF!</definedName>
    <definedName name="UT_GS_WINTER">#REF!</definedName>
    <definedName name="UT_GSC_SUMMER">#REF!</definedName>
    <definedName name="UT_GSC_WINTER">#REF!</definedName>
    <definedName name="UT_GSR_SUMMER">#REF!</definedName>
    <definedName name="UT_GSR_WINTER">#REF!</definedName>
    <definedName name="UT_GSS_SUMMER">#REF!</definedName>
    <definedName name="UT_GSS_WINTER">#REF!</definedName>
    <definedName name="UT_I2">#REF!</definedName>
    <definedName name="UT_I4">#REF!</definedName>
    <definedName name="UT_IS2">#REF!</definedName>
    <definedName name="UT_IS4">#REF!</definedName>
    <definedName name="UT_IT2">#REF!</definedName>
    <definedName name="Utah_Rates">#REF!</definedName>
    <definedName name="UTCUSTOMERS">#REF!</definedName>
    <definedName name="UTE1CUSTOMERS">#REF!</definedName>
    <definedName name="UTE1DNG">#REF!</definedName>
    <definedName name="UTE1DTH">#REF!</definedName>
    <definedName name="UTE1GAS">#REF!</definedName>
    <definedName name="UTE1SNG">#REF!</definedName>
    <definedName name="UTES">#REF!</definedName>
    <definedName name="UTF1CUSTOMERS">#REF!</definedName>
    <definedName name="UTF1DNG">#REF!</definedName>
    <definedName name="UTF1DTH">#REF!</definedName>
    <definedName name="UTF1EDNG">#REF!</definedName>
    <definedName name="UTF1EDTH">#REF!</definedName>
    <definedName name="UTF1EGAS">#REF!</definedName>
    <definedName name="UTF1ESNG">#REF!</definedName>
    <definedName name="UTF1GAS">#REF!</definedName>
    <definedName name="UTF1SNG">#REF!</definedName>
    <definedName name="UTF3CUSTOMERS">#REF!</definedName>
    <definedName name="UTF3DNG">#REF!</definedName>
    <definedName name="UTF3DTH">#REF!</definedName>
    <definedName name="UTF3GAS">#REF!</definedName>
    <definedName name="UTF3SNG">#REF!</definedName>
    <definedName name="UTF4CUSTOMERS">#REF!</definedName>
    <definedName name="UTF4DNG">#REF!</definedName>
    <definedName name="UTF4DTH">#REF!</definedName>
    <definedName name="UTF4GAS">#REF!</definedName>
    <definedName name="UTF4SNG">#REF!</definedName>
    <definedName name="UTFS">#REF!</definedName>
    <definedName name="UTFS_Winter1">#REF!</definedName>
    <definedName name="UTFS_Winter11">#REF!</definedName>
    <definedName name="UTFS_Winter12">#REF!</definedName>
    <definedName name="UTFS_Winter2">#REF!</definedName>
    <definedName name="UTFS_Winter3">#REF!</definedName>
    <definedName name="UTFT1">#REF!</definedName>
    <definedName name="UTFT1CUSTOMERS">#REF!</definedName>
    <definedName name="UTFT1DNG">#REF!</definedName>
    <definedName name="UTFT1DTH">#REF!</definedName>
    <definedName name="UTFT1GAS">#REF!</definedName>
    <definedName name="UTFT1L">#REF!</definedName>
    <definedName name="UTFT1LDNG">#REF!</definedName>
    <definedName name="UTFT1LDTH">#REF!</definedName>
    <definedName name="UTFT1LGAS">#REF!</definedName>
    <definedName name="UTFT1LSNG">#REF!</definedName>
    <definedName name="UTFT1SNG">#REF!</definedName>
    <definedName name="UTFT2CCUSTOMERS">#REF!</definedName>
    <definedName name="UTFT2CDNG">#REF!</definedName>
    <definedName name="UTFT2CDTH">#REF!</definedName>
    <definedName name="UTFT2CGAS">#REF!</definedName>
    <definedName name="UTFT2CSNG">#REF!</definedName>
    <definedName name="UTFT2CUSTOMERS">#REF!</definedName>
    <definedName name="UTFT2DNG">#REF!</definedName>
    <definedName name="UTFT2DTH">#REF!</definedName>
    <definedName name="UTFT2GAS">#REF!</definedName>
    <definedName name="UTFT2SNG">#REF!</definedName>
    <definedName name="UTFTECUSTOMERS">#REF!</definedName>
    <definedName name="UTFTEDNG">#REF!</definedName>
    <definedName name="UTFTEDTH">#REF!</definedName>
    <definedName name="UTFTEGAS">#REF!</definedName>
    <definedName name="UTFTESNG">#REF!</definedName>
    <definedName name="UTGS">#REF!</definedName>
    <definedName name="UTGS_Winter1">#REF!</definedName>
    <definedName name="UTGS_Winter11">#REF!</definedName>
    <definedName name="UTGS_Winter12">#REF!</definedName>
    <definedName name="UTGS_Winter2">#REF!</definedName>
    <definedName name="utgs_winter3">#REF!</definedName>
    <definedName name="UTGSCDNG">#REF!</definedName>
    <definedName name="UTGSCDTH">#REF!</definedName>
    <definedName name="UTGSCGAS">#REF!</definedName>
    <definedName name="UTGSCSNG">#REF!</definedName>
    <definedName name="UTGSCST">#REF!</definedName>
    <definedName name="UTGSCUSTOMERS">#REF!</definedName>
    <definedName name="UTGSDNG">#REF!</definedName>
    <definedName name="UTGSDTH">#REF!</definedName>
    <definedName name="UTGSECST">#REF!</definedName>
    <definedName name="UTGSEDNG">#REF!</definedName>
    <definedName name="UTGSEDTH">#REF!</definedName>
    <definedName name="UTGSEGAS">#REF!</definedName>
    <definedName name="UTGSESIF">#REF!</definedName>
    <definedName name="UTGSESNG">#REF!</definedName>
    <definedName name="UTGSGAS">#REF!</definedName>
    <definedName name="UTGSRDNG">#REF!</definedName>
    <definedName name="UTGSRDTH">#REF!</definedName>
    <definedName name="UTGSRGAS">#REF!</definedName>
    <definedName name="UTGSRSNG">#REF!</definedName>
    <definedName name="UTGSSCST">#REF!</definedName>
    <definedName name="UTGSSCUSTOMERS">#REF!</definedName>
    <definedName name="UTGSSDNG">#REF!</definedName>
    <definedName name="UTGSSDTH">#REF!</definedName>
    <definedName name="UTGSSGAS">#REF!</definedName>
    <definedName name="UTGSSIF">#REF!</definedName>
    <definedName name="UTGSSNG">#REF!</definedName>
    <definedName name="UTGSSSIF">#REF!</definedName>
    <definedName name="UTGSSSNG">#REF!</definedName>
    <definedName name="UTI2CUSTOMERS">#REF!</definedName>
    <definedName name="UTI2DNG">#REF!</definedName>
    <definedName name="UTI2DTH">#REF!</definedName>
    <definedName name="UTI2GAS">#REF!</definedName>
    <definedName name="UTI2SNG">#REF!</definedName>
    <definedName name="UTI4CUSTOMERS">#REF!</definedName>
    <definedName name="UTI4DNG">#REF!</definedName>
    <definedName name="UTI4DTH">#REF!</definedName>
    <definedName name="UTI4GAS">#REF!</definedName>
    <definedName name="UTI4SNG">#REF!</definedName>
    <definedName name="UTIS">#REF!</definedName>
    <definedName name="UTIS2CUSTOMERS">#REF!</definedName>
    <definedName name="UTIS2DNG">#REF!</definedName>
    <definedName name="UTIS2DTH">#REF!</definedName>
    <definedName name="UTIS2GAS">#REF!</definedName>
    <definedName name="UTIS2SNG">#REF!</definedName>
    <definedName name="UTIS4CUSTOMERS">#REF!</definedName>
    <definedName name="UTIS4DNG">#REF!</definedName>
    <definedName name="UTIS4DTH">#REF!</definedName>
    <definedName name="UTIS4GAS">#REF!</definedName>
    <definedName name="UTIS4SNG">#REF!</definedName>
    <definedName name="UTITCUSTOMERS">#REF!</definedName>
    <definedName name="UTITDNG">#REF!</definedName>
    <definedName name="UTITDTH">#REF!</definedName>
    <definedName name="UTITGAS">#REF!</definedName>
    <definedName name="UTITSCUSTOMERS">#REF!</definedName>
    <definedName name="UTITSDNG">#REF!</definedName>
    <definedName name="UTITSDTH">#REF!</definedName>
    <definedName name="UTITSGAS">#REF!</definedName>
    <definedName name="UTITSNG">#REF!</definedName>
    <definedName name="UTITSSNG">#REF!</definedName>
    <definedName name="UTMT">#REF!</definedName>
    <definedName name="UTMTCUSTOMERS">#REF!</definedName>
    <definedName name="UTMTDNG">#REF!</definedName>
    <definedName name="UTMTDTH">#REF!</definedName>
    <definedName name="UTMTGAS">#REF!</definedName>
    <definedName name="UTMTSNG">#REF!</definedName>
    <definedName name="UTNGV">#REF!</definedName>
    <definedName name="UTNGVCUSTOMERS">#REF!</definedName>
    <definedName name="UTNGVDNG">#REF!</definedName>
    <definedName name="UTNGVDTH">#REF!</definedName>
    <definedName name="UTNGVGAS">#REF!</definedName>
    <definedName name="UTNGVSNG">#REF!</definedName>
    <definedName name="UTP1CUSTOMERS">#REF!</definedName>
    <definedName name="UTP1DNG">#REF!</definedName>
    <definedName name="UTP1DTH">#REF!</definedName>
    <definedName name="UTP1GAS">#REF!</definedName>
    <definedName name="UTP1SNG">#REF!</definedName>
    <definedName name="UTTS">#REF!</definedName>
    <definedName name="UTTSP">#REF!</definedName>
    <definedName name="VA1A">#REF!</definedName>
    <definedName name="VAAA">#REF!</definedName>
    <definedName name="VACA">#REF!</definedName>
    <definedName name="VACATION">#REF!</definedName>
    <definedName name="VARA">#REF!</definedName>
    <definedName name="VASA">#REF!</definedName>
    <definedName name="vp_resp">#REF!</definedName>
    <definedName name="VSEA">#REF!</definedName>
    <definedName name="WCCNumber">#REF!</definedName>
    <definedName name="WELA">#REF!</definedName>
    <definedName name="WELL">#REF!</definedName>
    <definedName name="Wellmaster">#REF!</definedName>
    <definedName name="WEX_ADJ_108_PROD">#REF!</definedName>
    <definedName name="WEX_ADJ_111_PROD">#REF!</definedName>
    <definedName name="what">#REF!</definedName>
    <definedName name="when">#REF!</definedName>
    <definedName name="who">#REF!</definedName>
    <definedName name="WI">#REF!</definedName>
    <definedName name="wiprod">#REF!</definedName>
    <definedName name="wiprodmaster">#REF!</definedName>
    <definedName name="WKCA">#REF!</definedName>
    <definedName name="WLDA">#REF!</definedName>
    <definedName name="WORKSHEET">#REF!</definedName>
    <definedName name="WY_CET_PER1">#REF!</definedName>
    <definedName name="WY_CET_PER10">#REF!</definedName>
    <definedName name="WY_CET_PER11">#REF!</definedName>
    <definedName name="WY_CET_PER12">#REF!</definedName>
    <definedName name="WY_CET_PER2">#REF!</definedName>
    <definedName name="WY_CET_PER3">#REF!</definedName>
    <definedName name="WY_CET_PER4">#REF!</definedName>
    <definedName name="WY_CET_PER5">#REF!</definedName>
    <definedName name="WY_CET_PER6">#REF!</definedName>
    <definedName name="WY_CET_PER7">#REF!</definedName>
    <definedName name="WY_CET_PER8">#REF!</definedName>
    <definedName name="WY_CET_PER9">#REF!</definedName>
    <definedName name="WY_CIS_PER1">#REF!</definedName>
    <definedName name="WY_CIS_PER10">#REF!</definedName>
    <definedName name="WY_CIS_PER11">#REF!</definedName>
    <definedName name="WY_CIS_PER12">#REF!</definedName>
    <definedName name="WY_CIS_PER2">#REF!</definedName>
    <definedName name="WY_CIS_PER3">#REF!</definedName>
    <definedName name="WY_CIS_PER4">#REF!</definedName>
    <definedName name="WY_CIS_PER5">#REF!</definedName>
    <definedName name="WY_CIS_PER6">#REF!</definedName>
    <definedName name="WY_CIS_PER7">#REF!</definedName>
    <definedName name="WY_CIS_PER8">#REF!</definedName>
    <definedName name="WY_CIS_PER9">#REF!</definedName>
    <definedName name="WY_DSM_PER1">#REF!</definedName>
    <definedName name="WY_DSM_PER10">#REF!</definedName>
    <definedName name="WY_DSM_PER11">#REF!</definedName>
    <definedName name="WY_DSM_PER12">#REF!</definedName>
    <definedName name="WY_DSM_PER2">#REF!</definedName>
    <definedName name="WY_DSM_PER3">#REF!</definedName>
    <definedName name="WY_DSM_PER4">#REF!</definedName>
    <definedName name="WY_DSM_PER5">#REF!</definedName>
    <definedName name="WY_DSM_PER6">#REF!</definedName>
    <definedName name="WY_DSM_PER7">#REF!</definedName>
    <definedName name="WY_DSM_PER8">#REF!</definedName>
    <definedName name="WY_DSM_PER9">#REF!</definedName>
    <definedName name="WY_F1">#REF!</definedName>
    <definedName name="WY_GS">#REF!</definedName>
    <definedName name="WY_GSW">#REF!</definedName>
    <definedName name="WY_I2">#REF!</definedName>
    <definedName name="WY_I4">#REF!</definedName>
    <definedName name="WY_IC">#REF!</definedName>
    <definedName name="WY_IC1">#REF!</definedName>
    <definedName name="WY_IC2">#REF!</definedName>
    <definedName name="WY_IC3">#REF!</definedName>
    <definedName name="WY_IC8">#REF!</definedName>
    <definedName name="WY_IT">#REF!</definedName>
    <definedName name="WY_NGV">#REF!</definedName>
    <definedName name="WYCUSTOMERS">#REF!</definedName>
    <definedName name="WYF1CUSTOMERS">#REF!</definedName>
    <definedName name="WYF1DNG">#REF!</definedName>
    <definedName name="WYF1DTH">#REF!</definedName>
    <definedName name="WYF1GAS">#REF!</definedName>
    <definedName name="WYGSCUSTOMERS">#REF!</definedName>
    <definedName name="WYGSDNG">#REF!</definedName>
    <definedName name="WYGSDTH">#REF!</definedName>
    <definedName name="WYGSGAS">#REF!</definedName>
    <definedName name="WYGSSIF">#REF!</definedName>
    <definedName name="WYGSWCUSTOMERS">#REF!</definedName>
    <definedName name="WYGSWDNG">#REF!</definedName>
    <definedName name="WYGSWDTH">#REF!</definedName>
    <definedName name="WYGSWGAS">#REF!</definedName>
    <definedName name="WYI2CUSTOMERS">#REF!</definedName>
    <definedName name="WYI2DNG">#REF!</definedName>
    <definedName name="WYI2DTH">#REF!</definedName>
    <definedName name="WYI2GAS">#REF!</definedName>
    <definedName name="WYI2SNG">#REF!</definedName>
    <definedName name="WYI4CUSTOMERS">#REF!</definedName>
    <definedName name="WYI4DNG">#REF!</definedName>
    <definedName name="WYI4DTH">#REF!</definedName>
    <definedName name="WYI4GAS">#REF!</definedName>
    <definedName name="WYI4SNG">#REF!</definedName>
    <definedName name="WYICCUSTOMERS">#REF!</definedName>
    <definedName name="WYICDNG">#REF!</definedName>
    <definedName name="WYICDTH">#REF!</definedName>
    <definedName name="WYICGAS">#REF!</definedName>
    <definedName name="WYICSDNG">#REF!</definedName>
    <definedName name="WYICSDTH">#REF!</definedName>
    <definedName name="WYICSGAS">#REF!</definedName>
    <definedName name="WYITCUSTOMERS">#REF!</definedName>
    <definedName name="WYITDNG">#REF!</definedName>
    <definedName name="WYITDTH">#REF!</definedName>
    <definedName name="WYITGAS">#REF!</definedName>
    <definedName name="Wym_Rates">#REF!</definedName>
    <definedName name="WYNGVCUSTOMERS">#REF!</definedName>
    <definedName name="WYNGVDNG">#REF!</definedName>
    <definedName name="WYNGVDTH">#REF!</definedName>
    <definedName name="WYNGVGAS">#REF!</definedName>
    <definedName name="X">#REF!</definedName>
    <definedName name="XXXX">#REF!</definedName>
    <definedName name="year">#REF!</definedName>
    <definedName name="YTD_Lbr_Var">#REF!</definedName>
    <definedName name="YTD_Lbr_Var_Pct">#REF!</definedName>
    <definedName name="ZZZZZ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3" i="8" l="1"/>
  <c r="A44" i="8" s="1"/>
  <c r="A45" i="8" s="1"/>
  <c r="A46" i="8" s="1"/>
  <c r="A47" i="8" s="1"/>
  <c r="A48" i="8" s="1"/>
  <c r="A49" i="8" s="1"/>
  <c r="A50" i="8" s="1"/>
  <c r="D42" i="8"/>
  <c r="E42" i="8"/>
  <c r="F42" i="8"/>
  <c r="G42" i="8"/>
  <c r="D43" i="8"/>
  <c r="E43" i="8"/>
  <c r="F43" i="8"/>
  <c r="G43" i="8"/>
  <c r="D44" i="8"/>
  <c r="E44" i="8"/>
  <c r="F44" i="8"/>
  <c r="G44" i="8"/>
  <c r="D45" i="8"/>
  <c r="E45" i="8"/>
  <c r="F45" i="8"/>
  <c r="G45" i="8"/>
  <c r="D46" i="8"/>
  <c r="E46" i="8"/>
  <c r="F46" i="8"/>
  <c r="G46" i="8"/>
  <c r="D47" i="8"/>
  <c r="E47" i="8"/>
  <c r="F47" i="8"/>
  <c r="G47" i="8"/>
  <c r="D48" i="8"/>
  <c r="E48" i="8"/>
  <c r="F48" i="8"/>
  <c r="G48" i="8"/>
  <c r="D49" i="8"/>
  <c r="E49" i="8"/>
  <c r="F49" i="8"/>
  <c r="G49" i="8"/>
  <c r="D50" i="8"/>
  <c r="E50" i="8"/>
  <c r="F50" i="8"/>
  <c r="C43" i="8"/>
  <c r="C44" i="8"/>
  <c r="C45" i="8"/>
  <c r="C46" i="8"/>
  <c r="C47" i="8"/>
  <c r="C48" i="8"/>
  <c r="C49" i="8"/>
  <c r="C50" i="8"/>
  <c r="C42" i="8"/>
  <c r="C42" i="9"/>
  <c r="D42" i="9"/>
  <c r="E42" i="9"/>
  <c r="G42" i="9"/>
  <c r="C43" i="9"/>
  <c r="D43" i="9"/>
  <c r="E43" i="9"/>
  <c r="G43" i="9"/>
  <c r="C44" i="9"/>
  <c r="D44" i="9"/>
  <c r="E44" i="9"/>
  <c r="G44" i="9"/>
  <c r="C45" i="9"/>
  <c r="D45" i="9"/>
  <c r="E45" i="9"/>
  <c r="G45" i="9"/>
  <c r="C46" i="9"/>
  <c r="D46" i="9"/>
  <c r="E46" i="9"/>
  <c r="G46" i="9"/>
  <c r="C47" i="9"/>
  <c r="D47" i="9"/>
  <c r="E47" i="9"/>
  <c r="G47" i="9"/>
  <c r="C48" i="9"/>
  <c r="D48" i="9"/>
  <c r="E48" i="9"/>
  <c r="G48" i="9"/>
  <c r="C49" i="9"/>
  <c r="D49" i="9"/>
  <c r="E49" i="9"/>
  <c r="G49" i="9"/>
  <c r="E50" i="9"/>
  <c r="A43" i="9"/>
  <c r="A44" i="9" s="1"/>
  <c r="A45" i="9" s="1"/>
  <c r="A46" i="9" s="1"/>
  <c r="A47" i="9" s="1"/>
  <c r="A48" i="9" s="1"/>
  <c r="A49" i="9" s="1"/>
  <c r="A50" i="9" s="1"/>
  <c r="D25" i="9"/>
  <c r="E25" i="9"/>
  <c r="G25" i="9"/>
  <c r="D26" i="9"/>
  <c r="E26" i="9"/>
  <c r="G26" i="9"/>
  <c r="D27" i="9"/>
  <c r="E27" i="9"/>
  <c r="G27" i="9"/>
  <c r="D28" i="9"/>
  <c r="E28" i="9"/>
  <c r="G28" i="9"/>
  <c r="D29" i="9"/>
  <c r="E29" i="9"/>
  <c r="G29" i="9"/>
  <c r="D30" i="9"/>
  <c r="E30" i="9"/>
  <c r="G30" i="9"/>
  <c r="D31" i="9"/>
  <c r="E31" i="9"/>
  <c r="G31" i="9"/>
  <c r="D32" i="9"/>
  <c r="E32" i="9"/>
  <c r="G32" i="9"/>
  <c r="C26" i="9"/>
  <c r="C27" i="9"/>
  <c r="C28" i="9"/>
  <c r="C29" i="9"/>
  <c r="C30" i="9"/>
  <c r="C31" i="9"/>
  <c r="C32" i="9"/>
  <c r="C25" i="9"/>
  <c r="A26" i="9"/>
  <c r="A27" i="9" s="1"/>
  <c r="A28" i="9" s="1"/>
  <c r="A29" i="9" s="1"/>
  <c r="A30" i="9" s="1"/>
  <c r="A31" i="9" s="1"/>
  <c r="A32" i="9" s="1"/>
  <c r="A33" i="9" s="1"/>
  <c r="G16" i="9"/>
  <c r="E16" i="9"/>
  <c r="E33" i="9" s="1"/>
  <c r="D16" i="9"/>
  <c r="D33" i="9" s="1"/>
  <c r="C16" i="9"/>
  <c r="C33" i="9" s="1"/>
  <c r="H15" i="9"/>
  <c r="F15" i="9"/>
  <c r="F32" i="9" s="1"/>
  <c r="H14" i="9"/>
  <c r="F14" i="9"/>
  <c r="F31" i="9" s="1"/>
  <c r="H13" i="9"/>
  <c r="F13" i="9"/>
  <c r="F30" i="9" s="1"/>
  <c r="H12" i="9"/>
  <c r="F12" i="9"/>
  <c r="F29" i="9" s="1"/>
  <c r="H11" i="9"/>
  <c r="F11" i="9"/>
  <c r="F28" i="9" s="1"/>
  <c r="H10" i="9"/>
  <c r="F10" i="9"/>
  <c r="F27" i="9" s="1"/>
  <c r="H9" i="9"/>
  <c r="F9" i="9"/>
  <c r="F26" i="9" s="1"/>
  <c r="A9" i="9"/>
  <c r="A10" i="9" s="1"/>
  <c r="A11" i="9" s="1"/>
  <c r="A12" i="9" s="1"/>
  <c r="A13" i="9" s="1"/>
  <c r="A14" i="9" s="1"/>
  <c r="A15" i="9" s="1"/>
  <c r="A16" i="9" s="1"/>
  <c r="H8" i="9"/>
  <c r="F8" i="9"/>
  <c r="F25" i="9" s="1"/>
  <c r="F16" i="9" l="1"/>
  <c r="F33" i="9" s="1"/>
  <c r="H16" i="9"/>
  <c r="D25" i="8" l="1"/>
  <c r="E25" i="8"/>
  <c r="G25" i="8"/>
  <c r="D26" i="8"/>
  <c r="E26" i="8"/>
  <c r="G26" i="8"/>
  <c r="D27" i="8"/>
  <c r="E27" i="8"/>
  <c r="G27" i="8"/>
  <c r="D28" i="8"/>
  <c r="E28" i="8"/>
  <c r="G28" i="8"/>
  <c r="D29" i="8"/>
  <c r="E29" i="8"/>
  <c r="G29" i="8"/>
  <c r="D30" i="8"/>
  <c r="E30" i="8"/>
  <c r="G30" i="8"/>
  <c r="D31" i="8"/>
  <c r="E31" i="8"/>
  <c r="G31" i="8"/>
  <c r="D32" i="8"/>
  <c r="E32" i="8"/>
  <c r="G32" i="8"/>
  <c r="C26" i="8"/>
  <c r="C27" i="8"/>
  <c r="C28" i="8"/>
  <c r="C29" i="8"/>
  <c r="C30" i="8"/>
  <c r="C31" i="8"/>
  <c r="C32" i="8"/>
  <c r="C25" i="8"/>
  <c r="A26" i="8"/>
  <c r="A27" i="8" s="1"/>
  <c r="A28" i="8" s="1"/>
  <c r="A29" i="8" s="1"/>
  <c r="A30" i="8" s="1"/>
  <c r="A31" i="8" s="1"/>
  <c r="A32" i="8" s="1"/>
  <c r="A33" i="8" s="1"/>
  <c r="G16" i="8"/>
  <c r="E16" i="8"/>
  <c r="E33" i="8" s="1"/>
  <c r="D16" i="8"/>
  <c r="D33" i="8" s="1"/>
  <c r="C16" i="8"/>
  <c r="C33" i="8" s="1"/>
  <c r="H15" i="8"/>
  <c r="F15" i="8"/>
  <c r="F32" i="8" s="1"/>
  <c r="H14" i="8"/>
  <c r="F14" i="8"/>
  <c r="F31" i="8" s="1"/>
  <c r="H13" i="8"/>
  <c r="F13" i="8"/>
  <c r="F30" i="8" s="1"/>
  <c r="H12" i="8"/>
  <c r="F12" i="8"/>
  <c r="F29" i="8" s="1"/>
  <c r="H11" i="8"/>
  <c r="F11" i="8"/>
  <c r="F28" i="8" s="1"/>
  <c r="H10" i="8"/>
  <c r="F10" i="8"/>
  <c r="F27" i="8" s="1"/>
  <c r="H9" i="8"/>
  <c r="F9" i="8"/>
  <c r="F26" i="8" s="1"/>
  <c r="A9" i="8"/>
  <c r="A10" i="8" s="1"/>
  <c r="A11" i="8" s="1"/>
  <c r="A12" i="8" s="1"/>
  <c r="A13" i="8" s="1"/>
  <c r="A14" i="8" s="1"/>
  <c r="A15" i="8" s="1"/>
  <c r="A16" i="8" s="1"/>
  <c r="H8" i="8"/>
  <c r="F8" i="8"/>
  <c r="F25" i="8" s="1"/>
  <c r="F16" i="8" l="1"/>
  <c r="F33" i="8" s="1"/>
  <c r="H16" i="8"/>
  <c r="D25" i="7" l="1"/>
  <c r="E25" i="7"/>
  <c r="F25" i="7"/>
  <c r="G25" i="7"/>
  <c r="D26" i="7"/>
  <c r="E26" i="7"/>
  <c r="F26" i="7"/>
  <c r="G26" i="7"/>
  <c r="D27" i="7"/>
  <c r="E27" i="7"/>
  <c r="F27" i="7"/>
  <c r="G27" i="7"/>
  <c r="D28" i="7"/>
  <c r="E28" i="7"/>
  <c r="F28" i="7"/>
  <c r="G28" i="7"/>
  <c r="D29" i="7"/>
  <c r="E29" i="7"/>
  <c r="F29" i="7"/>
  <c r="G29" i="7"/>
  <c r="D30" i="7"/>
  <c r="E30" i="7"/>
  <c r="F30" i="7"/>
  <c r="G30" i="7"/>
  <c r="D31" i="7"/>
  <c r="E31" i="7"/>
  <c r="F31" i="7"/>
  <c r="G31" i="7"/>
  <c r="D32" i="7"/>
  <c r="E32" i="7"/>
  <c r="F32" i="7"/>
  <c r="G32" i="7"/>
  <c r="D33" i="7"/>
  <c r="E33" i="7"/>
  <c r="F33" i="7"/>
  <c r="C26" i="7"/>
  <c r="C27" i="7"/>
  <c r="C28" i="7"/>
  <c r="C29" i="7"/>
  <c r="C30" i="7"/>
  <c r="C31" i="7"/>
  <c r="C32" i="7"/>
  <c r="C33" i="7"/>
  <c r="C25" i="7"/>
  <c r="A26" i="7"/>
  <c r="A27" i="7" s="1"/>
  <c r="A28" i="7" s="1"/>
  <c r="A29" i="7" s="1"/>
  <c r="A30" i="7" s="1"/>
  <c r="A31" i="7" s="1"/>
  <c r="A32" i="7" s="1"/>
  <c r="A33" i="7" s="1"/>
  <c r="G16" i="7"/>
  <c r="G33" i="9" s="1"/>
  <c r="E16" i="7"/>
  <c r="D16" i="7"/>
  <c r="C16" i="7"/>
  <c r="H15" i="7"/>
  <c r="H32" i="9" s="1"/>
  <c r="F15" i="7"/>
  <c r="H14" i="7"/>
  <c r="H31" i="9" s="1"/>
  <c r="F14" i="7"/>
  <c r="H13" i="7"/>
  <c r="H30" i="9" s="1"/>
  <c r="F13" i="7"/>
  <c r="H12" i="7"/>
  <c r="H29" i="9" s="1"/>
  <c r="F12" i="7"/>
  <c r="H11" i="7"/>
  <c r="H28" i="9" s="1"/>
  <c r="F11" i="7"/>
  <c r="H10" i="7"/>
  <c r="H27" i="9" s="1"/>
  <c r="F10" i="7"/>
  <c r="H9" i="7"/>
  <c r="H26" i="9" s="1"/>
  <c r="F9" i="7"/>
  <c r="A9" i="7"/>
  <c r="A10" i="7" s="1"/>
  <c r="A11" i="7" s="1"/>
  <c r="A12" i="7" s="1"/>
  <c r="A13" i="7" s="1"/>
  <c r="A14" i="7" s="1"/>
  <c r="A15" i="7" s="1"/>
  <c r="A16" i="7" s="1"/>
  <c r="H8" i="7"/>
  <c r="H25" i="9" s="1"/>
  <c r="F8" i="7"/>
  <c r="D25" i="6"/>
  <c r="E25" i="6"/>
  <c r="G25" i="6"/>
  <c r="D26" i="6"/>
  <c r="E26" i="6"/>
  <c r="G26" i="6"/>
  <c r="D27" i="6"/>
  <c r="E27" i="6"/>
  <c r="G27" i="6"/>
  <c r="D28" i="6"/>
  <c r="E28" i="6"/>
  <c r="G28" i="6"/>
  <c r="D29" i="6"/>
  <c r="E29" i="6"/>
  <c r="G29" i="6"/>
  <c r="D30" i="6"/>
  <c r="E30" i="6"/>
  <c r="G30" i="6"/>
  <c r="D31" i="6"/>
  <c r="E31" i="6"/>
  <c r="G31" i="6"/>
  <c r="D32" i="6"/>
  <c r="E32" i="6"/>
  <c r="G32" i="6"/>
  <c r="C26" i="6"/>
  <c r="C27" i="6"/>
  <c r="C28" i="6"/>
  <c r="C29" i="6"/>
  <c r="C30" i="6"/>
  <c r="C31" i="6"/>
  <c r="C32" i="6"/>
  <c r="C25" i="6"/>
  <c r="A26" i="6"/>
  <c r="A27" i="6" s="1"/>
  <c r="A28" i="6" s="1"/>
  <c r="A29" i="6" s="1"/>
  <c r="A30" i="6" s="1"/>
  <c r="A31" i="6" s="1"/>
  <c r="A32" i="6" s="1"/>
  <c r="A33" i="6" s="1"/>
  <c r="G16" i="6"/>
  <c r="G33" i="8" s="1"/>
  <c r="E16" i="6"/>
  <c r="D16" i="6"/>
  <c r="C16" i="6"/>
  <c r="H15" i="6"/>
  <c r="H32" i="8" s="1"/>
  <c r="F15" i="6"/>
  <c r="H14" i="6"/>
  <c r="H31" i="8" s="1"/>
  <c r="F14" i="6"/>
  <c r="H13" i="6"/>
  <c r="H30" i="8" s="1"/>
  <c r="F13" i="6"/>
  <c r="H12" i="6"/>
  <c r="H29" i="8" s="1"/>
  <c r="F12" i="6"/>
  <c r="H11" i="6"/>
  <c r="H28" i="8" s="1"/>
  <c r="F11" i="6"/>
  <c r="H10" i="6"/>
  <c r="H27" i="8" s="1"/>
  <c r="F10" i="6"/>
  <c r="H9" i="6"/>
  <c r="H26" i="8" s="1"/>
  <c r="F9" i="6"/>
  <c r="A9" i="6"/>
  <c r="A10" i="6" s="1"/>
  <c r="A11" i="6" s="1"/>
  <c r="A12" i="6" s="1"/>
  <c r="A13" i="6" s="1"/>
  <c r="A14" i="6" s="1"/>
  <c r="A15" i="6" s="1"/>
  <c r="A16" i="6" s="1"/>
  <c r="H8" i="6"/>
  <c r="H25" i="8" s="1"/>
  <c r="F8" i="6"/>
  <c r="H25" i="1"/>
  <c r="H42" i="8" s="1"/>
  <c r="G48" i="1"/>
  <c r="G48" i="3"/>
  <c r="G23" i="5"/>
  <c r="F16" i="7" l="1"/>
  <c r="H16" i="7"/>
  <c r="H33" i="9" s="1"/>
  <c r="F16" i="6"/>
  <c r="H16" i="6"/>
  <c r="H33" i="8" s="1"/>
  <c r="E54" i="5"/>
  <c r="E55" i="5"/>
  <c r="E56" i="5"/>
  <c r="E57" i="5"/>
  <c r="E58" i="5"/>
  <c r="E59" i="5"/>
  <c r="E60" i="5"/>
  <c r="E61" i="5"/>
  <c r="E62" i="5"/>
  <c r="E63" i="5"/>
  <c r="E64" i="5"/>
  <c r="E53" i="5"/>
  <c r="D65" i="5"/>
  <c r="C65" i="5"/>
  <c r="G24" i="5"/>
  <c r="G25" i="5"/>
  <c r="G26" i="5"/>
  <c r="G27" i="5"/>
  <c r="E65" i="5" l="1"/>
  <c r="G54" i="5" l="1"/>
  <c r="G55" i="5"/>
  <c r="H55" i="5" s="1"/>
  <c r="G56" i="5"/>
  <c r="H56" i="5" s="1"/>
  <c r="G57" i="5"/>
  <c r="H57" i="5" s="1"/>
  <c r="G53" i="5"/>
  <c r="H58" i="5"/>
  <c r="H59" i="5"/>
  <c r="H60" i="5"/>
  <c r="H61" i="5"/>
  <c r="H62" i="5"/>
  <c r="H63" i="5"/>
  <c r="H64" i="5"/>
  <c r="C48" i="5"/>
  <c r="D41" i="5" s="1"/>
  <c r="E48" i="5"/>
  <c r="F47" i="5" s="1"/>
  <c r="H24" i="5"/>
  <c r="H25" i="5"/>
  <c r="H26" i="5"/>
  <c r="H27" i="5"/>
  <c r="H23" i="5"/>
  <c r="G34" i="5"/>
  <c r="G33" i="5"/>
  <c r="G32" i="5"/>
  <c r="G31" i="5"/>
  <c r="G30" i="5"/>
  <c r="G29" i="5"/>
  <c r="G28" i="5"/>
  <c r="H18" i="5"/>
  <c r="D18" i="5"/>
  <c r="E18" i="5"/>
  <c r="F18" i="5"/>
  <c r="C18" i="5"/>
  <c r="G7" i="5"/>
  <c r="G8" i="5"/>
  <c r="G9" i="5"/>
  <c r="G10" i="5"/>
  <c r="G11" i="5"/>
  <c r="G12" i="5"/>
  <c r="G13" i="5"/>
  <c r="G14" i="5"/>
  <c r="G15" i="5"/>
  <c r="G16" i="5"/>
  <c r="G17" i="5"/>
  <c r="G6" i="5"/>
  <c r="D42" i="3"/>
  <c r="G49" i="3"/>
  <c r="E49" i="3"/>
  <c r="D49" i="3"/>
  <c r="C49" i="3"/>
  <c r="E48" i="3"/>
  <c r="D48" i="3"/>
  <c r="C48" i="3"/>
  <c r="G47" i="3"/>
  <c r="E47" i="3"/>
  <c r="D47" i="3"/>
  <c r="C47" i="3"/>
  <c r="G46" i="3"/>
  <c r="E46" i="3"/>
  <c r="D46" i="3"/>
  <c r="C46" i="3"/>
  <c r="G45" i="3"/>
  <c r="E45" i="3"/>
  <c r="D45" i="3"/>
  <c r="C45" i="3"/>
  <c r="G44" i="3"/>
  <c r="E44" i="3"/>
  <c r="D44" i="3"/>
  <c r="C44" i="3"/>
  <c r="G43" i="3"/>
  <c r="E43" i="3"/>
  <c r="D43" i="3"/>
  <c r="C43" i="3"/>
  <c r="A43" i="3"/>
  <c r="A44" i="3" s="1"/>
  <c r="A45" i="3" s="1"/>
  <c r="A46" i="3" s="1"/>
  <c r="A47" i="3" s="1"/>
  <c r="A48" i="3" s="1"/>
  <c r="A49" i="3" s="1"/>
  <c r="A50" i="3" s="1"/>
  <c r="G42" i="3"/>
  <c r="E42" i="3"/>
  <c r="C42" i="3"/>
  <c r="G33" i="3"/>
  <c r="G50" i="9" s="1"/>
  <c r="E33" i="3"/>
  <c r="D33" i="3"/>
  <c r="D50" i="9" s="1"/>
  <c r="C33" i="3"/>
  <c r="C50" i="9" s="1"/>
  <c r="H32" i="3"/>
  <c r="H49" i="9" s="1"/>
  <c r="F32" i="3"/>
  <c r="F49" i="9" s="1"/>
  <c r="H31" i="3"/>
  <c r="H48" i="9" s="1"/>
  <c r="F31" i="3"/>
  <c r="F48" i="9" s="1"/>
  <c r="H30" i="3"/>
  <c r="H47" i="9" s="1"/>
  <c r="F30" i="3"/>
  <c r="F47" i="9" s="1"/>
  <c r="H29" i="3"/>
  <c r="H46" i="9" s="1"/>
  <c r="F29" i="3"/>
  <c r="F46" i="9" s="1"/>
  <c r="H28" i="3"/>
  <c r="H45" i="9" s="1"/>
  <c r="F28" i="3"/>
  <c r="F45" i="9" s="1"/>
  <c r="H27" i="3"/>
  <c r="H44" i="9" s="1"/>
  <c r="F27" i="3"/>
  <c r="F44" i="9" s="1"/>
  <c r="H26" i="3"/>
  <c r="H43" i="9" s="1"/>
  <c r="F26" i="3"/>
  <c r="F43" i="9" s="1"/>
  <c r="A26" i="3"/>
  <c r="A27" i="3" s="1"/>
  <c r="A28" i="3" s="1"/>
  <c r="A29" i="3" s="1"/>
  <c r="A30" i="3" s="1"/>
  <c r="A31" i="3" s="1"/>
  <c r="A32" i="3" s="1"/>
  <c r="A33" i="3" s="1"/>
  <c r="H25" i="3"/>
  <c r="H42" i="9" s="1"/>
  <c r="F25" i="3"/>
  <c r="F42" i="9" s="1"/>
  <c r="G16" i="3"/>
  <c r="G33" i="7" s="1"/>
  <c r="E16" i="3"/>
  <c r="E50" i="3" s="1"/>
  <c r="D16" i="3"/>
  <c r="C16" i="3"/>
  <c r="H15" i="3"/>
  <c r="H32" i="7" s="1"/>
  <c r="F15" i="3"/>
  <c r="H14" i="3"/>
  <c r="F14" i="3"/>
  <c r="H13" i="3"/>
  <c r="H30" i="7" s="1"/>
  <c r="F13" i="3"/>
  <c r="H12" i="3"/>
  <c r="H29" i="7" s="1"/>
  <c r="F12" i="3"/>
  <c r="H11" i="3"/>
  <c r="H28" i="7" s="1"/>
  <c r="F11" i="3"/>
  <c r="H10" i="3"/>
  <c r="H27" i="7" s="1"/>
  <c r="F10" i="3"/>
  <c r="H9" i="3"/>
  <c r="H26" i="7" s="1"/>
  <c r="F9" i="3"/>
  <c r="A9" i="3"/>
  <c r="A10" i="3" s="1"/>
  <c r="A11" i="3" s="1"/>
  <c r="A12" i="3" s="1"/>
  <c r="A13" i="3" s="1"/>
  <c r="A14" i="3" s="1"/>
  <c r="A15" i="3" s="1"/>
  <c r="A16" i="3" s="1"/>
  <c r="H8" i="3"/>
  <c r="H25" i="7" s="1"/>
  <c r="F8" i="3"/>
  <c r="D42" i="1"/>
  <c r="H48" i="3" l="1"/>
  <c r="H31" i="7"/>
  <c r="G50" i="3"/>
  <c r="F43" i="3"/>
  <c r="H42" i="3"/>
  <c r="C50" i="3"/>
  <c r="H47" i="3"/>
  <c r="D50" i="3"/>
  <c r="F44" i="3"/>
  <c r="F33" i="3"/>
  <c r="F50" i="9" s="1"/>
  <c r="H33" i="3"/>
  <c r="H50" i="9" s="1"/>
  <c r="F48" i="3"/>
  <c r="F49" i="3"/>
  <c r="F42" i="3"/>
  <c r="H49" i="3"/>
  <c r="H54" i="5"/>
  <c r="G65" i="5"/>
  <c r="H53" i="5"/>
  <c r="F65" i="5"/>
  <c r="F40" i="5"/>
  <c r="F48" i="5"/>
  <c r="F42" i="5"/>
  <c r="D43" i="5"/>
  <c r="F46" i="5"/>
  <c r="F45" i="5"/>
  <c r="F44" i="5"/>
  <c r="F43" i="5"/>
  <c r="F41" i="5"/>
  <c r="D44" i="5"/>
  <c r="D40" i="5"/>
  <c r="D48" i="5"/>
  <c r="D47" i="5"/>
  <c r="D46" i="5"/>
  <c r="D45" i="5"/>
  <c r="D42" i="5"/>
  <c r="D35" i="5"/>
  <c r="F35" i="5"/>
  <c r="G18" i="5"/>
  <c r="E35" i="5"/>
  <c r="H35" i="5"/>
  <c r="H44" i="3"/>
  <c r="H43" i="3"/>
  <c r="F45" i="3"/>
  <c r="H45" i="3"/>
  <c r="H46" i="3"/>
  <c r="F47" i="3"/>
  <c r="F46" i="3"/>
  <c r="H16" i="3"/>
  <c r="H33" i="7" s="1"/>
  <c r="F16" i="3"/>
  <c r="F50" i="3" s="1"/>
  <c r="H26" i="1"/>
  <c r="H43" i="8" s="1"/>
  <c r="H27" i="1"/>
  <c r="H44" i="8" s="1"/>
  <c r="H28" i="1"/>
  <c r="H45" i="8" s="1"/>
  <c r="H29" i="1"/>
  <c r="H46" i="8" s="1"/>
  <c r="H30" i="1"/>
  <c r="H47" i="8" s="1"/>
  <c r="H31" i="1"/>
  <c r="H48" i="8" s="1"/>
  <c r="H32" i="1"/>
  <c r="H49" i="8" s="1"/>
  <c r="F26" i="1"/>
  <c r="F27" i="1"/>
  <c r="F28" i="1"/>
  <c r="F29" i="1"/>
  <c r="F30" i="1"/>
  <c r="F31" i="1"/>
  <c r="F32" i="1"/>
  <c r="F25" i="1"/>
  <c r="H9" i="1"/>
  <c r="H26" i="6" s="1"/>
  <c r="H10" i="1"/>
  <c r="H27" i="6" s="1"/>
  <c r="H11" i="1"/>
  <c r="H28" i="6" s="1"/>
  <c r="H12" i="1"/>
  <c r="H29" i="6" s="1"/>
  <c r="H13" i="1"/>
  <c r="H30" i="6" s="1"/>
  <c r="H14" i="1"/>
  <c r="H31" i="6" s="1"/>
  <c r="H15" i="1"/>
  <c r="H32" i="6" s="1"/>
  <c r="H8" i="1"/>
  <c r="H25" i="6" s="1"/>
  <c r="F9" i="1"/>
  <c r="F26" i="6" s="1"/>
  <c r="F10" i="1"/>
  <c r="F27" i="6" s="1"/>
  <c r="F11" i="1"/>
  <c r="F28" i="6" s="1"/>
  <c r="F12" i="1"/>
  <c r="F29" i="6" s="1"/>
  <c r="F13" i="1"/>
  <c r="F30" i="6" s="1"/>
  <c r="F14" i="1"/>
  <c r="F31" i="6" s="1"/>
  <c r="F15" i="1"/>
  <c r="F32" i="6" s="1"/>
  <c r="F8" i="1"/>
  <c r="F25" i="6" s="1"/>
  <c r="D43" i="1"/>
  <c r="D44" i="1"/>
  <c r="D45" i="1"/>
  <c r="D46" i="1"/>
  <c r="D47" i="1"/>
  <c r="D48" i="1"/>
  <c r="D49" i="1"/>
  <c r="D16" i="1"/>
  <c r="D33" i="6" s="1"/>
  <c r="D33" i="1"/>
  <c r="H50" i="3" l="1"/>
  <c r="H65" i="5"/>
  <c r="D50" i="1"/>
  <c r="G49" i="1" l="1"/>
  <c r="E49" i="1"/>
  <c r="C49" i="1"/>
  <c r="E48" i="1"/>
  <c r="C48" i="1"/>
  <c r="G47" i="1"/>
  <c r="E47" i="1"/>
  <c r="C47" i="1"/>
  <c r="G46" i="1"/>
  <c r="E46" i="1"/>
  <c r="C46" i="1"/>
  <c r="G45" i="1"/>
  <c r="E45" i="1"/>
  <c r="C45" i="1"/>
  <c r="G44" i="1"/>
  <c r="E44" i="1"/>
  <c r="C44" i="1"/>
  <c r="G43" i="1"/>
  <c r="E43" i="1"/>
  <c r="C43" i="1"/>
  <c r="A43" i="1"/>
  <c r="A44" i="1" s="1"/>
  <c r="A45" i="1" s="1"/>
  <c r="A46" i="1" s="1"/>
  <c r="A47" i="1" s="1"/>
  <c r="A48" i="1" s="1"/>
  <c r="A49" i="1" s="1"/>
  <c r="A50" i="1" s="1"/>
  <c r="G42" i="1"/>
  <c r="E42" i="1"/>
  <c r="C42" i="1"/>
  <c r="G33" i="1"/>
  <c r="E33" i="1"/>
  <c r="F33" i="1" s="1"/>
  <c r="C33" i="1"/>
  <c r="A26" i="1"/>
  <c r="A27" i="1" s="1"/>
  <c r="A28" i="1" s="1"/>
  <c r="A29" i="1" s="1"/>
  <c r="A30" i="1" s="1"/>
  <c r="A31" i="1" s="1"/>
  <c r="A32" i="1" s="1"/>
  <c r="A33" i="1" s="1"/>
  <c r="G16" i="1"/>
  <c r="E16" i="1"/>
  <c r="C16" i="1"/>
  <c r="C33" i="6" s="1"/>
  <c r="H43" i="1"/>
  <c r="A9" i="1"/>
  <c r="A10" i="1" s="1"/>
  <c r="A11" i="1" s="1"/>
  <c r="A12" i="1" s="1"/>
  <c r="A13" i="1" s="1"/>
  <c r="A14" i="1" s="1"/>
  <c r="A15" i="1" s="1"/>
  <c r="A16" i="1" s="1"/>
  <c r="H33" i="1" l="1"/>
  <c r="H50" i="8" s="1"/>
  <c r="G50" i="8"/>
  <c r="H16" i="1"/>
  <c r="H33" i="6" s="1"/>
  <c r="G33" i="6"/>
  <c r="F16" i="1"/>
  <c r="F33" i="6" s="1"/>
  <c r="E33" i="6"/>
  <c r="F43" i="1"/>
  <c r="G50" i="1"/>
  <c r="H44" i="1"/>
  <c r="H47" i="1"/>
  <c r="H42" i="1"/>
  <c r="F44" i="1"/>
  <c r="F45" i="1"/>
  <c r="E50" i="1"/>
  <c r="H45" i="1"/>
  <c r="F46" i="1"/>
  <c r="H46" i="1"/>
  <c r="F47" i="1"/>
  <c r="F42" i="1"/>
  <c r="F49" i="1"/>
  <c r="H49" i="1"/>
  <c r="C50" i="1"/>
  <c r="F48" i="1"/>
  <c r="H48" i="1"/>
  <c r="F50" i="1" l="1"/>
  <c r="H50" i="1"/>
  <c r="G35" i="5" l="1"/>
  <c r="C35" i="5"/>
</calcChain>
</file>

<file path=xl/sharedStrings.xml><?xml version="1.0" encoding="utf-8"?>
<sst xmlns="http://schemas.openxmlformats.org/spreadsheetml/2006/main" count="687" uniqueCount="170">
  <si>
    <t xml:space="preserve">Class </t>
  </si>
  <si>
    <t>$ Increase/</t>
  </si>
  <si>
    <t>% Increase/</t>
  </si>
  <si>
    <t>Line</t>
  </si>
  <si>
    <t>(Decrease)</t>
  </si>
  <si>
    <t>-Decrease</t>
  </si>
  <si>
    <t>No.</t>
  </si>
  <si>
    <t xml:space="preserve">(a) </t>
  </si>
  <si>
    <t xml:space="preserve">(c) </t>
  </si>
  <si>
    <t>(d)</t>
  </si>
  <si>
    <t xml:space="preserve">(e) </t>
  </si>
  <si>
    <t xml:space="preserve">(f) </t>
  </si>
  <si>
    <t>GS</t>
  </si>
  <si>
    <t>FS</t>
  </si>
  <si>
    <t>IS</t>
  </si>
  <si>
    <t>TSS</t>
  </si>
  <si>
    <t>TSM</t>
  </si>
  <si>
    <t>TSL</t>
  </si>
  <si>
    <t>TBF</t>
  </si>
  <si>
    <t>NGV</t>
  </si>
  <si>
    <t xml:space="preserve">Total </t>
  </si>
  <si>
    <t xml:space="preserve">DNG Revenue Change to Achieve
 Equalized ROR </t>
  </si>
  <si>
    <t xml:space="preserve">DNG Revenue Change
 Plus TBF Discount </t>
  </si>
  <si>
    <t xml:space="preserve">(b) </t>
  </si>
  <si>
    <t>COS Results with UAE Recommended TBF Load Adjustment</t>
  </si>
  <si>
    <t>at Enbridge Revenue Requirement per DPU FDR 1.18</t>
  </si>
  <si>
    <t>Incremental Impact of UAE Recommended TBF Load Adjustment</t>
  </si>
  <si>
    <t>Projected Current DNG Revenue Plus General Revenue</t>
  </si>
  <si>
    <t>(g)</t>
  </si>
  <si>
    <t xml:space="preserve">2. Includes the allocated General Related Other Revenue totaling $12.5M, consisting of Interest on Past Due Accounts, NGV Equipment Leases, Capacity Release Revenues, and </t>
  </si>
  <si>
    <t>DNG Revenue Change to Achieve
Equalized ROR</t>
  </si>
  <si>
    <t>DNG Revenue Change
 Plus TBF &amp; NGV Discounts</t>
  </si>
  <si>
    <t xml:space="preserve">4. Column (d) ÷ Column (c). </t>
  </si>
  <si>
    <t xml:space="preserve">6. Column (f) ÷ Column (c). </t>
  </si>
  <si>
    <t>at UAE Direct Revenue Requirement</t>
  </si>
  <si>
    <t>Data Sources/Notes</t>
  </si>
  <si>
    <t>Projected Current DNG Revenue</t>
  </si>
  <si>
    <t xml:space="preserve">Projected Current DNG Revenue </t>
  </si>
  <si>
    <t>Enbridge Proposed</t>
  </si>
  <si>
    <t>Block 1 Volumes</t>
  </si>
  <si>
    <t>Block 2 Volumes</t>
  </si>
  <si>
    <t>Block 3 Volumes</t>
  </si>
  <si>
    <t>Block 4 Volumes</t>
  </si>
  <si>
    <t>Total Volumes</t>
  </si>
  <si>
    <t>Total</t>
  </si>
  <si>
    <t>UAE Adjusted</t>
  </si>
  <si>
    <t>Month</t>
  </si>
  <si>
    <t>Throughput Dth</t>
  </si>
  <si>
    <t>% Total</t>
  </si>
  <si>
    <t xml:space="preserve">UAE Recommended TBF Load Adjustment Detail </t>
  </si>
  <si>
    <t>Rate Class</t>
  </si>
  <si>
    <t xml:space="preserve">DNG Revenue </t>
  </si>
  <si>
    <t>Supplier NG Revenue</t>
  </si>
  <si>
    <t>TBF Revenue at Current Rates</t>
  </si>
  <si>
    <t>First 10,000 Dth</t>
  </si>
  <si>
    <t>Next 112,500 Dth</t>
  </si>
  <si>
    <t>Next 477,500 Dth</t>
  </si>
  <si>
    <t>Over 600,000 Dth</t>
  </si>
  <si>
    <t>Dth</t>
  </si>
  <si>
    <t xml:space="preserve">Dth </t>
  </si>
  <si>
    <t>Contract Firm Demand</t>
  </si>
  <si>
    <t xml:space="preserve">2. Blocks 1 and 2 are unchanged from Enbridge's as-filed volumes. </t>
  </si>
  <si>
    <t xml:space="preserve">4. Based on Enbridge's Block 4 volumes for Jun. - Dec., adjusted for the number of days per month. </t>
  </si>
  <si>
    <r>
      <t>Enbridge Proposed</t>
    </r>
    <r>
      <rPr>
        <b/>
        <vertAlign val="superscript"/>
        <sz val="12"/>
        <color theme="1"/>
        <rFont val="Times New Roman"/>
        <family val="1"/>
      </rPr>
      <t xml:space="preserve"> 8</t>
    </r>
  </si>
  <si>
    <r>
      <t xml:space="preserve">UAE Adjusted </t>
    </r>
    <r>
      <rPr>
        <b/>
        <vertAlign val="superscript"/>
        <sz val="12"/>
        <color theme="1"/>
        <rFont val="Times New Roman"/>
        <family val="1"/>
      </rPr>
      <t>9</t>
    </r>
  </si>
  <si>
    <t xml:space="preserve">8. "AVG Proj Rev 2026 with CET HDD" tab of EGU Exhibit 5.14, Excel rows 123-128. </t>
  </si>
  <si>
    <t xml:space="preserve">5. Based on "YE Projected Rev 2026" tab of EGU Exhibit 5.14U, Excel row 130. </t>
  </si>
  <si>
    <t xml:space="preserve">1. "Proposed Block Out 10yr" tab of rate case model (EGU Exhibit 5.14U), Excel rows 98-109. </t>
  </si>
  <si>
    <r>
      <t>Enbridge Proposed  TBF Billing Determinants</t>
    </r>
    <r>
      <rPr>
        <b/>
        <vertAlign val="superscript"/>
        <sz val="12"/>
        <color rgb="FF000000"/>
        <rFont val="Times New Roman"/>
        <family val="1"/>
      </rPr>
      <t xml:space="preserve"> 1</t>
    </r>
  </si>
  <si>
    <t>UAE Adjusted TBF Billing Determinants</t>
  </si>
  <si>
    <r>
      <t xml:space="preserve">Class Throughput </t>
    </r>
    <r>
      <rPr>
        <b/>
        <vertAlign val="superscript"/>
        <sz val="14"/>
        <color rgb="FF000000"/>
        <rFont val="Times New Roman"/>
        <family val="1"/>
      </rPr>
      <t>7</t>
    </r>
  </si>
  <si>
    <t xml:space="preserve">6. Applies Jun. - Dec. TBF contract firm demand to Jan. - May. </t>
  </si>
  <si>
    <t>Line No.</t>
  </si>
  <si>
    <t>COS SUMMARY TABLE 1</t>
  </si>
  <si>
    <t>COS SUMMARY TABLE 2</t>
  </si>
  <si>
    <t xml:space="preserve">COS SUMMARY TABLE 3 </t>
  </si>
  <si>
    <t>COS SUMMARY TABLE 4</t>
  </si>
  <si>
    <t>COS SUMMARY TABLE 5</t>
  </si>
  <si>
    <t>COS SUMMARY TABLE 6</t>
  </si>
  <si>
    <t>COS SUMMARY TABLE 7</t>
  </si>
  <si>
    <t>COS SUMMARY TABLE 8</t>
  </si>
  <si>
    <t>COS Results with UAE Recommended TBF Load Adjustment &amp; Allocation Factor 230 Weighting</t>
  </si>
  <si>
    <t>Incremental Impact of UAE Recommended Allocation Factor 230 Weighting</t>
  </si>
  <si>
    <t xml:space="preserve">    Provision for Rate Refunds. See UAE Direct RR &amp; COS Model, COS Sum tab, numbered line 8.  </t>
  </si>
  <si>
    <t>COS SUMMARY TABLE 9</t>
  </si>
  <si>
    <t>COS SUMMARY TABLE 10</t>
  </si>
  <si>
    <r>
      <t xml:space="preserve">at UAE Direct Revenue Requirement </t>
    </r>
    <r>
      <rPr>
        <b/>
        <vertAlign val="superscript"/>
        <sz val="12"/>
        <color theme="1"/>
        <rFont val="Times New Roman"/>
        <family val="1"/>
      </rPr>
      <t>7</t>
    </r>
  </si>
  <si>
    <t>COS SUMMARY TABLE 11</t>
  </si>
  <si>
    <t>COS SUMMARY TABLE 12</t>
  </si>
  <si>
    <t>COS Results with UAE Recommended TBF Load Adjustment, Factor 230 Weighting, and IHP Mains Allocation</t>
  </si>
  <si>
    <t>Incremental Impact of UAE Recommended IHP Mains Allocation</t>
  </si>
  <si>
    <r>
      <t xml:space="preserve">at Enbridge Revenue Requirement per DPU FDR 1.18 </t>
    </r>
    <r>
      <rPr>
        <b/>
        <vertAlign val="superscript"/>
        <sz val="12"/>
        <color theme="1"/>
        <rFont val="Times New Roman"/>
        <family val="1"/>
      </rPr>
      <t>11</t>
    </r>
  </si>
  <si>
    <r>
      <t>at UAE Direct Revenue Requirement</t>
    </r>
    <r>
      <rPr>
        <b/>
        <vertAlign val="superscript"/>
        <sz val="12"/>
        <color theme="1"/>
        <rFont val="Times New Roman"/>
        <family val="1"/>
      </rPr>
      <t xml:space="preserve"> 11</t>
    </r>
  </si>
  <si>
    <r>
      <t xml:space="preserve">at Enbridge Revenue Requirement per DPU FDR 1.18 </t>
    </r>
    <r>
      <rPr>
        <b/>
        <vertAlign val="superscript"/>
        <sz val="12"/>
        <color theme="1"/>
        <rFont val="Times New Roman"/>
        <family val="1"/>
      </rPr>
      <t>7</t>
    </r>
  </si>
  <si>
    <t>COS SUMMARY TABLE 13</t>
  </si>
  <si>
    <t>COS SUMMARY TABLE 14</t>
  </si>
  <si>
    <t>Cumulative Impact of UAE Recommended TBF Load Adjustment, Factor 230 Weighting, and IHP Mains Allocation</t>
  </si>
  <si>
    <r>
      <t xml:space="preserve">at UAE Direct Revenue Requirement </t>
    </r>
    <r>
      <rPr>
        <b/>
        <vertAlign val="superscript"/>
        <sz val="12"/>
        <color theme="1"/>
        <rFont val="Times New Roman"/>
        <family val="1"/>
      </rPr>
      <t>8</t>
    </r>
  </si>
  <si>
    <r>
      <t>at Enbridge Revenue Requirement per DPU FDR 1.18</t>
    </r>
    <r>
      <rPr>
        <b/>
        <vertAlign val="superscript"/>
        <sz val="12"/>
        <color theme="1"/>
        <rFont val="Times New Roman"/>
        <family val="1"/>
      </rPr>
      <t xml:space="preserve"> 8</t>
    </r>
  </si>
  <si>
    <t>COS SUMMARY TABLE 15</t>
  </si>
  <si>
    <t>COS SUMMARY TABLE 16</t>
  </si>
  <si>
    <t xml:space="preserve">    See UAE Direct RR &amp; COS Model, COS Sum tab, numbered line 3. All UAE RR adjs. switched off; NGV Subsidy Factor and TBF Load adj. switched on. </t>
  </si>
  <si>
    <t xml:space="preserve">    Provision for Rate Refunds. See UAE Direct RR &amp; COS Model, COS Sum tab, numbered line 8. All UAE RR adjs. switched off; NGV Subsidy Factor and TBF Load adj. switched on. </t>
  </si>
  <si>
    <t xml:space="preserve">    See UAE Direct RR &amp; COS Model, COS Sum tab, numbered line 3. All UAE Direct Revenue Requirement adjustments, NGV Subsidy Factor and TBF Load adj. switched on. </t>
  </si>
  <si>
    <t xml:space="preserve">    Prov. for Rate Refunds. See UAE Direct RR &amp; COS Model, COS Sum tab, numbered line 8. All UAE Direct RR adjustments, NGV Subsidy Factor and TBF Load adj. switched on. </t>
  </si>
  <si>
    <t xml:space="preserve">7. See UAE Direct RR &amp; COS Model, COS Sum tab, numbered line 3. All UAE Direct Revenue Requirement adjustments and NGV Subsidy Factor switched on. </t>
  </si>
  <si>
    <t xml:space="preserve">8. See UAE Direct RR &amp; COS Model, COS Sum tab, numbered line 8. All UAE Direct Revenue Requirement adjustments and NGV Subsidy Factor switched on. </t>
  </si>
  <si>
    <t xml:space="preserve">9. See UAE Direct RR &amp; COS Model, COS Sum tab, numbered line 53. All UAE Direct Revenue Requirement adjustments and NGV Subsidy Factor switched on. </t>
  </si>
  <si>
    <t xml:space="preserve">10. See UAE Direct RR &amp; COS Model, COS Sum tab, sum of numbered lines 53, 54, 55. All UAE Direct Revenue Requirement adjustments and NGV Subsidy Factor switched on. </t>
  </si>
  <si>
    <t xml:space="preserve">    See UAE Direct RR &amp; COS Model, COS Sum tab, numbered line 3. UAE RR adj. switched off; NGV Subsidy Factor, TBF Load Adj., and Factor 230 Weighting switched on. </t>
  </si>
  <si>
    <t xml:space="preserve">    Provision for Rate Refunds. See UAE Direct RR &amp; COS Model, COS Sum tab, numbered line 8. </t>
  </si>
  <si>
    <t xml:space="preserve">    UAE RR adj. switched off;  NGV Subsidy Factor, TBF Load Adj., and Factor 230 Weighting switched on. </t>
  </si>
  <si>
    <t xml:space="preserve">    See UAE Direct RR &amp; COS Model, COS Sum tab, numbered line 3. UAE Direct RR adjs., NGV Subsidy Factor, TBF Load Adj., and Factor 230 Weighting switched on. </t>
  </si>
  <si>
    <t xml:space="preserve">    UAE Direct RR adjs., NGV Subsidy Factor, TBF Load Adj., and Factor 230 Weighting switched on. </t>
  </si>
  <si>
    <t xml:space="preserve">7. See UAE Direct RR &amp; COS Model, COS Sum tab, numbered line 3. All UAE RR adjs. switched off; NGV Subsidy Factor switched on. </t>
  </si>
  <si>
    <t xml:space="preserve">8. See UAE Direct RR &amp; COS Model, COS Sum tab, numbered line 8. All UAE RR adjs. switched off; NGV Subsidy Factor switched on. </t>
  </si>
  <si>
    <t>DNG Revenue Change to Achieve 
Equalized ROR</t>
  </si>
  <si>
    <t xml:space="preserve">1. Reflects Projected Current DNG Revenue, including the Lake Side revenue allocation. </t>
  </si>
  <si>
    <t xml:space="preserve">9. See UAE Direct RR &amp; COS Model, COS Sum tab, numbered line 53. All UAE RR adjs. switched off; NGV Subsidy Factor switched on. </t>
  </si>
  <si>
    <t xml:space="preserve">10. See UAE Direct RR &amp; COS Model, COS Sum tab, sum of numbered lines 53, 54, 55. All UAE RR adjs. switched off; NGV Subsidy Factor switched on. </t>
  </si>
  <si>
    <t xml:space="preserve">3. See UAE Direct RR &amp; COS Model, COS Sum tab, numbered line 53. All UAE RR adjs. switched off; NGV Subsidy Factor and TBF Load adj. switched on. </t>
  </si>
  <si>
    <t xml:space="preserve">5. See UAE Direct RR &amp; COS Model, COS Sum tab, sum of numbered lines 53, 54, 55. All UAE RR adjs. switched off; NGV Subsidy Factor and TBF Load adj. switched on. </t>
  </si>
  <si>
    <t>COS Results under Enbridge Proposed COS Methods</t>
  </si>
  <si>
    <t xml:space="preserve">3. See UAE Direct RR &amp; COS Model, COS Sum tab, numbered line 53. All UAE Direct Revenue Requirement adjustments, NGV Subsidy Factor and TBF Load adj. switched on. </t>
  </si>
  <si>
    <t xml:space="preserve">5. See UAE Direct RR &amp; COS Model, COS Sum tab, sum of numbered lines 53, 54, 55. All UAE Direct RR adjustments, NGV Subsidy Factor and TBF Load adj. switched on. </t>
  </si>
  <si>
    <t xml:space="preserve">7. Shown on "COS Input" tab of the rate case model (EGU Exhibit 5.14U and UAE Direct RR &amp; COS Model), Excel row 19. </t>
  </si>
  <si>
    <t xml:space="preserve">9. Jan. - May DNG Rev. based on Enbridge's "YE Proj Rev 2026 with CET" tab, Excel row 123, adjusted based on the difference between "AVG Proj Rev 2026 with CET HDD" and </t>
  </si>
  <si>
    <t xml:space="preserve">"YE Proj Rev 2026 with CET" Jun. - Dec. TBF DNG revenues. SNG Rev. for Jan - May set equal to Jun. - Dec. </t>
  </si>
  <si>
    <t xml:space="preserve">3. See UAE Direct RR &amp; COS Model, COS Sum tab, numbered line 53. UAE Direct RR adjs., NGV Subsidy Factor, TBF Load Adj., and Factor 230 Weighting switched on. </t>
  </si>
  <si>
    <t xml:space="preserve">5. See UAE Direct RR &amp; COS Model, COS Sum tab, sum of numbered lines 53, 54, 55. UAE Direct RR adjs., NGV Subsidy Factor, TBF Load Adj., &amp; Factor 230 Weighting switched on. </t>
  </si>
  <si>
    <t xml:space="preserve">3. See UAE Direct RR &amp; COS Model, COS Sum tab, numbered line 53. UAE RR adj. switched off;  NGV Subsidy Factor, TBF Load Adj., and Factor 230 Weighting switched on. </t>
  </si>
  <si>
    <t xml:space="preserve">5. See UAE Direct RR &amp; COS Model, COS Sum tab, sum of lines 53, 54, 55. UAE RR adj. switched off;  NGV Subsidy Factor, TBF Load Adj., &amp; Factor 230 Weighting switched on. </t>
  </si>
  <si>
    <t xml:space="preserve">11. COS Summary Table 1 - COS Summary Table 2. </t>
  </si>
  <si>
    <t xml:space="preserve">11. COS Summary Table 4 - COS Summary Table 5. </t>
  </si>
  <si>
    <t xml:space="preserve">7. COS Summary Table 7- COS Summary Table 1 (Page 1). </t>
  </si>
  <si>
    <t xml:space="preserve">7. COS Summary Table 9 - COS Summary Table 4 (Page 2). </t>
  </si>
  <si>
    <t xml:space="preserve">7. COS Summary Table 11 - COS Summary Table 7 (Page 4). </t>
  </si>
  <si>
    <t xml:space="preserve">8. COS Summary Table 11 - COS Summary Table 2 (Page 1). </t>
  </si>
  <si>
    <t xml:space="preserve">7. COS Summary Table 14 - COS Summary Table 9 (Page 5). </t>
  </si>
  <si>
    <t xml:space="preserve">8. COS Summary Table 14 - COS Summary Table 5 (Page 2). </t>
  </si>
  <si>
    <t xml:space="preserve">    See UAE Direct RR &amp; COS Model, COS Sum tab, numbered line 3. UAE Direct RR adjs. switched off; NGV Subsidy Factor and all UAE COS adjs. switched on. </t>
  </si>
  <si>
    <t xml:space="preserve">    Provision for Rate Refunds. See UAE Direct RR &amp; COS Model, COS Sum tab, numbered line 8. UAE Direct RR adjs switched off; NGV Subsidy Factor and all UAE COS adjs. switched on. </t>
  </si>
  <si>
    <t xml:space="preserve">3. See UAE Direct RR &amp; COS Model, COS Sum tab, numbered line 53. UAE Direct RR adjs. switched off; NGV Subsidy Factor and all UAE COS adjs. switched on. </t>
  </si>
  <si>
    <t xml:space="preserve">5. See UAE Direct RR &amp; COS Model, COS Sum tab, sum of numbered lines 53, 54, 55. UAE Direct RR adjs. switched off; NGV Subsidy Factor and all UAE COS adjs. switched on. </t>
  </si>
  <si>
    <t xml:space="preserve">    See UAE Direct RR &amp; COS Model, COS Sum tab, numbered line 3. All UAE Direct RR adjs., NGV Subsidy Factor, and all UAE COS adjs. switched on.</t>
  </si>
  <si>
    <t xml:space="preserve">    Provision for Rate Refunds. See UAE Direct RR &amp; COS Model, COS Sum tab, numbered line 8. All UAE Direct RR adjs., NGV Subsidy Factor, and all UAE COS adjs. switched on.</t>
  </si>
  <si>
    <t>3. See UAE Direct RR &amp; COS Model, COS Sum tab, numbered line 53. All UAE Direct RR adjs., NGV Subsidy Factor, and all UAE COS adjs. switched on.</t>
  </si>
  <si>
    <t>5. See UAE Direct RR &amp; COS Model, COS Sum tab, sum of numbered lines 53, 54, 55. All UAE Direct RR adjs., NGV Subsidy Factor, and all UAE COS adjs. switched on.</t>
  </si>
  <si>
    <t xml:space="preserve">3. Block 3 volumes set as the residual needed to account for the remaining volumes not reflected in Blocks 1, 2, and 4. </t>
  </si>
  <si>
    <r>
      <t>(b)</t>
    </r>
    <r>
      <rPr>
        <sz val="12"/>
        <color rgb="FF000000"/>
        <rFont val="Times New Roman"/>
        <family val="1"/>
      </rPr>
      <t xml:space="preserve"> </t>
    </r>
    <r>
      <rPr>
        <vertAlign val="superscript"/>
        <sz val="12"/>
        <color rgb="FF000000"/>
        <rFont val="Times New Roman"/>
        <family val="1"/>
      </rPr>
      <t>1</t>
    </r>
  </si>
  <si>
    <r>
      <t>(c)</t>
    </r>
    <r>
      <rPr>
        <sz val="12"/>
        <color rgb="FF000000"/>
        <rFont val="Times New Roman"/>
        <family val="1"/>
      </rPr>
      <t xml:space="preserve"> </t>
    </r>
    <r>
      <rPr>
        <vertAlign val="superscript"/>
        <sz val="12"/>
        <color rgb="FF000000"/>
        <rFont val="Times New Roman"/>
        <family val="1"/>
      </rPr>
      <t>2</t>
    </r>
  </si>
  <si>
    <r>
      <t>(d)</t>
    </r>
    <r>
      <rPr>
        <sz val="12"/>
        <color rgb="FF000000"/>
        <rFont val="Times New Roman"/>
        <family val="1"/>
      </rPr>
      <t xml:space="preserve"> </t>
    </r>
    <r>
      <rPr>
        <vertAlign val="superscript"/>
        <sz val="12"/>
        <color rgb="FF000000"/>
        <rFont val="Times New Roman"/>
        <family val="1"/>
      </rPr>
      <t>3</t>
    </r>
  </si>
  <si>
    <r>
      <t>(e)</t>
    </r>
    <r>
      <rPr>
        <vertAlign val="superscript"/>
        <sz val="11"/>
        <color rgb="FF000000"/>
        <rFont val="Times New Roman"/>
        <family val="1"/>
      </rPr>
      <t xml:space="preserve"> </t>
    </r>
    <r>
      <rPr>
        <vertAlign val="superscript"/>
        <sz val="12"/>
        <color rgb="FF000000"/>
        <rFont val="Times New Roman"/>
        <family val="1"/>
      </rPr>
      <t>4</t>
    </r>
  </si>
  <si>
    <r>
      <t xml:space="preserve">(f) </t>
    </r>
    <r>
      <rPr>
        <vertAlign val="superscript"/>
        <sz val="12"/>
        <color rgb="FF000000"/>
        <rFont val="Times New Roman"/>
        <family val="1"/>
      </rPr>
      <t>5</t>
    </r>
  </si>
  <si>
    <r>
      <t>(g)</t>
    </r>
    <r>
      <rPr>
        <vertAlign val="superscript"/>
        <sz val="12"/>
        <color rgb="FF000000"/>
        <rFont val="Times New Roman"/>
        <family val="1"/>
      </rPr>
      <t xml:space="preserve"> 6</t>
    </r>
  </si>
  <si>
    <r>
      <t xml:space="preserve">(b) </t>
    </r>
    <r>
      <rPr>
        <vertAlign val="superscript"/>
        <sz val="12"/>
        <color rgb="FF000000"/>
        <rFont val="Times New Roman"/>
        <family val="1"/>
      </rPr>
      <t>7</t>
    </r>
  </si>
  <si>
    <r>
      <t>(c)</t>
    </r>
    <r>
      <rPr>
        <vertAlign val="superscript"/>
        <sz val="11"/>
        <color rgb="FF000000"/>
        <rFont val="Times New Roman"/>
        <family val="1"/>
      </rPr>
      <t xml:space="preserve"> </t>
    </r>
    <r>
      <rPr>
        <vertAlign val="superscript"/>
        <sz val="12"/>
        <color rgb="FF000000"/>
        <rFont val="Times New Roman"/>
        <family val="1"/>
      </rPr>
      <t>8</t>
    </r>
  </si>
  <si>
    <r>
      <t xml:space="preserve">(d) </t>
    </r>
    <r>
      <rPr>
        <vertAlign val="superscript"/>
        <sz val="12"/>
        <color rgb="FF000000"/>
        <rFont val="Times New Roman"/>
        <family val="1"/>
      </rPr>
      <t>9</t>
    </r>
  </si>
  <si>
    <r>
      <t>(e)</t>
    </r>
    <r>
      <rPr>
        <vertAlign val="superscript"/>
        <sz val="12"/>
        <color rgb="FF000000"/>
        <rFont val="Times New Roman"/>
        <family val="1"/>
      </rPr>
      <t xml:space="preserve"> 4</t>
    </r>
  </si>
  <si>
    <r>
      <t>(f)</t>
    </r>
    <r>
      <rPr>
        <vertAlign val="superscript"/>
        <sz val="12"/>
        <color rgb="FF000000"/>
        <rFont val="Times New Roman"/>
        <family val="1"/>
      </rPr>
      <t xml:space="preserve"> 10</t>
    </r>
  </si>
  <si>
    <r>
      <t xml:space="preserve">First 10,000 Dth </t>
    </r>
    <r>
      <rPr>
        <vertAlign val="superscript"/>
        <sz val="12"/>
        <color rgb="FF000000"/>
        <rFont val="Times New Roman"/>
        <family val="1"/>
      </rPr>
      <t>2</t>
    </r>
  </si>
  <si>
    <r>
      <t xml:space="preserve">Next 112,500 Dth </t>
    </r>
    <r>
      <rPr>
        <vertAlign val="superscript"/>
        <sz val="12"/>
        <color rgb="FF000000"/>
        <rFont val="Times New Roman"/>
        <family val="1"/>
      </rPr>
      <t>2</t>
    </r>
  </si>
  <si>
    <r>
      <t>Next 477,500 Dth</t>
    </r>
    <r>
      <rPr>
        <vertAlign val="superscript"/>
        <sz val="12"/>
        <color rgb="FF000000"/>
        <rFont val="Times New Roman"/>
        <family val="1"/>
      </rPr>
      <t xml:space="preserve"> 3</t>
    </r>
  </si>
  <si>
    <r>
      <t>Over 600,000 Dth</t>
    </r>
    <r>
      <rPr>
        <sz val="12"/>
        <color rgb="FF000000"/>
        <rFont val="Times New Roman"/>
        <family val="1"/>
      </rPr>
      <t xml:space="preserve"> </t>
    </r>
    <r>
      <rPr>
        <vertAlign val="superscript"/>
        <sz val="12"/>
        <color rgb="FF000000"/>
        <rFont val="Times New Roman"/>
        <family val="1"/>
      </rPr>
      <t>4</t>
    </r>
  </si>
  <si>
    <r>
      <t>Dth</t>
    </r>
    <r>
      <rPr>
        <sz val="12"/>
        <color rgb="FF000000"/>
        <rFont val="Times New Roman"/>
        <family val="1"/>
      </rPr>
      <t xml:space="preserve"> </t>
    </r>
    <r>
      <rPr>
        <vertAlign val="superscript"/>
        <sz val="12"/>
        <color rgb="FF000000"/>
        <rFont val="Times New Roman"/>
        <family val="1"/>
      </rPr>
      <t>5</t>
    </r>
  </si>
  <si>
    <r>
      <t>Dth</t>
    </r>
    <r>
      <rPr>
        <vertAlign val="superscript"/>
        <sz val="12"/>
        <color rgb="FF000000"/>
        <rFont val="Times New Roman"/>
        <family val="1"/>
      </rPr>
      <t xml:space="preserve"> 6</t>
    </r>
  </si>
  <si>
    <r>
      <t xml:space="preserve">(c) </t>
    </r>
    <r>
      <rPr>
        <vertAlign val="superscript"/>
        <sz val="12"/>
        <color rgb="FF000000"/>
        <rFont val="Times New Roman"/>
        <family val="1"/>
      </rPr>
      <t>2</t>
    </r>
  </si>
  <si>
    <r>
      <t xml:space="preserve">(d) </t>
    </r>
    <r>
      <rPr>
        <vertAlign val="superscript"/>
        <sz val="12"/>
        <color rgb="FF000000"/>
        <rFont val="Times New Roman"/>
        <family val="1"/>
      </rPr>
      <t>3</t>
    </r>
  </si>
  <si>
    <r>
      <t>(f)</t>
    </r>
    <r>
      <rPr>
        <sz val="12"/>
        <color rgb="FF000000"/>
        <rFont val="Times New Roman"/>
        <family val="1"/>
      </rPr>
      <t xml:space="preserve"> </t>
    </r>
    <r>
      <rPr>
        <vertAlign val="superscript"/>
        <sz val="12"/>
        <color rgb="FF000000"/>
        <rFont val="Times New Roman"/>
        <family val="1"/>
      </rPr>
      <t>5</t>
    </r>
  </si>
  <si>
    <r>
      <t>(g)</t>
    </r>
    <r>
      <rPr>
        <vertAlign val="superscript"/>
        <sz val="11"/>
        <color rgb="FF000000"/>
        <rFont val="Times New Roman"/>
        <family val="1"/>
      </rPr>
      <t xml:space="preserve"> </t>
    </r>
    <r>
      <rPr>
        <vertAlign val="superscript"/>
        <sz val="12"/>
        <color rgb="FF000000"/>
        <rFont val="Times New Roman"/>
        <family val="1"/>
      </rPr>
      <t>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</si>
</sst>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0.0000000"/>
    <numFmt numFmtId="167" formatCode="&quot;$&quot;#,##0.000_);\(&quot;$&quot;#,##0.000\)"/>
    <numFmt numFmtId="168" formatCode="&quot;$&quot;#,##0.0000"/>
    <numFmt numFmtId="169" formatCode="_(* #,##0.000_);_(* \(#,##0.000\);_(* &quot;-&quot;??_);_(@_)"/>
    <numFmt numFmtId="170" formatCode="#,##0.0000_);\(#,##0.0000\)"/>
  </numFmts>
  <fonts count="19" x14ac:knownFonts="1">
    <font>
      <sz val="11"/>
      <color theme="1"/>
      <name val="Times New Roman"/>
      <family val="2"/>
    </font>
    <font>
      <sz val="11"/>
      <color theme="1"/>
      <name val="Times New Roman"/>
      <family val="2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vertAlign val="superscript"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vertAlign val="superscript"/>
      <sz val="14"/>
      <color rgb="FF000000"/>
      <name val="Times New Roman"/>
      <family val="1"/>
    </font>
    <font>
      <b/>
      <vertAlign val="superscript"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vertAlign val="superscript"/>
      <sz val="12"/>
      <color rgb="FF000000"/>
      <name val="Times New Roman"/>
      <family val="1"/>
    </font>
    <font>
      <sz val="10"/>
      <name val="Arial"/>
      <family val="2"/>
    </font>
    <font>
      <sz val="12"/>
      <color rgb="FF000000"/>
      <name val="Times New Roman"/>
      <family val="1"/>
    </font>
    <font>
      <vertAlign val="superscript"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6">
    <xf numFmtId="0" fontId="0" fillId="0" borderId="0" xfId="0"/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5" fillId="0" borderId="13" xfId="0" applyFont="1" applyBorder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/>
    </xf>
    <xf numFmtId="5" fontId="5" fillId="0" borderId="10" xfId="1" applyNumberFormat="1" applyFont="1" applyBorder="1" applyAlignment="1">
      <alignment horizontal="right" vertical="center"/>
    </xf>
    <xf numFmtId="5" fontId="5" fillId="0" borderId="10" xfId="0" applyNumberFormat="1" applyFont="1" applyBorder="1" applyAlignment="1">
      <alignment horizontal="right" vertical="center"/>
    </xf>
    <xf numFmtId="10" fontId="5" fillId="0" borderId="10" xfId="2" applyNumberFormat="1" applyFont="1" applyBorder="1" applyAlignment="1">
      <alignment horizontal="right" vertical="center"/>
    </xf>
    <xf numFmtId="7" fontId="0" fillId="0" borderId="0" xfId="0" applyNumberFormat="1"/>
    <xf numFmtId="0" fontId="5" fillId="0" borderId="11" xfId="0" applyFont="1" applyBorder="1" applyAlignment="1">
      <alignment vertical="center"/>
    </xf>
    <xf numFmtId="5" fontId="5" fillId="0" borderId="11" xfId="1" applyNumberFormat="1" applyFont="1" applyBorder="1" applyAlignment="1">
      <alignment horizontal="right" vertical="center"/>
    </xf>
    <xf numFmtId="5" fontId="5" fillId="0" borderId="11" xfId="0" applyNumberFormat="1" applyFont="1" applyBorder="1" applyAlignment="1">
      <alignment horizontal="right" vertical="center"/>
    </xf>
    <xf numFmtId="10" fontId="5" fillId="0" borderId="11" xfId="2" applyNumberFormat="1" applyFont="1" applyBorder="1" applyAlignment="1">
      <alignment horizontal="right" vertical="center"/>
    </xf>
    <xf numFmtId="0" fontId="0" fillId="0" borderId="13" xfId="0" applyBorder="1"/>
    <xf numFmtId="5" fontId="0" fillId="0" borderId="13" xfId="1" applyNumberFormat="1" applyFont="1" applyBorder="1"/>
    <xf numFmtId="5" fontId="0" fillId="0" borderId="13" xfId="0" applyNumberFormat="1" applyBorder="1"/>
    <xf numFmtId="10" fontId="5" fillId="0" borderId="13" xfId="2" applyNumberFormat="1" applyFont="1" applyBorder="1" applyAlignment="1">
      <alignment horizontal="right" vertical="center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5" fontId="5" fillId="0" borderId="0" xfId="0" applyNumberFormat="1" applyFont="1" applyAlignment="1">
      <alignment horizontal="right" vertical="center"/>
    </xf>
    <xf numFmtId="5" fontId="0" fillId="0" borderId="0" xfId="0" applyNumberFormat="1"/>
    <xf numFmtId="0" fontId="5" fillId="0" borderId="8" xfId="0" applyFont="1" applyBorder="1" applyAlignment="1">
      <alignment vertical="center"/>
    </xf>
    <xf numFmtId="0" fontId="0" fillId="0" borderId="8" xfId="0" applyBorder="1"/>
    <xf numFmtId="0" fontId="7" fillId="0" borderId="0" xfId="0" applyFont="1"/>
    <xf numFmtId="5" fontId="5" fillId="0" borderId="4" xfId="1" applyNumberFormat="1" applyFont="1" applyBorder="1" applyAlignment="1">
      <alignment horizontal="right" vertical="center"/>
    </xf>
    <xf numFmtId="5" fontId="5" fillId="0" borderId="12" xfId="1" applyNumberFormat="1" applyFont="1" applyBorder="1" applyAlignment="1">
      <alignment horizontal="right" vertical="center"/>
    </xf>
    <xf numFmtId="5" fontId="0" fillId="0" borderId="7" xfId="1" applyNumberFormat="1" applyFont="1" applyBorder="1"/>
    <xf numFmtId="5" fontId="5" fillId="0" borderId="6" xfId="0" applyNumberFormat="1" applyFont="1" applyBorder="1" applyAlignment="1">
      <alignment horizontal="right" vertical="center"/>
    </xf>
    <xf numFmtId="5" fontId="5" fillId="0" borderId="14" xfId="0" applyNumberFormat="1" applyFont="1" applyBorder="1" applyAlignment="1">
      <alignment horizontal="right" vertical="center"/>
    </xf>
    <xf numFmtId="5" fontId="0" fillId="0" borderId="9" xfId="0" applyNumberFormat="1" applyBorder="1"/>
    <xf numFmtId="5" fontId="5" fillId="0" borderId="13" xfId="1" applyNumberFormat="1" applyFont="1" applyBorder="1" applyAlignment="1">
      <alignment horizontal="right" vertical="center"/>
    </xf>
    <xf numFmtId="5" fontId="5" fillId="0" borderId="15" xfId="1" applyNumberFormat="1" applyFont="1" applyBorder="1" applyAlignment="1">
      <alignment horizontal="right" vertical="center"/>
    </xf>
    <xf numFmtId="5" fontId="5" fillId="0" borderId="4" xfId="0" applyNumberFormat="1" applyFont="1" applyBorder="1" applyAlignment="1">
      <alignment horizontal="right" vertical="center"/>
    </xf>
    <xf numFmtId="5" fontId="5" fillId="0" borderId="12" xfId="0" applyNumberFormat="1" applyFont="1" applyBorder="1" applyAlignment="1">
      <alignment horizontal="right" vertical="center"/>
    </xf>
    <xf numFmtId="5" fontId="0" fillId="0" borderId="7" xfId="0" applyNumberFormat="1" applyBorder="1"/>
    <xf numFmtId="10" fontId="5" fillId="0" borderId="15" xfId="2" applyNumberFormat="1" applyFont="1" applyBorder="1" applyAlignment="1">
      <alignment horizontal="right" vertical="center"/>
    </xf>
    <xf numFmtId="5" fontId="5" fillId="0" borderId="5" xfId="0" applyNumberFormat="1" applyFont="1" applyBorder="1" applyAlignment="1">
      <alignment horizontal="right" vertical="center"/>
    </xf>
    <xf numFmtId="5" fontId="0" fillId="0" borderId="8" xfId="0" applyNumberFormat="1" applyBorder="1"/>
    <xf numFmtId="0" fontId="4" fillId="0" borderId="12" xfId="0" applyFont="1" applyBorder="1"/>
    <xf numFmtId="0" fontId="4" fillId="0" borderId="14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10" fontId="5" fillId="0" borderId="0" xfId="2" applyNumberFormat="1" applyFont="1" applyBorder="1" applyAlignment="1">
      <alignment horizontal="right" vertical="center"/>
    </xf>
    <xf numFmtId="164" fontId="5" fillId="0" borderId="0" xfId="1" applyNumberFormat="1" applyFont="1" applyBorder="1" applyAlignment="1">
      <alignment horizontal="right" vertical="center"/>
    </xf>
    <xf numFmtId="164" fontId="8" fillId="0" borderId="0" xfId="1" applyNumberFormat="1" applyFont="1" applyBorder="1"/>
    <xf numFmtId="164" fontId="8" fillId="0" borderId="0" xfId="1" applyNumberFormat="1" applyFont="1" applyBorder="1" applyAlignment="1">
      <alignment horizontal="center"/>
    </xf>
    <xf numFmtId="164" fontId="8" fillId="0" borderId="8" xfId="1" applyNumberFormat="1" applyFont="1" applyBorder="1" applyAlignment="1">
      <alignment horizontal="center"/>
    </xf>
    <xf numFmtId="164" fontId="5" fillId="0" borderId="6" xfId="1" applyNumberFormat="1" applyFont="1" applyBorder="1" applyAlignment="1">
      <alignment horizontal="right" vertical="center"/>
    </xf>
    <xf numFmtId="164" fontId="5" fillId="0" borderId="14" xfId="1" applyNumberFormat="1" applyFont="1" applyBorder="1" applyAlignment="1">
      <alignment horizontal="right" vertical="center"/>
    </xf>
    <xf numFmtId="164" fontId="5" fillId="0" borderId="9" xfId="1" applyNumberFormat="1" applyFont="1" applyBorder="1" applyAlignment="1">
      <alignment horizontal="right" vertical="center"/>
    </xf>
    <xf numFmtId="17" fontId="5" fillId="0" borderId="11" xfId="0" applyNumberFormat="1" applyFont="1" applyBorder="1" applyAlignment="1">
      <alignment vertical="center"/>
    </xf>
    <xf numFmtId="17" fontId="5" fillId="0" borderId="13" xfId="0" applyNumberFormat="1" applyFont="1" applyBorder="1" applyAlignment="1">
      <alignment vertical="center"/>
    </xf>
    <xf numFmtId="0" fontId="5" fillId="0" borderId="15" xfId="0" applyFont="1" applyBorder="1" applyAlignment="1">
      <alignment horizontal="center" vertical="center"/>
    </xf>
    <xf numFmtId="17" fontId="5" fillId="0" borderId="12" xfId="0" applyNumberFormat="1" applyFont="1" applyBorder="1" applyAlignment="1">
      <alignment vertical="center"/>
    </xf>
    <xf numFmtId="17" fontId="5" fillId="0" borderId="7" xfId="0" applyNumberFormat="1" applyFont="1" applyBorder="1" applyAlignment="1">
      <alignment vertical="center"/>
    </xf>
    <xf numFmtId="164" fontId="5" fillId="0" borderId="11" xfId="1" applyNumberFormat="1" applyFont="1" applyBorder="1" applyAlignment="1">
      <alignment horizontal="right" vertical="center"/>
    </xf>
    <xf numFmtId="164" fontId="5" fillId="0" borderId="13" xfId="1" applyNumberFormat="1" applyFont="1" applyBorder="1" applyAlignment="1">
      <alignment horizontal="right" vertical="center"/>
    </xf>
    <xf numFmtId="164" fontId="8" fillId="0" borderId="9" xfId="1" applyNumberFormat="1" applyFont="1" applyBorder="1" applyAlignment="1">
      <alignment horizontal="center"/>
    </xf>
    <xf numFmtId="17" fontId="5" fillId="0" borderId="15" xfId="0" applyNumberFormat="1" applyFont="1" applyBorder="1" applyAlignment="1">
      <alignment horizontal="right" vertical="center"/>
    </xf>
    <xf numFmtId="164" fontId="2" fillId="0" borderId="8" xfId="1" applyNumberFormat="1" applyFont="1" applyBorder="1" applyAlignment="1">
      <alignment horizontal="center"/>
    </xf>
    <xf numFmtId="0" fontId="8" fillId="0" borderId="0" xfId="0" applyFont="1"/>
    <xf numFmtId="10" fontId="5" fillId="0" borderId="0" xfId="2" applyNumberFormat="1" applyFont="1" applyBorder="1" applyAlignment="1">
      <alignment horizontal="center" wrapText="1"/>
    </xf>
    <xf numFmtId="10" fontId="5" fillId="0" borderId="14" xfId="2" applyNumberFormat="1" applyFont="1" applyBorder="1" applyAlignment="1">
      <alignment horizontal="center" wrapText="1"/>
    </xf>
    <xf numFmtId="10" fontId="5" fillId="0" borderId="9" xfId="2" applyNumberFormat="1" applyFont="1" applyBorder="1" applyAlignment="1">
      <alignment horizontal="center" wrapText="1"/>
    </xf>
    <xf numFmtId="0" fontId="8" fillId="0" borderId="11" xfId="0" applyFont="1" applyBorder="1"/>
    <xf numFmtId="164" fontId="8" fillId="0" borderId="11" xfId="1" applyNumberFormat="1" applyFont="1" applyBorder="1"/>
    <xf numFmtId="164" fontId="8" fillId="0" borderId="11" xfId="1" applyNumberFormat="1" applyFont="1" applyBorder="1" applyAlignment="1">
      <alignment horizontal="center"/>
    </xf>
    <xf numFmtId="164" fontId="8" fillId="0" borderId="13" xfId="1" applyNumberFormat="1" applyFont="1" applyBorder="1" applyAlignment="1">
      <alignment horizontal="center"/>
    </xf>
    <xf numFmtId="164" fontId="5" fillId="0" borderId="10" xfId="1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164" fontId="2" fillId="0" borderId="11" xfId="1" applyNumberFormat="1" applyFont="1" applyBorder="1" applyAlignment="1">
      <alignment horizontal="center"/>
    </xf>
    <xf numFmtId="0" fontId="8" fillId="0" borderId="15" xfId="0" applyFont="1" applyBorder="1"/>
    <xf numFmtId="0" fontId="5" fillId="0" borderId="7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17" fontId="5" fillId="0" borderId="1" xfId="0" applyNumberFormat="1" applyFont="1" applyBorder="1" applyAlignment="1">
      <alignment horizontal="right" vertical="center"/>
    </xf>
    <xf numFmtId="165" fontId="8" fillId="0" borderId="14" xfId="1" applyNumberFormat="1" applyFont="1" applyBorder="1"/>
    <xf numFmtId="165" fontId="8" fillId="0" borderId="9" xfId="1" applyNumberFormat="1" applyFont="1" applyBorder="1"/>
    <xf numFmtId="165" fontId="8" fillId="0" borderId="3" xfId="1" applyNumberFormat="1" applyFont="1" applyBorder="1"/>
    <xf numFmtId="0" fontId="8" fillId="0" borderId="3" xfId="0" applyFont="1" applyBorder="1" applyAlignment="1">
      <alignment horizontal="center"/>
    </xf>
    <xf numFmtId="9" fontId="0" fillId="0" borderId="0" xfId="2" applyFont="1"/>
    <xf numFmtId="165" fontId="8" fillId="0" borderId="10" xfId="1" applyNumberFormat="1" applyFont="1" applyBorder="1"/>
    <xf numFmtId="165" fontId="8" fillId="0" borderId="11" xfId="1" applyNumberFormat="1" applyFont="1" applyBorder="1"/>
    <xf numFmtId="165" fontId="8" fillId="0" borderId="13" xfId="1" applyNumberFormat="1" applyFont="1" applyBorder="1"/>
    <xf numFmtId="165" fontId="8" fillId="0" borderId="15" xfId="1" applyNumberFormat="1" applyFont="1" applyBorder="1"/>
    <xf numFmtId="165" fontId="8" fillId="0" borderId="6" xfId="1" applyNumberFormat="1" applyFont="1" applyBorder="1"/>
    <xf numFmtId="0" fontId="8" fillId="0" borderId="15" xfId="0" applyFont="1" applyBorder="1" applyAlignment="1">
      <alignment horizontal="center"/>
    </xf>
    <xf numFmtId="10" fontId="5" fillId="0" borderId="0" xfId="0" applyNumberFormat="1" applyFont="1" applyAlignment="1">
      <alignment horizontal="right" vertical="center"/>
    </xf>
    <xf numFmtId="164" fontId="5" fillId="2" borderId="10" xfId="1" applyNumberFormat="1" applyFont="1" applyFill="1" applyBorder="1" applyAlignment="1">
      <alignment horizontal="right" vertical="center"/>
    </xf>
    <xf numFmtId="164" fontId="5" fillId="2" borderId="5" xfId="1" applyNumberFormat="1" applyFont="1" applyFill="1" applyBorder="1" applyAlignment="1">
      <alignment horizontal="right" vertical="center"/>
    </xf>
    <xf numFmtId="164" fontId="5" fillId="2" borderId="14" xfId="1" applyNumberFormat="1" applyFont="1" applyFill="1" applyBorder="1" applyAlignment="1">
      <alignment horizontal="right" vertical="center"/>
    </xf>
    <xf numFmtId="164" fontId="5" fillId="2" borderId="11" xfId="1" applyNumberFormat="1" applyFont="1" applyFill="1" applyBorder="1" applyAlignment="1">
      <alignment horizontal="right" vertical="center"/>
    </xf>
    <xf numFmtId="164" fontId="5" fillId="2" borderId="0" xfId="1" applyNumberFormat="1" applyFont="1" applyFill="1" applyBorder="1" applyAlignment="1">
      <alignment horizontal="right" vertical="center"/>
    </xf>
    <xf numFmtId="164" fontId="5" fillId="2" borderId="13" xfId="1" applyNumberFormat="1" applyFont="1" applyFill="1" applyBorder="1" applyAlignment="1">
      <alignment horizontal="right" vertical="center"/>
    </xf>
    <xf numFmtId="164" fontId="5" fillId="2" borderId="8" xfId="1" applyNumberFormat="1" applyFont="1" applyFill="1" applyBorder="1" applyAlignment="1">
      <alignment horizontal="right" vertical="center"/>
    </xf>
    <xf numFmtId="164" fontId="5" fillId="2" borderId="9" xfId="1" applyNumberFormat="1" applyFont="1" applyFill="1" applyBorder="1" applyAlignment="1">
      <alignment horizontal="right" vertical="center"/>
    </xf>
    <xf numFmtId="164" fontId="2" fillId="2" borderId="11" xfId="1" applyNumberFormat="1" applyFont="1" applyFill="1" applyBorder="1" applyAlignment="1">
      <alignment horizontal="center"/>
    </xf>
    <xf numFmtId="165" fontId="8" fillId="2" borderId="10" xfId="1" applyNumberFormat="1" applyFont="1" applyFill="1" applyBorder="1"/>
    <xf numFmtId="165" fontId="8" fillId="2" borderId="11" xfId="1" applyNumberFormat="1" applyFont="1" applyFill="1" applyBorder="1"/>
    <xf numFmtId="165" fontId="8" fillId="2" borderId="13" xfId="1" applyNumberFormat="1" applyFont="1" applyFill="1" applyBorder="1"/>
    <xf numFmtId="164" fontId="2" fillId="0" borderId="13" xfId="1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8" xfId="0" applyFont="1" applyBorder="1" applyAlignment="1">
      <alignment horizontal="left" vertical="center"/>
    </xf>
    <xf numFmtId="0" fontId="8" fillId="0" borderId="8" xfId="0" applyFont="1" applyBorder="1" applyAlignment="1">
      <alignment horizont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66" fontId="16" fillId="0" borderId="0" xfId="0" applyNumberFormat="1" applyFont="1"/>
    <xf numFmtId="166" fontId="0" fillId="0" borderId="0" xfId="0" applyNumberFormat="1"/>
    <xf numFmtId="167" fontId="0" fillId="0" borderId="0" xfId="0" applyNumberFormat="1"/>
    <xf numFmtId="168" fontId="16" fillId="0" borderId="0" xfId="0" applyNumberFormat="1" applyFont="1"/>
    <xf numFmtId="168" fontId="0" fillId="0" borderId="0" xfId="0" applyNumberFormat="1"/>
    <xf numFmtId="43" fontId="0" fillId="0" borderId="0" xfId="0" applyNumberFormat="1"/>
    <xf numFmtId="164" fontId="0" fillId="0" borderId="0" xfId="1" applyNumberFormat="1" applyFont="1"/>
    <xf numFmtId="169" fontId="0" fillId="0" borderId="0" xfId="1" applyNumberFormat="1" applyFont="1"/>
    <xf numFmtId="169" fontId="0" fillId="0" borderId="0" xfId="0" applyNumberFormat="1"/>
    <xf numFmtId="164" fontId="16" fillId="0" borderId="0" xfId="1" applyNumberFormat="1" applyFont="1"/>
    <xf numFmtId="170" fontId="16" fillId="0" borderId="0" xfId="0" applyNumberFormat="1" applyFont="1"/>
    <xf numFmtId="0" fontId="5" fillId="0" borderId="0" xfId="0" applyFont="1" applyAlignment="1">
      <alignment vertical="center"/>
    </xf>
    <xf numFmtId="5" fontId="0" fillId="0" borderId="0" xfId="1" applyNumberFormat="1" applyFont="1" applyBorder="1"/>
    <xf numFmtId="164" fontId="0" fillId="0" borderId="0" xfId="0" applyNumberForma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/>
    <xf numFmtId="0" fontId="4" fillId="0" borderId="10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12" xfId="0" applyFont="1" applyBorder="1"/>
    <xf numFmtId="0" fontId="4" fillId="0" borderId="11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5" fillId="0" borderId="10" xfId="0" applyFont="1" applyBorder="1" applyAlignment="1">
      <alignment horizontal="right"/>
    </xf>
    <xf numFmtId="0" fontId="5" fillId="0" borderId="13" xfId="0" applyFont="1" applyBorder="1" applyAlignment="1">
      <alignment horizontal="right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02DD8-A968-45A8-B483-80BD7DB5F4C2}">
  <sheetPr>
    <pageSetUpPr fitToPage="1"/>
  </sheetPr>
  <dimension ref="A1:I68"/>
  <sheetViews>
    <sheetView tabSelected="1" zoomScaleNormal="100" workbookViewId="0">
      <selection activeCell="K27" sqref="K27"/>
    </sheetView>
  </sheetViews>
  <sheetFormatPr defaultRowHeight="15" x14ac:dyDescent="0.25"/>
  <cols>
    <col min="1" max="1" width="5.28515625" customWidth="1"/>
    <col min="2" max="2" width="17.140625" customWidth="1"/>
    <col min="3" max="8" width="20.7109375" customWidth="1"/>
    <col min="9" max="9" width="13.42578125" customWidth="1"/>
    <col min="10" max="10" width="11.5703125" bestFit="1" customWidth="1"/>
  </cols>
  <sheetData>
    <row r="1" spans="1:9" x14ac:dyDescent="0.25">
      <c r="B1" s="125" t="s">
        <v>73</v>
      </c>
      <c r="C1" s="126"/>
      <c r="D1" s="126"/>
      <c r="E1" s="126"/>
      <c r="F1" s="126"/>
      <c r="G1" s="126"/>
      <c r="H1" s="127"/>
    </row>
    <row r="2" spans="1:9" ht="15.75" x14ac:dyDescent="0.25">
      <c r="B2" s="128" t="s">
        <v>24</v>
      </c>
      <c r="C2" s="129"/>
      <c r="D2" s="129"/>
      <c r="E2" s="129"/>
      <c r="F2" s="129"/>
      <c r="G2" s="129"/>
      <c r="H2" s="130"/>
    </row>
    <row r="3" spans="1:9" ht="15.75" x14ac:dyDescent="0.25">
      <c r="B3" s="131" t="s">
        <v>25</v>
      </c>
      <c r="C3" s="132"/>
      <c r="D3" s="132"/>
      <c r="E3" s="132"/>
      <c r="F3" s="132"/>
      <c r="G3" s="132"/>
      <c r="H3" s="133"/>
    </row>
    <row r="4" spans="1:9" ht="31.5" customHeight="1" x14ac:dyDescent="0.25">
      <c r="B4" s="134" t="s">
        <v>0</v>
      </c>
      <c r="C4" s="136" t="s">
        <v>36</v>
      </c>
      <c r="D4" s="136" t="s">
        <v>27</v>
      </c>
      <c r="E4" s="138" t="s">
        <v>30</v>
      </c>
      <c r="F4" s="139"/>
      <c r="G4" s="140" t="s">
        <v>31</v>
      </c>
      <c r="H4" s="141"/>
    </row>
    <row r="5" spans="1:9" x14ac:dyDescent="0.25">
      <c r="B5" s="135"/>
      <c r="C5" s="137"/>
      <c r="D5" s="137"/>
      <c r="E5" s="1" t="s">
        <v>1</v>
      </c>
      <c r="F5" s="1" t="s">
        <v>2</v>
      </c>
      <c r="G5" s="1" t="s">
        <v>1</v>
      </c>
      <c r="H5" s="2" t="s">
        <v>2</v>
      </c>
    </row>
    <row r="6" spans="1:9" x14ac:dyDescent="0.25">
      <c r="A6" s="3" t="s">
        <v>3</v>
      </c>
      <c r="B6" s="135"/>
      <c r="C6" s="137"/>
      <c r="D6" s="137"/>
      <c r="E6" s="4" t="s">
        <v>4</v>
      </c>
      <c r="F6" s="4" t="s">
        <v>5</v>
      </c>
      <c r="G6" s="4" t="s">
        <v>4</v>
      </c>
      <c r="H6" s="5" t="s">
        <v>5</v>
      </c>
    </row>
    <row r="7" spans="1:9" ht="18.75" x14ac:dyDescent="0.25">
      <c r="A7" s="6" t="s">
        <v>6</v>
      </c>
      <c r="B7" s="7" t="s">
        <v>7</v>
      </c>
      <c r="C7" s="8" t="s">
        <v>149</v>
      </c>
      <c r="D7" s="8" t="s">
        <v>150</v>
      </c>
      <c r="E7" s="8" t="s">
        <v>151</v>
      </c>
      <c r="F7" s="4" t="s">
        <v>152</v>
      </c>
      <c r="G7" s="8" t="s">
        <v>153</v>
      </c>
      <c r="H7" s="9" t="s">
        <v>154</v>
      </c>
    </row>
    <row r="8" spans="1:9" x14ac:dyDescent="0.25">
      <c r="A8" s="3">
        <v>1</v>
      </c>
      <c r="B8" s="10" t="s">
        <v>12</v>
      </c>
      <c r="C8" s="11">
        <v>474627018.39991164</v>
      </c>
      <c r="D8" s="11">
        <v>485743389.43068933</v>
      </c>
      <c r="E8" s="39">
        <v>84648168.15925689</v>
      </c>
      <c r="F8" s="13">
        <f>E8/D8</f>
        <v>0.17426519845893926</v>
      </c>
      <c r="G8" s="43">
        <v>93691531.902725771</v>
      </c>
      <c r="H8" s="13">
        <f>G8/D8</f>
        <v>0.19288277296482817</v>
      </c>
      <c r="I8" s="14"/>
    </row>
    <row r="9" spans="1:9" x14ac:dyDescent="0.25">
      <c r="A9" s="3">
        <f>A8+1</f>
        <v>2</v>
      </c>
      <c r="B9" s="15" t="s">
        <v>13</v>
      </c>
      <c r="C9" s="16">
        <v>3668818.5014713565</v>
      </c>
      <c r="D9" s="16">
        <v>3730990.2183115878</v>
      </c>
      <c r="E9" s="40">
        <v>509599.90788509272</v>
      </c>
      <c r="F9" s="18">
        <f t="shared" ref="F9:F16" si="0">E9/D9</f>
        <v>0.13658569925592184</v>
      </c>
      <c r="G9" s="26">
        <v>618555.31032627868</v>
      </c>
      <c r="H9" s="18">
        <f t="shared" ref="H9:H16" si="1">G9/D9</f>
        <v>0.16578851032372796</v>
      </c>
      <c r="I9" s="14"/>
    </row>
    <row r="10" spans="1:9" x14ac:dyDescent="0.25">
      <c r="A10" s="3">
        <f t="shared" ref="A10:A16" si="2">A9+1</f>
        <v>3</v>
      </c>
      <c r="B10" s="15" t="s">
        <v>14</v>
      </c>
      <c r="C10" s="16">
        <v>195647.13996557324</v>
      </c>
      <c r="D10" s="16">
        <v>199614.16112020609</v>
      </c>
      <c r="E10" s="40">
        <v>125967.45609737691</v>
      </c>
      <c r="F10" s="18">
        <f t="shared" si="0"/>
        <v>0.63105470769441196</v>
      </c>
      <c r="G10" s="26">
        <v>131482.58827453051</v>
      </c>
      <c r="H10" s="18">
        <f t="shared" si="1"/>
        <v>0.65868367021993357</v>
      </c>
      <c r="I10" s="14"/>
    </row>
    <row r="11" spans="1:9" x14ac:dyDescent="0.25">
      <c r="A11" s="3">
        <f t="shared" si="2"/>
        <v>4</v>
      </c>
      <c r="B11" s="15" t="s">
        <v>15</v>
      </c>
      <c r="C11" s="16">
        <v>13432908.5930021</v>
      </c>
      <c r="D11" s="16">
        <v>13694794.432091078</v>
      </c>
      <c r="E11" s="40">
        <v>4870472.3432399584</v>
      </c>
      <c r="F11" s="18">
        <f t="shared" si="0"/>
        <v>0.35564406369086909</v>
      </c>
      <c r="G11" s="26">
        <v>5424240.9071221976</v>
      </c>
      <c r="H11" s="18">
        <f t="shared" si="1"/>
        <v>0.39608049131511952</v>
      </c>
      <c r="I11" s="14"/>
    </row>
    <row r="12" spans="1:9" x14ac:dyDescent="0.25">
      <c r="A12" s="3">
        <f t="shared" si="2"/>
        <v>5</v>
      </c>
      <c r="B12" s="15" t="s">
        <v>16</v>
      </c>
      <c r="C12" s="16">
        <v>17668135.456284758</v>
      </c>
      <c r="D12" s="16">
        <v>18000559.32841013</v>
      </c>
      <c r="E12" s="40">
        <v>4962971.9902849887</v>
      </c>
      <c r="F12" s="18">
        <f t="shared" si="0"/>
        <v>0.27571209870417596</v>
      </c>
      <c r="G12" s="26">
        <v>5671692.8829590343</v>
      </c>
      <c r="H12" s="18">
        <f t="shared" si="1"/>
        <v>0.31508425818788027</v>
      </c>
      <c r="I12" s="14"/>
    </row>
    <row r="13" spans="1:9" x14ac:dyDescent="0.25">
      <c r="A13" s="3">
        <f t="shared" si="2"/>
        <v>6</v>
      </c>
      <c r="B13" s="15" t="s">
        <v>17</v>
      </c>
      <c r="C13" s="16">
        <v>21278986.835630871</v>
      </c>
      <c r="D13" s="16">
        <v>21671880.094644718</v>
      </c>
      <c r="E13" s="40">
        <v>5298357.5387285333</v>
      </c>
      <c r="F13" s="18">
        <f t="shared" si="0"/>
        <v>0.24448075181247411</v>
      </c>
      <c r="G13" s="26">
        <v>6314437.5197900683</v>
      </c>
      <c r="H13" s="18">
        <f t="shared" si="1"/>
        <v>0.29136546954919768</v>
      </c>
      <c r="I13" s="14"/>
    </row>
    <row r="14" spans="1:9" x14ac:dyDescent="0.25">
      <c r="A14" s="3">
        <f t="shared" si="2"/>
        <v>7</v>
      </c>
      <c r="B14" s="15" t="s">
        <v>18</v>
      </c>
      <c r="C14" s="16">
        <v>11283481.748469565</v>
      </c>
      <c r="D14" s="16">
        <v>11603526.514599299</v>
      </c>
      <c r="E14" s="40">
        <v>14840640.118337939</v>
      </c>
      <c r="F14" s="18">
        <f t="shared" si="0"/>
        <v>1.2789767058890049</v>
      </c>
      <c r="G14" s="26">
        <v>4281079.4761111978</v>
      </c>
      <c r="H14" s="18">
        <f t="shared" si="1"/>
        <v>0.36894641217261309</v>
      </c>
      <c r="I14" s="14"/>
    </row>
    <row r="15" spans="1:9" x14ac:dyDescent="0.25">
      <c r="A15" s="3">
        <f t="shared" si="2"/>
        <v>8</v>
      </c>
      <c r="B15" s="19" t="s">
        <v>19</v>
      </c>
      <c r="C15" s="20">
        <v>1659629.427227621</v>
      </c>
      <c r="D15" s="20">
        <v>1673904.5599381411</v>
      </c>
      <c r="E15" s="41">
        <v>819657.84716392658</v>
      </c>
      <c r="F15" s="18">
        <f t="shared" si="0"/>
        <v>0.48966820855916476</v>
      </c>
      <c r="G15" s="44">
        <v>-57185.226314371568</v>
      </c>
      <c r="H15" s="18">
        <f t="shared" si="1"/>
        <v>-3.4162775873246225E-2</v>
      </c>
      <c r="I15" s="14"/>
    </row>
    <row r="16" spans="1:9" x14ac:dyDescent="0.25">
      <c r="A16" s="3">
        <f t="shared" si="2"/>
        <v>9</v>
      </c>
      <c r="B16" s="7" t="s">
        <v>20</v>
      </c>
      <c r="C16" s="20">
        <f>SUM(C8:C15)</f>
        <v>543814626.10196352</v>
      </c>
      <c r="D16" s="20">
        <f>SUM(D8:D15)</f>
        <v>556318658.73980451</v>
      </c>
      <c r="E16" s="41">
        <f>SUM(E8:E15)</f>
        <v>116075835.36099473</v>
      </c>
      <c r="F16" s="42">
        <f t="shared" si="0"/>
        <v>0.20864990511721176</v>
      </c>
      <c r="G16" s="44">
        <f>SUM(G8:G15)</f>
        <v>116075835.36099471</v>
      </c>
      <c r="H16" s="42">
        <f t="shared" si="1"/>
        <v>0.20864990511721174</v>
      </c>
      <c r="I16" s="14"/>
    </row>
    <row r="18" spans="1:9" x14ac:dyDescent="0.25">
      <c r="B18" s="142" t="s">
        <v>74</v>
      </c>
      <c r="C18" s="143"/>
      <c r="D18" s="143"/>
      <c r="E18" s="143"/>
      <c r="F18" s="143"/>
      <c r="G18" s="143"/>
      <c r="H18" s="144"/>
    </row>
    <row r="19" spans="1:9" ht="15.75" x14ac:dyDescent="0.25">
      <c r="B19" s="128" t="s">
        <v>122</v>
      </c>
      <c r="C19" s="129"/>
      <c r="D19" s="129"/>
      <c r="E19" s="129"/>
      <c r="F19" s="129"/>
      <c r="G19" s="129"/>
      <c r="H19" s="130"/>
    </row>
    <row r="20" spans="1:9" ht="15.75" x14ac:dyDescent="0.25">
      <c r="B20" s="131" t="s">
        <v>25</v>
      </c>
      <c r="C20" s="132"/>
      <c r="D20" s="132"/>
      <c r="E20" s="132"/>
      <c r="F20" s="132"/>
      <c r="G20" s="132"/>
      <c r="H20" s="133"/>
    </row>
    <row r="21" spans="1:9" ht="31.5" customHeight="1" x14ac:dyDescent="0.25">
      <c r="B21" s="145" t="s">
        <v>0</v>
      </c>
      <c r="C21" s="146" t="s">
        <v>36</v>
      </c>
      <c r="D21" s="136" t="s">
        <v>27</v>
      </c>
      <c r="E21" s="138" t="s">
        <v>116</v>
      </c>
      <c r="F21" s="139"/>
      <c r="G21" s="140" t="s">
        <v>31</v>
      </c>
      <c r="H21" s="141"/>
      <c r="I21" s="23"/>
    </row>
    <row r="22" spans="1:9" ht="24.75" customHeight="1" x14ac:dyDescent="0.25">
      <c r="B22" s="145"/>
      <c r="C22" s="137"/>
      <c r="D22" s="137"/>
      <c r="E22" s="1" t="s">
        <v>1</v>
      </c>
      <c r="F22" s="1" t="s">
        <v>2</v>
      </c>
      <c r="G22" s="1" t="s">
        <v>1</v>
      </c>
      <c r="H22" s="2" t="s">
        <v>2</v>
      </c>
      <c r="I22" s="24"/>
    </row>
    <row r="23" spans="1:9" ht="13.5" customHeight="1" x14ac:dyDescent="0.25">
      <c r="A23" s="3" t="s">
        <v>3</v>
      </c>
      <c r="B23" s="145"/>
      <c r="C23" s="137"/>
      <c r="D23" s="137"/>
      <c r="E23" s="4" t="s">
        <v>4</v>
      </c>
      <c r="F23" s="4" t="s">
        <v>5</v>
      </c>
      <c r="G23" s="4" t="s">
        <v>4</v>
      </c>
      <c r="H23" s="5" t="s">
        <v>5</v>
      </c>
      <c r="I23" s="24"/>
    </row>
    <row r="24" spans="1:9" ht="18.75" x14ac:dyDescent="0.25">
      <c r="A24" s="6" t="s">
        <v>6</v>
      </c>
      <c r="B24" s="25" t="s">
        <v>7</v>
      </c>
      <c r="C24" s="8" t="s">
        <v>155</v>
      </c>
      <c r="D24" s="8" t="s">
        <v>156</v>
      </c>
      <c r="E24" s="8" t="s">
        <v>157</v>
      </c>
      <c r="F24" s="4" t="s">
        <v>158</v>
      </c>
      <c r="G24" s="8" t="s">
        <v>159</v>
      </c>
      <c r="H24" s="5" t="s">
        <v>154</v>
      </c>
      <c r="I24" s="24"/>
    </row>
    <row r="25" spans="1:9" x14ac:dyDescent="0.25">
      <c r="A25" s="3">
        <v>1</v>
      </c>
      <c r="B25" s="10" t="s">
        <v>12</v>
      </c>
      <c r="C25" s="11">
        <v>474642708.55963302</v>
      </c>
      <c r="D25" s="11">
        <v>485787723.45404696</v>
      </c>
      <c r="E25" s="39">
        <v>86659668.706550196</v>
      </c>
      <c r="F25" s="13">
        <f>E25/D25</f>
        <v>0.1783899932472208</v>
      </c>
      <c r="G25" s="43">
        <v>94758844.638485834</v>
      </c>
      <c r="H25" s="13">
        <f>G25/D25</f>
        <v>0.19506224645763312</v>
      </c>
      <c r="I25" s="26"/>
    </row>
    <row r="26" spans="1:9" x14ac:dyDescent="0.25">
      <c r="A26" s="3">
        <f>A25+1</f>
        <v>2</v>
      </c>
      <c r="B26" s="15" t="s">
        <v>13</v>
      </c>
      <c r="C26" s="16">
        <v>3669116.7921594335</v>
      </c>
      <c r="D26" s="16">
        <v>3731694.1771261608</v>
      </c>
      <c r="E26" s="40">
        <v>547758.12052847748</v>
      </c>
      <c r="F26" s="18">
        <f t="shared" ref="F26:F32" si="3">E26/D26</f>
        <v>0.14678537268300884</v>
      </c>
      <c r="G26" s="26">
        <v>645402.6095758978</v>
      </c>
      <c r="H26" s="18">
        <f t="shared" ref="H26:H33" si="4">G26/D26</f>
        <v>0.17295163508627415</v>
      </c>
      <c r="I26" s="26"/>
    </row>
    <row r="27" spans="1:9" x14ac:dyDescent="0.25">
      <c r="A27" s="3">
        <f t="shared" ref="A27:A33" si="5">A26+1</f>
        <v>3</v>
      </c>
      <c r="B27" s="15" t="s">
        <v>14</v>
      </c>
      <c r="C27" s="16">
        <v>195676.42698917244</v>
      </c>
      <c r="D27" s="16">
        <v>199679.02534046012</v>
      </c>
      <c r="E27" s="40">
        <v>129711.22487218457</v>
      </c>
      <c r="F27" s="18">
        <f t="shared" si="3"/>
        <v>0.64959864788513533</v>
      </c>
      <c r="G27" s="26">
        <v>134720.41455600638</v>
      </c>
      <c r="H27" s="18">
        <f t="shared" si="4"/>
        <v>0.67468485649057575</v>
      </c>
      <c r="I27" s="26"/>
    </row>
    <row r="28" spans="1:9" x14ac:dyDescent="0.25">
      <c r="A28" s="3">
        <f t="shared" si="5"/>
        <v>4</v>
      </c>
      <c r="B28" s="15" t="s">
        <v>15</v>
      </c>
      <c r="C28" s="16">
        <v>13434034.569154838</v>
      </c>
      <c r="D28" s="16">
        <v>13697440.17894567</v>
      </c>
      <c r="E28" s="40">
        <v>5014498.5304472735</v>
      </c>
      <c r="F28" s="18">
        <f t="shared" si="3"/>
        <v>0.36609019385644459</v>
      </c>
      <c r="G28" s="26">
        <v>5507906.8356395625</v>
      </c>
      <c r="H28" s="18">
        <f t="shared" si="4"/>
        <v>0.40211212925067297</v>
      </c>
      <c r="I28" s="26"/>
    </row>
    <row r="29" spans="1:9" x14ac:dyDescent="0.25">
      <c r="A29" s="3">
        <f t="shared" si="5"/>
        <v>5</v>
      </c>
      <c r="B29" s="15" t="s">
        <v>16</v>
      </c>
      <c r="C29" s="16">
        <v>17670268.223827351</v>
      </c>
      <c r="D29" s="16">
        <v>18005370.319789391</v>
      </c>
      <c r="E29" s="40">
        <v>5235661.1421484444</v>
      </c>
      <c r="F29" s="18">
        <f t="shared" si="3"/>
        <v>0.29078330793307927</v>
      </c>
      <c r="G29" s="26">
        <v>5870377.2687833821</v>
      </c>
      <c r="H29" s="18">
        <f t="shared" si="4"/>
        <v>0.32603479764764137</v>
      </c>
      <c r="I29" s="26"/>
    </row>
    <row r="30" spans="1:9" x14ac:dyDescent="0.25">
      <c r="A30" s="3">
        <f t="shared" si="5"/>
        <v>6</v>
      </c>
      <c r="B30" s="15" t="s">
        <v>17</v>
      </c>
      <c r="C30" s="16">
        <v>21282676.367969472</v>
      </c>
      <c r="D30" s="16">
        <v>21679962.40483135</v>
      </c>
      <c r="E30" s="40">
        <v>5769948.2109874152</v>
      </c>
      <c r="F30" s="18">
        <f t="shared" si="3"/>
        <v>0.26614198416237062</v>
      </c>
      <c r="G30" s="26">
        <v>6681947.497826579</v>
      </c>
      <c r="H30" s="18">
        <f t="shared" si="4"/>
        <v>0.30820844487892268</v>
      </c>
      <c r="I30" s="26"/>
    </row>
    <row r="31" spans="1:9" x14ac:dyDescent="0.25">
      <c r="A31" s="3">
        <f t="shared" si="5"/>
        <v>7</v>
      </c>
      <c r="B31" s="15" t="s">
        <v>18</v>
      </c>
      <c r="C31" s="16">
        <v>9421078.0388609562</v>
      </c>
      <c r="D31" s="16">
        <v>9703383.5616826471</v>
      </c>
      <c r="E31" s="40">
        <v>13741080.384001713</v>
      </c>
      <c r="F31" s="18">
        <f t="shared" si="3"/>
        <v>1.4161122557561661</v>
      </c>
      <c r="G31" s="26">
        <v>4378481.1255575884</v>
      </c>
      <c r="H31" s="18">
        <f t="shared" si="4"/>
        <v>0.45123240751273813</v>
      </c>
      <c r="I31" s="92"/>
    </row>
    <row r="32" spans="1:9" x14ac:dyDescent="0.25">
      <c r="A32" s="3">
        <f t="shared" si="5"/>
        <v>8</v>
      </c>
      <c r="B32" s="19" t="s">
        <v>19</v>
      </c>
      <c r="C32" s="20">
        <v>1659648.8645550397</v>
      </c>
      <c r="D32" s="20">
        <v>1673987.3592276403</v>
      </c>
      <c r="E32" s="41">
        <v>822168.84457476705</v>
      </c>
      <c r="F32" s="22">
        <f t="shared" si="3"/>
        <v>0.49114399821639448</v>
      </c>
      <c r="G32" s="44">
        <v>-57185.226314371102</v>
      </c>
      <c r="H32" s="22">
        <f t="shared" si="4"/>
        <v>-3.4161086103276041E-2</v>
      </c>
      <c r="I32" s="27"/>
    </row>
    <row r="33" spans="1:9" x14ac:dyDescent="0.25">
      <c r="A33" s="3">
        <f t="shared" si="5"/>
        <v>9</v>
      </c>
      <c r="B33" s="7" t="s">
        <v>20</v>
      </c>
      <c r="C33" s="20">
        <f>SUM(C25:C32)</f>
        <v>541975207.8431493</v>
      </c>
      <c r="D33" s="20">
        <f>SUM(D25:D32)</f>
        <v>554479240.48099041</v>
      </c>
      <c r="E33" s="41">
        <f>SUM(E25:E32)</f>
        <v>117920495.16411048</v>
      </c>
      <c r="F33" s="22">
        <f>E33/D33</f>
        <v>0.2126689090502627</v>
      </c>
      <c r="G33" s="36">
        <f>SUM(G25:G32)</f>
        <v>117920495.16411048</v>
      </c>
      <c r="H33" s="42">
        <f t="shared" si="4"/>
        <v>0.2126689090502627</v>
      </c>
      <c r="I33" s="27"/>
    </row>
    <row r="35" spans="1:9" x14ac:dyDescent="0.25">
      <c r="B35" s="142" t="s">
        <v>75</v>
      </c>
      <c r="C35" s="143"/>
      <c r="D35" s="143"/>
      <c r="E35" s="143"/>
      <c r="F35" s="143"/>
      <c r="G35" s="143"/>
      <c r="H35" s="144"/>
    </row>
    <row r="36" spans="1:9" ht="15.75" x14ac:dyDescent="0.25">
      <c r="B36" s="128" t="s">
        <v>26</v>
      </c>
      <c r="C36" s="129"/>
      <c r="D36" s="129"/>
      <c r="E36" s="129"/>
      <c r="F36" s="129"/>
      <c r="G36" s="129"/>
      <c r="H36" s="130"/>
    </row>
    <row r="37" spans="1:9" ht="18.75" x14ac:dyDescent="0.25">
      <c r="B37" s="131" t="s">
        <v>91</v>
      </c>
      <c r="C37" s="132"/>
      <c r="D37" s="132"/>
      <c r="E37" s="132"/>
      <c r="F37" s="132"/>
      <c r="G37" s="132"/>
      <c r="H37" s="133"/>
    </row>
    <row r="38" spans="1:9" ht="31.5" customHeight="1" x14ac:dyDescent="0.25">
      <c r="B38" s="145" t="s">
        <v>0</v>
      </c>
      <c r="C38" s="146" t="s">
        <v>37</v>
      </c>
      <c r="D38" s="136" t="s">
        <v>27</v>
      </c>
      <c r="E38" s="138" t="s">
        <v>21</v>
      </c>
      <c r="F38" s="139"/>
      <c r="G38" s="137" t="s">
        <v>22</v>
      </c>
      <c r="H38" s="147"/>
    </row>
    <row r="39" spans="1:9" x14ac:dyDescent="0.25">
      <c r="B39" s="145"/>
      <c r="C39" s="137"/>
      <c r="D39" s="137"/>
      <c r="E39" s="1" t="s">
        <v>1</v>
      </c>
      <c r="F39" s="1" t="s">
        <v>2</v>
      </c>
      <c r="G39" s="1" t="s">
        <v>1</v>
      </c>
      <c r="H39" s="2" t="s">
        <v>2</v>
      </c>
    </row>
    <row r="40" spans="1:9" x14ac:dyDescent="0.25">
      <c r="A40" s="3" t="s">
        <v>3</v>
      </c>
      <c r="B40" s="145"/>
      <c r="C40" s="137"/>
      <c r="D40" s="137"/>
      <c r="E40" s="4" t="s">
        <v>4</v>
      </c>
      <c r="F40" s="4" t="s">
        <v>5</v>
      </c>
      <c r="G40" s="4" t="s">
        <v>4</v>
      </c>
      <c r="H40" s="5" t="s">
        <v>5</v>
      </c>
    </row>
    <row r="41" spans="1:9" x14ac:dyDescent="0.25">
      <c r="A41" s="6" t="s">
        <v>6</v>
      </c>
      <c r="B41" s="25" t="s">
        <v>7</v>
      </c>
      <c r="C41" s="8" t="s">
        <v>23</v>
      </c>
      <c r="D41" s="4" t="s">
        <v>8</v>
      </c>
      <c r="E41" s="8" t="s">
        <v>9</v>
      </c>
      <c r="F41" s="8" t="s">
        <v>10</v>
      </c>
      <c r="G41" s="8" t="s">
        <v>11</v>
      </c>
      <c r="H41" s="9" t="s">
        <v>28</v>
      </c>
    </row>
    <row r="42" spans="1:9" x14ac:dyDescent="0.25">
      <c r="A42" s="3">
        <v>1</v>
      </c>
      <c r="B42" s="10" t="s">
        <v>12</v>
      </c>
      <c r="C42" s="31">
        <f t="shared" ref="C42:H50" si="6">C8-C25</f>
        <v>-15690.159721374512</v>
      </c>
      <c r="D42" s="11">
        <f>D8-D25</f>
        <v>-44334.023357629776</v>
      </c>
      <c r="E42" s="34">
        <f t="shared" si="6"/>
        <v>-2011500.5472933054</v>
      </c>
      <c r="F42" s="13">
        <f t="shared" si="6"/>
        <v>-4.1247947882815383E-3</v>
      </c>
      <c r="G42" s="12">
        <f t="shared" si="6"/>
        <v>-1067312.7357600629</v>
      </c>
      <c r="H42" s="13">
        <f t="shared" si="6"/>
        <v>-2.1794734928049508E-3</v>
      </c>
    </row>
    <row r="43" spans="1:9" x14ac:dyDescent="0.25">
      <c r="A43" s="3">
        <f>A42+1</f>
        <v>2</v>
      </c>
      <c r="B43" s="15" t="s">
        <v>13</v>
      </c>
      <c r="C43" s="32">
        <f t="shared" si="6"/>
        <v>-298.29068807698786</v>
      </c>
      <c r="D43" s="16">
        <f t="shared" si="6"/>
        <v>-703.95881457300857</v>
      </c>
      <c r="E43" s="35">
        <f t="shared" si="6"/>
        <v>-38158.212643384759</v>
      </c>
      <c r="F43" s="18">
        <f t="shared" si="6"/>
        <v>-1.0199673427086997E-2</v>
      </c>
      <c r="G43" s="17">
        <f t="shared" si="6"/>
        <v>-26847.299249619129</v>
      </c>
      <c r="H43" s="18">
        <f t="shared" si="6"/>
        <v>-7.1631247625461858E-3</v>
      </c>
    </row>
    <row r="44" spans="1:9" x14ac:dyDescent="0.25">
      <c r="A44" s="3">
        <f t="shared" ref="A44:A50" si="7">A43+1</f>
        <v>3</v>
      </c>
      <c r="B44" s="15" t="s">
        <v>14</v>
      </c>
      <c r="C44" s="32">
        <f t="shared" si="6"/>
        <v>-29.287023599201348</v>
      </c>
      <c r="D44" s="16">
        <f t="shared" si="6"/>
        <v>-64.864220254035899</v>
      </c>
      <c r="E44" s="35">
        <f t="shared" si="6"/>
        <v>-3743.7687748076569</v>
      </c>
      <c r="F44" s="18">
        <f t="shared" si="6"/>
        <v>-1.8543940190723363E-2</v>
      </c>
      <c r="G44" s="17">
        <f t="shared" si="6"/>
        <v>-3237.8262814758637</v>
      </c>
      <c r="H44" s="18">
        <f t="shared" si="6"/>
        <v>-1.6001186270642176E-2</v>
      </c>
    </row>
    <row r="45" spans="1:9" x14ac:dyDescent="0.25">
      <c r="A45" s="3">
        <f t="shared" si="7"/>
        <v>4</v>
      </c>
      <c r="B45" s="15" t="s">
        <v>15</v>
      </c>
      <c r="C45" s="32">
        <f t="shared" si="6"/>
        <v>-1125.9761527385563</v>
      </c>
      <c r="D45" s="16">
        <f t="shared" si="6"/>
        <v>-2645.7468545921147</v>
      </c>
      <c r="E45" s="35">
        <f t="shared" si="6"/>
        <v>-144026.18720731512</v>
      </c>
      <c r="F45" s="18">
        <f t="shared" si="6"/>
        <v>-1.0446130165575496E-2</v>
      </c>
      <c r="G45" s="17">
        <f t="shared" si="6"/>
        <v>-83665.928517364897</v>
      </c>
      <c r="H45" s="18">
        <f t="shared" si="6"/>
        <v>-6.0316379355534466E-3</v>
      </c>
    </row>
    <row r="46" spans="1:9" x14ac:dyDescent="0.25">
      <c r="A46" s="3">
        <f t="shared" si="7"/>
        <v>5</v>
      </c>
      <c r="B46" s="15" t="s">
        <v>16</v>
      </c>
      <c r="C46" s="32">
        <f t="shared" si="6"/>
        <v>-2132.7675425931811</v>
      </c>
      <c r="D46" s="16">
        <f t="shared" si="6"/>
        <v>-4810.9913792610168</v>
      </c>
      <c r="E46" s="35">
        <f t="shared" si="6"/>
        <v>-272689.15186345577</v>
      </c>
      <c r="F46" s="18">
        <f t="shared" si="6"/>
        <v>-1.5071209228903315E-2</v>
      </c>
      <c r="G46" s="17">
        <f t="shared" si="6"/>
        <v>-198684.38582434785</v>
      </c>
      <c r="H46" s="18">
        <f t="shared" si="6"/>
        <v>-1.0950539459761099E-2</v>
      </c>
    </row>
    <row r="47" spans="1:9" x14ac:dyDescent="0.25">
      <c r="A47" s="3">
        <f t="shared" si="7"/>
        <v>6</v>
      </c>
      <c r="B47" s="15" t="s">
        <v>17</v>
      </c>
      <c r="C47" s="32">
        <f t="shared" si="6"/>
        <v>-3689.5323386006057</v>
      </c>
      <c r="D47" s="16">
        <f t="shared" si="6"/>
        <v>-8082.3101866319776</v>
      </c>
      <c r="E47" s="35">
        <f t="shared" si="6"/>
        <v>-471590.67225888185</v>
      </c>
      <c r="F47" s="18">
        <f t="shared" si="6"/>
        <v>-2.1661232349896503E-2</v>
      </c>
      <c r="G47" s="17">
        <f t="shared" si="6"/>
        <v>-367509.97803651076</v>
      </c>
      <c r="H47" s="18">
        <f t="shared" si="6"/>
        <v>-1.6842975329725007E-2</v>
      </c>
    </row>
    <row r="48" spans="1:9" x14ac:dyDescent="0.25">
      <c r="A48" s="3">
        <f t="shared" si="7"/>
        <v>7</v>
      </c>
      <c r="B48" s="15" t="s">
        <v>18</v>
      </c>
      <c r="C48" s="32">
        <f t="shared" si="6"/>
        <v>1862403.7096086089</v>
      </c>
      <c r="D48" s="16">
        <f t="shared" si="6"/>
        <v>1900142.952916652</v>
      </c>
      <c r="E48" s="35">
        <f t="shared" si="6"/>
        <v>1099559.7343362253</v>
      </c>
      <c r="F48" s="18">
        <f t="shared" si="6"/>
        <v>-0.13713554986716114</v>
      </c>
      <c r="G48" s="17">
        <f>G14-G31</f>
        <v>-97401.649446390569</v>
      </c>
      <c r="H48" s="18">
        <f t="shared" si="6"/>
        <v>-8.228599534012504E-2</v>
      </c>
    </row>
    <row r="49" spans="1:9" x14ac:dyDescent="0.25">
      <c r="A49" s="3">
        <f t="shared" si="7"/>
        <v>8</v>
      </c>
      <c r="B49" s="19" t="s">
        <v>19</v>
      </c>
      <c r="C49" s="33">
        <f t="shared" si="6"/>
        <v>-19.437327418709174</v>
      </c>
      <c r="D49" s="37">
        <f t="shared" si="6"/>
        <v>-82.799289499176666</v>
      </c>
      <c r="E49" s="36">
        <f t="shared" si="6"/>
        <v>-2510.9974108404713</v>
      </c>
      <c r="F49" s="22">
        <f t="shared" si="6"/>
        <v>-1.4757896572297202E-3</v>
      </c>
      <c r="G49" s="21">
        <f t="shared" si="6"/>
        <v>-4.6566128730773926E-10</v>
      </c>
      <c r="H49" s="22">
        <f t="shared" si="6"/>
        <v>-1.6897699701839963E-6</v>
      </c>
    </row>
    <row r="50" spans="1:9" x14ac:dyDescent="0.25">
      <c r="A50" s="3">
        <f t="shared" si="7"/>
        <v>9</v>
      </c>
      <c r="B50" s="7" t="s">
        <v>20</v>
      </c>
      <c r="C50" s="33">
        <f t="shared" si="6"/>
        <v>1839418.2588142157</v>
      </c>
      <c r="D50" s="38">
        <f t="shared" si="6"/>
        <v>1839418.2588140965</v>
      </c>
      <c r="E50" s="36">
        <f t="shared" si="6"/>
        <v>-1844659.8031157553</v>
      </c>
      <c r="F50" s="22">
        <f t="shared" si="6"/>
        <v>-4.0190039330509353E-3</v>
      </c>
      <c r="G50" s="21">
        <f t="shared" si="6"/>
        <v>-1844659.8031157702</v>
      </c>
      <c r="H50" s="22">
        <f t="shared" si="6"/>
        <v>-4.019003933050963E-3</v>
      </c>
    </row>
    <row r="52" spans="1:9" x14ac:dyDescent="0.25">
      <c r="A52" s="28" t="s">
        <v>35</v>
      </c>
      <c r="B52" s="29"/>
      <c r="C52" s="29"/>
    </row>
    <row r="53" spans="1:9" x14ac:dyDescent="0.25">
      <c r="A53" s="30" t="s">
        <v>117</v>
      </c>
      <c r="B53" s="30"/>
      <c r="C53" s="30"/>
      <c r="D53" s="30"/>
      <c r="E53" s="30"/>
      <c r="F53" s="30"/>
      <c r="G53" s="30"/>
      <c r="H53" s="30"/>
      <c r="I53" s="30"/>
    </row>
    <row r="54" spans="1:9" x14ac:dyDescent="0.25">
      <c r="A54" s="30" t="s">
        <v>101</v>
      </c>
      <c r="B54" s="30"/>
      <c r="C54" s="30"/>
      <c r="D54" s="30"/>
      <c r="E54" s="30"/>
      <c r="F54" s="30"/>
      <c r="G54" s="30"/>
      <c r="H54" s="30"/>
      <c r="I54" s="30"/>
    </row>
    <row r="55" spans="1:9" x14ac:dyDescent="0.25">
      <c r="A55" s="30" t="s">
        <v>29</v>
      </c>
      <c r="B55" s="30"/>
      <c r="C55" s="30"/>
      <c r="D55" s="30"/>
      <c r="E55" s="30"/>
      <c r="F55" s="30"/>
      <c r="G55" s="30"/>
      <c r="H55" s="30"/>
      <c r="I55" s="30"/>
    </row>
    <row r="56" spans="1:9" x14ac:dyDescent="0.25">
      <c r="A56" s="30" t="s">
        <v>102</v>
      </c>
      <c r="B56" s="30"/>
      <c r="D56" s="30"/>
      <c r="E56" s="30"/>
      <c r="F56" s="30"/>
      <c r="G56" s="30"/>
      <c r="H56" s="30"/>
      <c r="I56" s="30"/>
    </row>
    <row r="57" spans="1:9" x14ac:dyDescent="0.25">
      <c r="A57" s="30" t="s">
        <v>120</v>
      </c>
      <c r="B57" s="30"/>
      <c r="C57" s="30"/>
      <c r="D57" s="30"/>
      <c r="E57" s="30"/>
      <c r="F57" s="30"/>
      <c r="G57" s="30"/>
      <c r="H57" s="30"/>
      <c r="I57" s="30"/>
    </row>
    <row r="58" spans="1:9" x14ac:dyDescent="0.25">
      <c r="A58" s="30" t="s">
        <v>32</v>
      </c>
      <c r="B58" s="30"/>
      <c r="C58" s="30"/>
      <c r="D58" s="30"/>
      <c r="E58" s="30"/>
      <c r="F58" s="30"/>
      <c r="G58" s="30"/>
      <c r="H58" s="30"/>
      <c r="I58" s="30"/>
    </row>
    <row r="59" spans="1:9" x14ac:dyDescent="0.25">
      <c r="A59" s="30" t="s">
        <v>121</v>
      </c>
      <c r="B59" s="30"/>
      <c r="C59" s="30"/>
      <c r="D59" s="30"/>
      <c r="E59" s="30"/>
      <c r="F59" s="30"/>
      <c r="G59" s="30"/>
      <c r="H59" s="30"/>
      <c r="I59" s="30"/>
    </row>
    <row r="60" spans="1:9" x14ac:dyDescent="0.25">
      <c r="A60" s="30" t="s">
        <v>33</v>
      </c>
      <c r="B60" s="30"/>
      <c r="C60" s="30"/>
      <c r="D60" s="30"/>
      <c r="E60" s="30"/>
      <c r="F60" s="30"/>
      <c r="G60" s="30"/>
      <c r="H60" s="30"/>
      <c r="I60" s="30"/>
    </row>
    <row r="61" spans="1:9" x14ac:dyDescent="0.25">
      <c r="A61" s="30" t="s">
        <v>114</v>
      </c>
      <c r="B61" s="30"/>
      <c r="C61" s="30"/>
      <c r="D61" s="30"/>
      <c r="E61" s="30"/>
      <c r="F61" s="30"/>
      <c r="G61" s="30"/>
      <c r="H61" s="30"/>
      <c r="I61" s="30"/>
    </row>
    <row r="62" spans="1:9" x14ac:dyDescent="0.25">
      <c r="A62" s="30" t="s">
        <v>115</v>
      </c>
      <c r="B62" s="30"/>
      <c r="C62" s="30"/>
      <c r="D62" s="30"/>
      <c r="E62" s="30"/>
      <c r="F62" s="30"/>
      <c r="G62" s="30"/>
      <c r="H62" s="30"/>
      <c r="I62" s="30"/>
    </row>
    <row r="63" spans="1:9" ht="14.25" customHeight="1" x14ac:dyDescent="0.25">
      <c r="A63" s="30" t="s">
        <v>118</v>
      </c>
      <c r="B63" s="30"/>
      <c r="C63" s="30"/>
      <c r="D63" s="30"/>
      <c r="E63" s="30"/>
      <c r="F63" s="30"/>
      <c r="G63" s="30"/>
      <c r="H63" s="30"/>
      <c r="I63" s="30"/>
    </row>
    <row r="64" spans="1:9" x14ac:dyDescent="0.25">
      <c r="A64" s="30" t="s">
        <v>119</v>
      </c>
      <c r="B64" s="30"/>
      <c r="C64" s="30"/>
      <c r="D64" s="30"/>
      <c r="E64" s="30"/>
      <c r="F64" s="30"/>
      <c r="G64" s="30"/>
      <c r="H64" s="30"/>
      <c r="I64" s="30"/>
    </row>
    <row r="65" spans="1:9" x14ac:dyDescent="0.25">
      <c r="A65" s="30" t="s">
        <v>132</v>
      </c>
      <c r="B65" s="30"/>
      <c r="C65" s="30"/>
      <c r="D65" s="30"/>
      <c r="E65" s="30"/>
      <c r="F65" s="30"/>
      <c r="G65" s="30"/>
      <c r="H65" s="30"/>
      <c r="I65" s="30"/>
    </row>
    <row r="66" spans="1:9" x14ac:dyDescent="0.25">
      <c r="A66" s="30"/>
      <c r="B66" s="30"/>
      <c r="C66" s="30"/>
      <c r="D66" s="30"/>
      <c r="E66" s="30"/>
      <c r="F66" s="30"/>
      <c r="G66" s="30"/>
      <c r="H66" s="30"/>
      <c r="I66" s="30"/>
    </row>
    <row r="67" spans="1:9" x14ac:dyDescent="0.25">
      <c r="A67" s="30"/>
      <c r="B67" s="30"/>
      <c r="C67" s="30"/>
      <c r="D67" s="30"/>
      <c r="E67" s="30"/>
      <c r="F67" s="30"/>
      <c r="G67" s="30"/>
      <c r="H67" s="30"/>
      <c r="I67" s="30"/>
    </row>
    <row r="68" spans="1:9" x14ac:dyDescent="0.25">
      <c r="A68" s="30"/>
      <c r="B68" s="30"/>
      <c r="C68" s="30"/>
      <c r="D68" s="30"/>
      <c r="E68" s="30"/>
      <c r="F68" s="30"/>
      <c r="G68" s="30"/>
      <c r="H68" s="30"/>
      <c r="I68" s="30"/>
    </row>
  </sheetData>
  <mergeCells count="24">
    <mergeCell ref="B35:H35"/>
    <mergeCell ref="B36:H36"/>
    <mergeCell ref="B37:H37"/>
    <mergeCell ref="B38:B40"/>
    <mergeCell ref="C38:C40"/>
    <mergeCell ref="E38:F38"/>
    <mergeCell ref="G38:H38"/>
    <mergeCell ref="D38:D40"/>
    <mergeCell ref="B18:H18"/>
    <mergeCell ref="B19:H19"/>
    <mergeCell ref="B20:H20"/>
    <mergeCell ref="B21:B23"/>
    <mergeCell ref="C21:C23"/>
    <mergeCell ref="E21:F21"/>
    <mergeCell ref="G21:H21"/>
    <mergeCell ref="D21:D23"/>
    <mergeCell ref="B1:H1"/>
    <mergeCell ref="B2:H2"/>
    <mergeCell ref="B3:H3"/>
    <mergeCell ref="B4:B6"/>
    <mergeCell ref="C4:C6"/>
    <mergeCell ref="E4:F4"/>
    <mergeCell ref="G4:H4"/>
    <mergeCell ref="D4:D6"/>
  </mergeCells>
  <pageMargins left="0.8" right="0.75" top="1.35" bottom="0.75" header="0.7" footer="0.3"/>
  <pageSetup scale="61" orientation="portrait" r:id="rId1"/>
  <headerFooter scaleWithDoc="0">
    <oddHeader>&amp;R&amp;"Times New Roman,Bold"&amp;8Docket No. 25-057-06
UAE Exhibit COS 2.1
Page 1 of 7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E470E-D057-46E1-BD70-5A4C7484EC11}">
  <sheetPr>
    <pageSetUpPr fitToPage="1"/>
  </sheetPr>
  <dimension ref="A1:K68"/>
  <sheetViews>
    <sheetView zoomScaleNormal="100" workbookViewId="0">
      <selection activeCell="M24" sqref="M24"/>
    </sheetView>
  </sheetViews>
  <sheetFormatPr defaultRowHeight="15" x14ac:dyDescent="0.25"/>
  <cols>
    <col min="1" max="1" width="5.28515625" customWidth="1"/>
    <col min="2" max="2" width="17.140625" customWidth="1"/>
    <col min="3" max="8" width="20.7109375" customWidth="1"/>
    <col min="9" max="9" width="13.42578125" customWidth="1"/>
    <col min="10" max="10" width="11.5703125" bestFit="1" customWidth="1"/>
    <col min="11" max="11" width="12.42578125" customWidth="1"/>
  </cols>
  <sheetData>
    <row r="1" spans="1:11" x14ac:dyDescent="0.25">
      <c r="B1" s="125" t="s">
        <v>76</v>
      </c>
      <c r="C1" s="126"/>
      <c r="D1" s="126"/>
      <c r="E1" s="126"/>
      <c r="F1" s="126"/>
      <c r="G1" s="126"/>
      <c r="H1" s="127"/>
    </row>
    <row r="2" spans="1:11" ht="15.75" x14ac:dyDescent="0.25">
      <c r="B2" s="128" t="s">
        <v>24</v>
      </c>
      <c r="C2" s="129"/>
      <c r="D2" s="129"/>
      <c r="E2" s="129"/>
      <c r="F2" s="129"/>
      <c r="G2" s="129"/>
      <c r="H2" s="130"/>
    </row>
    <row r="3" spans="1:11" ht="15.75" x14ac:dyDescent="0.25">
      <c r="B3" s="131" t="s">
        <v>34</v>
      </c>
      <c r="C3" s="132"/>
      <c r="D3" s="132"/>
      <c r="E3" s="132"/>
      <c r="F3" s="132"/>
      <c r="G3" s="132"/>
      <c r="H3" s="133"/>
    </row>
    <row r="4" spans="1:11" ht="31.5" customHeight="1" x14ac:dyDescent="0.25">
      <c r="B4" s="134" t="s">
        <v>0</v>
      </c>
      <c r="C4" s="136" t="s">
        <v>36</v>
      </c>
      <c r="D4" s="136" t="s">
        <v>27</v>
      </c>
      <c r="E4" s="138" t="s">
        <v>30</v>
      </c>
      <c r="F4" s="139"/>
      <c r="G4" s="140" t="s">
        <v>31</v>
      </c>
      <c r="H4" s="141"/>
    </row>
    <row r="5" spans="1:11" x14ac:dyDescent="0.25">
      <c r="B5" s="135"/>
      <c r="C5" s="137"/>
      <c r="D5" s="137"/>
      <c r="E5" s="1" t="s">
        <v>1</v>
      </c>
      <c r="F5" s="1" t="s">
        <v>2</v>
      </c>
      <c r="G5" s="1" t="s">
        <v>1</v>
      </c>
      <c r="H5" s="2" t="s">
        <v>2</v>
      </c>
    </row>
    <row r="6" spans="1:11" x14ac:dyDescent="0.25">
      <c r="A6" s="3" t="s">
        <v>3</v>
      </c>
      <c r="B6" s="135"/>
      <c r="C6" s="137"/>
      <c r="D6" s="137"/>
      <c r="E6" s="4" t="s">
        <v>4</v>
      </c>
      <c r="F6" s="4" t="s">
        <v>5</v>
      </c>
      <c r="G6" s="4" t="s">
        <v>4</v>
      </c>
      <c r="H6" s="5" t="s">
        <v>5</v>
      </c>
    </row>
    <row r="7" spans="1:11" ht="18.75" x14ac:dyDescent="0.25">
      <c r="A7" s="6" t="s">
        <v>6</v>
      </c>
      <c r="B7" s="7" t="s">
        <v>7</v>
      </c>
      <c r="C7" s="8" t="s">
        <v>149</v>
      </c>
      <c r="D7" s="8" t="s">
        <v>150</v>
      </c>
      <c r="E7" s="8" t="s">
        <v>151</v>
      </c>
      <c r="F7" s="4" t="s">
        <v>152</v>
      </c>
      <c r="G7" s="8" t="s">
        <v>153</v>
      </c>
      <c r="H7" s="9" t="s">
        <v>154</v>
      </c>
    </row>
    <row r="8" spans="1:11" x14ac:dyDescent="0.25">
      <c r="A8" s="3">
        <v>1</v>
      </c>
      <c r="B8" s="10" t="s">
        <v>12</v>
      </c>
      <c r="C8" s="11">
        <v>474627018.39991164</v>
      </c>
      <c r="D8" s="11">
        <v>485743389.43068933</v>
      </c>
      <c r="E8" s="39">
        <v>35925439.515014976</v>
      </c>
      <c r="F8" s="13">
        <f>E8/D8</f>
        <v>7.3959708555418585E-2</v>
      </c>
      <c r="G8" s="43">
        <v>44020113.871039011</v>
      </c>
      <c r="H8" s="13">
        <f>G8/D8</f>
        <v>9.062421605496751E-2</v>
      </c>
      <c r="I8" s="14"/>
      <c r="J8" s="27"/>
      <c r="K8" s="27"/>
    </row>
    <row r="9" spans="1:11" x14ac:dyDescent="0.25">
      <c r="A9" s="3">
        <f>A8+1</f>
        <v>2</v>
      </c>
      <c r="B9" s="15" t="s">
        <v>13</v>
      </c>
      <c r="C9" s="16">
        <v>3668818.5014713565</v>
      </c>
      <c r="D9" s="16">
        <v>3730990.2183115878</v>
      </c>
      <c r="E9" s="40">
        <v>138856.56668806268</v>
      </c>
      <c r="F9" s="18">
        <f t="shared" ref="F9:F16" si="0">E9/D9</f>
        <v>3.7217081408189932E-2</v>
      </c>
      <c r="G9" s="26">
        <v>237195.39540321642</v>
      </c>
      <c r="H9" s="18">
        <f t="shared" ref="H9:H16" si="1">G9/D9</f>
        <v>6.357438147092119E-2</v>
      </c>
      <c r="I9" s="14"/>
      <c r="J9" s="27"/>
      <c r="K9" s="27"/>
    </row>
    <row r="10" spans="1:11" x14ac:dyDescent="0.25">
      <c r="A10" s="3">
        <f t="shared" ref="A10:A16" si="2">A9+1</f>
        <v>3</v>
      </c>
      <c r="B10" s="15" t="s">
        <v>14</v>
      </c>
      <c r="C10" s="16">
        <v>195647.13996557324</v>
      </c>
      <c r="D10" s="16">
        <v>199614.16112020609</v>
      </c>
      <c r="E10" s="40">
        <v>97799.403770312478</v>
      </c>
      <c r="F10" s="18">
        <f t="shared" si="0"/>
        <v>0.4899422126239753</v>
      </c>
      <c r="G10" s="26">
        <v>102773.19976094089</v>
      </c>
      <c r="H10" s="18">
        <f t="shared" si="1"/>
        <v>0.51485926241000346</v>
      </c>
      <c r="I10" s="14"/>
      <c r="J10" s="27"/>
      <c r="K10" s="27"/>
    </row>
    <row r="11" spans="1:11" x14ac:dyDescent="0.25">
      <c r="A11" s="3">
        <f t="shared" si="2"/>
        <v>4</v>
      </c>
      <c r="B11" s="15" t="s">
        <v>15</v>
      </c>
      <c r="C11" s="16">
        <v>13432908.5930021</v>
      </c>
      <c r="D11" s="16">
        <v>13694794.432091078</v>
      </c>
      <c r="E11" s="40">
        <v>3290116.1604206059</v>
      </c>
      <c r="F11" s="18">
        <f t="shared" si="0"/>
        <v>0.24024575007207563</v>
      </c>
      <c r="G11" s="26">
        <v>3791994.8215278648</v>
      </c>
      <c r="H11" s="18">
        <f t="shared" si="1"/>
        <v>0.27689315384260643</v>
      </c>
      <c r="I11" s="14"/>
      <c r="J11" s="27"/>
      <c r="K11" s="27"/>
    </row>
    <row r="12" spans="1:11" x14ac:dyDescent="0.25">
      <c r="A12" s="3">
        <f t="shared" si="2"/>
        <v>5</v>
      </c>
      <c r="B12" s="15" t="s">
        <v>16</v>
      </c>
      <c r="C12" s="16">
        <v>17668135.456284758</v>
      </c>
      <c r="D12" s="16">
        <v>18000559.32841013</v>
      </c>
      <c r="E12" s="40">
        <v>3015326.1761708595</v>
      </c>
      <c r="F12" s="18">
        <f t="shared" si="0"/>
        <v>0.16751291563544893</v>
      </c>
      <c r="G12" s="26">
        <v>3657448.5356580592</v>
      </c>
      <c r="H12" s="18">
        <f t="shared" si="1"/>
        <v>0.20318527157573038</v>
      </c>
      <c r="I12" s="14"/>
      <c r="J12" s="27"/>
      <c r="K12" s="27"/>
    </row>
    <row r="13" spans="1:11" x14ac:dyDescent="0.25">
      <c r="A13" s="3">
        <f t="shared" si="2"/>
        <v>6</v>
      </c>
      <c r="B13" s="15" t="s">
        <v>17</v>
      </c>
      <c r="C13" s="16">
        <v>21278986.835630871</v>
      </c>
      <c r="D13" s="16">
        <v>21671880.094644718</v>
      </c>
      <c r="E13" s="40">
        <v>3027514.2137050857</v>
      </c>
      <c r="F13" s="18">
        <f t="shared" si="0"/>
        <v>0.13969781119512592</v>
      </c>
      <c r="G13" s="26">
        <v>3949720.9036189821</v>
      </c>
      <c r="H13" s="18">
        <f t="shared" si="1"/>
        <v>0.1822509577558519</v>
      </c>
      <c r="I13" s="14"/>
      <c r="J13" s="27"/>
      <c r="K13" s="27"/>
    </row>
    <row r="14" spans="1:11" x14ac:dyDescent="0.25">
      <c r="A14" s="3">
        <f t="shared" si="2"/>
        <v>7</v>
      </c>
      <c r="B14" s="15" t="s">
        <v>18</v>
      </c>
      <c r="C14" s="16">
        <v>11283481.748469565</v>
      </c>
      <c r="D14" s="16">
        <v>11603526.514599299</v>
      </c>
      <c r="E14" s="40">
        <v>12615270.100176945</v>
      </c>
      <c r="F14" s="18">
        <f t="shared" si="0"/>
        <v>1.0871927671561481</v>
      </c>
      <c r="G14" s="26">
        <v>2939936.9428955992</v>
      </c>
      <c r="H14" s="18">
        <f t="shared" si="1"/>
        <v>0.25336581419421378</v>
      </c>
      <c r="I14" s="14"/>
      <c r="J14" s="27"/>
      <c r="K14" s="27"/>
    </row>
    <row r="15" spans="1:11" x14ac:dyDescent="0.25">
      <c r="A15" s="3">
        <f t="shared" si="2"/>
        <v>8</v>
      </c>
      <c r="B15" s="19" t="s">
        <v>19</v>
      </c>
      <c r="C15" s="20">
        <v>1659629.427227621</v>
      </c>
      <c r="D15" s="20">
        <v>1673904.5599381411</v>
      </c>
      <c r="E15" s="41">
        <v>531676.30764245417</v>
      </c>
      <c r="F15" s="18">
        <f t="shared" si="0"/>
        <v>0.31762641692194338</v>
      </c>
      <c r="G15" s="44">
        <v>-57185.226314371335</v>
      </c>
      <c r="H15" s="18">
        <f t="shared" si="1"/>
        <v>-3.4162775873246086E-2</v>
      </c>
      <c r="I15" s="14"/>
      <c r="J15" s="27"/>
      <c r="K15" s="27"/>
    </row>
    <row r="16" spans="1:11" x14ac:dyDescent="0.25">
      <c r="A16" s="3">
        <f t="shared" si="2"/>
        <v>9</v>
      </c>
      <c r="B16" s="7" t="s">
        <v>20</v>
      </c>
      <c r="C16" s="20">
        <f>SUM(C8:C15)</f>
        <v>543814626.10196352</v>
      </c>
      <c r="D16" s="20">
        <f>SUM(D8:D15)</f>
        <v>556318658.73980451</v>
      </c>
      <c r="E16" s="41">
        <f>SUM(E8:E15)</f>
        <v>58641998.4435893</v>
      </c>
      <c r="F16" s="42">
        <f t="shared" si="0"/>
        <v>0.10541080641880235</v>
      </c>
      <c r="G16" s="44">
        <f>SUM(G8:G15)</f>
        <v>58641998.443589307</v>
      </c>
      <c r="H16" s="42">
        <f t="shared" si="1"/>
        <v>0.10541080641880236</v>
      </c>
      <c r="I16" s="14"/>
      <c r="J16" s="27"/>
      <c r="K16" s="27"/>
    </row>
    <row r="17" spans="1:11" x14ac:dyDescent="0.25">
      <c r="J17" s="27"/>
      <c r="K17" s="27"/>
    </row>
    <row r="18" spans="1:11" x14ac:dyDescent="0.25">
      <c r="B18" s="142" t="s">
        <v>77</v>
      </c>
      <c r="C18" s="143"/>
      <c r="D18" s="143"/>
      <c r="E18" s="143"/>
      <c r="F18" s="143"/>
      <c r="G18" s="143"/>
      <c r="H18" s="144"/>
      <c r="J18" s="27"/>
      <c r="K18" s="27"/>
    </row>
    <row r="19" spans="1:11" ht="15.75" x14ac:dyDescent="0.25">
      <c r="B19" s="128" t="s">
        <v>122</v>
      </c>
      <c r="C19" s="129"/>
      <c r="D19" s="129"/>
      <c r="E19" s="129"/>
      <c r="F19" s="129"/>
      <c r="G19" s="129"/>
      <c r="H19" s="130"/>
      <c r="J19" s="27"/>
      <c r="K19" s="27"/>
    </row>
    <row r="20" spans="1:11" ht="15.75" x14ac:dyDescent="0.25">
      <c r="B20" s="131" t="s">
        <v>34</v>
      </c>
      <c r="C20" s="132"/>
      <c r="D20" s="132"/>
      <c r="E20" s="132"/>
      <c r="F20" s="132"/>
      <c r="G20" s="132"/>
      <c r="H20" s="133"/>
      <c r="J20" s="27"/>
      <c r="K20" s="27"/>
    </row>
    <row r="21" spans="1:11" ht="31.5" customHeight="1" x14ac:dyDescent="0.25">
      <c r="B21" s="145" t="s">
        <v>0</v>
      </c>
      <c r="C21" s="146" t="s">
        <v>36</v>
      </c>
      <c r="D21" s="136" t="s">
        <v>27</v>
      </c>
      <c r="E21" s="138" t="s">
        <v>116</v>
      </c>
      <c r="F21" s="139"/>
      <c r="G21" s="140" t="s">
        <v>31</v>
      </c>
      <c r="H21" s="141"/>
      <c r="I21" s="23"/>
      <c r="J21" s="27"/>
      <c r="K21" s="27"/>
    </row>
    <row r="22" spans="1:11" ht="24.75" customHeight="1" x14ac:dyDescent="0.25">
      <c r="B22" s="145"/>
      <c r="C22" s="137"/>
      <c r="D22" s="137"/>
      <c r="E22" s="1" t="s">
        <v>1</v>
      </c>
      <c r="F22" s="1" t="s">
        <v>2</v>
      </c>
      <c r="G22" s="1" t="s">
        <v>1</v>
      </c>
      <c r="H22" s="2" t="s">
        <v>2</v>
      </c>
      <c r="I22" s="24"/>
      <c r="J22" s="27"/>
      <c r="K22" s="27"/>
    </row>
    <row r="23" spans="1:11" ht="13.5" customHeight="1" x14ac:dyDescent="0.25">
      <c r="A23" s="3" t="s">
        <v>3</v>
      </c>
      <c r="B23" s="145"/>
      <c r="C23" s="137"/>
      <c r="D23" s="137"/>
      <c r="E23" s="4" t="s">
        <v>4</v>
      </c>
      <c r="F23" s="4" t="s">
        <v>5</v>
      </c>
      <c r="G23" s="4" t="s">
        <v>4</v>
      </c>
      <c r="H23" s="5" t="s">
        <v>5</v>
      </c>
      <c r="I23" s="24"/>
      <c r="J23" s="27"/>
      <c r="K23" s="27"/>
    </row>
    <row r="24" spans="1:11" ht="18.75" x14ac:dyDescent="0.25">
      <c r="A24" s="6" t="s">
        <v>6</v>
      </c>
      <c r="B24" s="25" t="s">
        <v>7</v>
      </c>
      <c r="C24" s="8" t="s">
        <v>155</v>
      </c>
      <c r="D24" s="8" t="s">
        <v>156</v>
      </c>
      <c r="E24" s="8" t="s">
        <v>157</v>
      </c>
      <c r="F24" s="4" t="s">
        <v>158</v>
      </c>
      <c r="G24" s="8" t="s">
        <v>159</v>
      </c>
      <c r="H24" s="5" t="s">
        <v>154</v>
      </c>
      <c r="I24" s="24"/>
      <c r="J24" s="27"/>
      <c r="K24" s="27"/>
    </row>
    <row r="25" spans="1:11" x14ac:dyDescent="0.25">
      <c r="A25" s="3">
        <v>1</v>
      </c>
      <c r="B25" s="10" t="s">
        <v>12</v>
      </c>
      <c r="C25" s="11">
        <v>474642708.55963302</v>
      </c>
      <c r="D25" s="11">
        <v>485787723.45404696</v>
      </c>
      <c r="E25" s="39">
        <v>37764737.97162272</v>
      </c>
      <c r="F25" s="13">
        <f>E25/D25</f>
        <v>7.7739177316190594E-2</v>
      </c>
      <c r="G25" s="43">
        <v>44993894.71596013</v>
      </c>
      <c r="H25" s="13">
        <f>G25/D25</f>
        <v>9.262048533471498E-2</v>
      </c>
      <c r="I25" s="26"/>
      <c r="J25" s="27"/>
      <c r="K25" s="27"/>
    </row>
    <row r="26" spans="1:11" x14ac:dyDescent="0.25">
      <c r="A26" s="3">
        <f>A25+1</f>
        <v>2</v>
      </c>
      <c r="B26" s="15" t="s">
        <v>13</v>
      </c>
      <c r="C26" s="16">
        <v>3669116.7921594335</v>
      </c>
      <c r="D26" s="16">
        <v>3731694.1771261608</v>
      </c>
      <c r="E26" s="40">
        <v>173750.22686297039</v>
      </c>
      <c r="F26" s="18">
        <f t="shared" ref="F26:F32" si="3">E26/D26</f>
        <v>4.6560682257402536E-2</v>
      </c>
      <c r="G26" s="26">
        <v>261723.2498716941</v>
      </c>
      <c r="H26" s="18">
        <f t="shared" ref="H26:H33" si="4">G26/D26</f>
        <v>7.0135235485253911E-2</v>
      </c>
      <c r="I26" s="26"/>
      <c r="J26" s="27"/>
      <c r="K26" s="27"/>
    </row>
    <row r="27" spans="1:11" x14ac:dyDescent="0.25">
      <c r="A27" s="3">
        <f t="shared" ref="A27:A33" si="5">A26+1</f>
        <v>3</v>
      </c>
      <c r="B27" s="15" t="s">
        <v>14</v>
      </c>
      <c r="C27" s="16">
        <v>195676.42698917244</v>
      </c>
      <c r="D27" s="16">
        <v>199679.02534046012</v>
      </c>
      <c r="E27" s="40">
        <v>101222.95798063341</v>
      </c>
      <c r="F27" s="18">
        <f t="shared" si="3"/>
        <v>0.50692834566897815</v>
      </c>
      <c r="G27" s="26">
        <v>105733.03234274351</v>
      </c>
      <c r="H27" s="18">
        <f t="shared" si="4"/>
        <v>0.5295149661436136</v>
      </c>
      <c r="I27" s="26"/>
      <c r="J27" s="27"/>
      <c r="K27" s="27"/>
    </row>
    <row r="28" spans="1:11" x14ac:dyDescent="0.25">
      <c r="A28" s="3">
        <f t="shared" si="5"/>
        <v>4</v>
      </c>
      <c r="B28" s="15" t="s">
        <v>15</v>
      </c>
      <c r="C28" s="16">
        <v>13434034.569154838</v>
      </c>
      <c r="D28" s="16">
        <v>13697440.17894567</v>
      </c>
      <c r="E28" s="40">
        <v>3421820.975329129</v>
      </c>
      <c r="F28" s="18">
        <f t="shared" si="3"/>
        <v>0.24981463183090288</v>
      </c>
      <c r="G28" s="26">
        <v>3868391.6272409018</v>
      </c>
      <c r="H28" s="18">
        <f t="shared" si="4"/>
        <v>0.28241712149887721</v>
      </c>
      <c r="I28" s="26"/>
      <c r="J28" s="27"/>
      <c r="K28" s="27"/>
    </row>
    <row r="29" spans="1:11" x14ac:dyDescent="0.25">
      <c r="A29" s="3">
        <f t="shared" si="5"/>
        <v>5</v>
      </c>
      <c r="B29" s="15" t="s">
        <v>16</v>
      </c>
      <c r="C29" s="16">
        <v>17670268.223827351</v>
      </c>
      <c r="D29" s="16">
        <v>18005370.319789391</v>
      </c>
      <c r="E29" s="40">
        <v>3264689.8508967082</v>
      </c>
      <c r="F29" s="18">
        <f t="shared" si="3"/>
        <v>0.1813175620891587</v>
      </c>
      <c r="G29" s="26">
        <v>3838999.5963915773</v>
      </c>
      <c r="H29" s="18">
        <f t="shared" si="4"/>
        <v>0.21321414268120881</v>
      </c>
      <c r="I29" s="26"/>
      <c r="J29" s="27"/>
      <c r="K29" s="27"/>
    </row>
    <row r="30" spans="1:11" x14ac:dyDescent="0.25">
      <c r="A30" s="3">
        <f t="shared" si="5"/>
        <v>6</v>
      </c>
      <c r="B30" s="15" t="s">
        <v>17</v>
      </c>
      <c r="C30" s="16">
        <v>21282676.367969472</v>
      </c>
      <c r="D30" s="16">
        <v>21679962.40483135</v>
      </c>
      <c r="E30" s="40">
        <v>3458769.1804291583</v>
      </c>
      <c r="F30" s="18">
        <f t="shared" si="3"/>
        <v>0.15953760047380786</v>
      </c>
      <c r="G30" s="26">
        <v>4285608.2416897155</v>
      </c>
      <c r="H30" s="18">
        <f t="shared" si="4"/>
        <v>0.19767599969337002</v>
      </c>
      <c r="I30" s="26"/>
      <c r="J30" s="27"/>
      <c r="K30" s="27"/>
    </row>
    <row r="31" spans="1:11" x14ac:dyDescent="0.25">
      <c r="A31" s="3">
        <f t="shared" si="5"/>
        <v>7</v>
      </c>
      <c r="B31" s="15" t="s">
        <v>18</v>
      </c>
      <c r="C31" s="16">
        <v>9421078.0388609543</v>
      </c>
      <c r="D31" s="16">
        <v>9703383.5616826452</v>
      </c>
      <c r="E31" s="40">
        <v>11767693.76679734</v>
      </c>
      <c r="F31" s="18">
        <f t="shared" si="3"/>
        <v>1.2127412764828114</v>
      </c>
      <c r="G31" s="26">
        <v>3189491.4474571631</v>
      </c>
      <c r="H31" s="18">
        <f t="shared" si="4"/>
        <v>0.32869889427560456</v>
      </c>
      <c r="I31" s="26"/>
      <c r="J31" s="85"/>
      <c r="K31" s="27"/>
    </row>
    <row r="32" spans="1:11" x14ac:dyDescent="0.25">
      <c r="A32" s="3">
        <f t="shared" si="5"/>
        <v>8</v>
      </c>
      <c r="B32" s="19" t="s">
        <v>19</v>
      </c>
      <c r="C32" s="20">
        <v>1659648.8645550397</v>
      </c>
      <c r="D32" s="20">
        <v>1673987.3592276403</v>
      </c>
      <c r="E32" s="41">
        <v>533971.75472089485</v>
      </c>
      <c r="F32" s="22">
        <f t="shared" si="3"/>
        <v>0.31898195155264714</v>
      </c>
      <c r="G32" s="44">
        <v>-57185.226314370986</v>
      </c>
      <c r="H32" s="22">
        <f t="shared" si="4"/>
        <v>-3.4161086103275971E-2</v>
      </c>
      <c r="I32" s="27"/>
      <c r="J32" s="27"/>
      <c r="K32" s="27"/>
    </row>
    <row r="33" spans="1:11" x14ac:dyDescent="0.25">
      <c r="A33" s="3">
        <f t="shared" si="5"/>
        <v>9</v>
      </c>
      <c r="B33" s="7" t="s">
        <v>20</v>
      </c>
      <c r="C33" s="20">
        <f>SUM(C25:C32)</f>
        <v>541975207.8431493</v>
      </c>
      <c r="D33" s="20">
        <f>SUM(D25:D32)</f>
        <v>554479240.48099041</v>
      </c>
      <c r="E33" s="41">
        <f>SUM(E25:E32)</f>
        <v>60486656.684639558</v>
      </c>
      <c r="F33" s="22">
        <f>E33/D33</f>
        <v>0.10908732422907232</v>
      </c>
      <c r="G33" s="36">
        <f>SUM(G25:G32)</f>
        <v>60486656.684639551</v>
      </c>
      <c r="H33" s="42">
        <f t="shared" si="4"/>
        <v>0.1090873242290723</v>
      </c>
      <c r="I33" s="27"/>
      <c r="J33" s="27"/>
      <c r="K33" s="27"/>
    </row>
    <row r="34" spans="1:11" x14ac:dyDescent="0.25">
      <c r="J34" s="27"/>
      <c r="K34" s="27"/>
    </row>
    <row r="35" spans="1:11" x14ac:dyDescent="0.25">
      <c r="B35" s="142" t="s">
        <v>78</v>
      </c>
      <c r="C35" s="143"/>
      <c r="D35" s="143"/>
      <c r="E35" s="143"/>
      <c r="F35" s="143"/>
      <c r="G35" s="143"/>
      <c r="H35" s="144"/>
      <c r="J35" s="27"/>
      <c r="K35" s="27"/>
    </row>
    <row r="36" spans="1:11" ht="15.75" x14ac:dyDescent="0.25">
      <c r="B36" s="128" t="s">
        <v>26</v>
      </c>
      <c r="C36" s="129"/>
      <c r="D36" s="129"/>
      <c r="E36" s="129"/>
      <c r="F36" s="129"/>
      <c r="G36" s="129"/>
      <c r="H36" s="130"/>
      <c r="J36" s="27"/>
      <c r="K36" s="27"/>
    </row>
    <row r="37" spans="1:11" ht="18.75" x14ac:dyDescent="0.25">
      <c r="B37" s="131" t="s">
        <v>92</v>
      </c>
      <c r="C37" s="132"/>
      <c r="D37" s="132"/>
      <c r="E37" s="132"/>
      <c r="F37" s="132"/>
      <c r="G37" s="132"/>
      <c r="H37" s="133"/>
      <c r="J37" s="27"/>
      <c r="K37" s="27"/>
    </row>
    <row r="38" spans="1:11" ht="31.5" customHeight="1" x14ac:dyDescent="0.25">
      <c r="B38" s="145" t="s">
        <v>0</v>
      </c>
      <c r="C38" s="146" t="s">
        <v>37</v>
      </c>
      <c r="D38" s="136" t="s">
        <v>27</v>
      </c>
      <c r="E38" s="138" t="s">
        <v>21</v>
      </c>
      <c r="F38" s="139"/>
      <c r="G38" s="137" t="s">
        <v>22</v>
      </c>
      <c r="H38" s="147"/>
      <c r="J38" s="27"/>
      <c r="K38" s="27"/>
    </row>
    <row r="39" spans="1:11" x14ac:dyDescent="0.25">
      <c r="B39" s="145"/>
      <c r="C39" s="137"/>
      <c r="D39" s="137"/>
      <c r="E39" s="1" t="s">
        <v>1</v>
      </c>
      <c r="F39" s="1" t="s">
        <v>2</v>
      </c>
      <c r="G39" s="1" t="s">
        <v>1</v>
      </c>
      <c r="H39" s="2" t="s">
        <v>2</v>
      </c>
      <c r="J39" s="27"/>
      <c r="K39" s="27"/>
    </row>
    <row r="40" spans="1:11" x14ac:dyDescent="0.25">
      <c r="A40" s="3" t="s">
        <v>3</v>
      </c>
      <c r="B40" s="145"/>
      <c r="C40" s="137"/>
      <c r="D40" s="137"/>
      <c r="E40" s="4" t="s">
        <v>4</v>
      </c>
      <c r="F40" s="4" t="s">
        <v>5</v>
      </c>
      <c r="G40" s="4" t="s">
        <v>4</v>
      </c>
      <c r="H40" s="5" t="s">
        <v>5</v>
      </c>
      <c r="J40" s="27"/>
      <c r="K40" s="27"/>
    </row>
    <row r="41" spans="1:11" x14ac:dyDescent="0.25">
      <c r="A41" s="6" t="s">
        <v>6</v>
      </c>
      <c r="B41" s="25" t="s">
        <v>7</v>
      </c>
      <c r="C41" s="8" t="s">
        <v>23</v>
      </c>
      <c r="D41" s="4" t="s">
        <v>8</v>
      </c>
      <c r="E41" s="8" t="s">
        <v>9</v>
      </c>
      <c r="F41" s="8" t="s">
        <v>10</v>
      </c>
      <c r="G41" s="8" t="s">
        <v>11</v>
      </c>
      <c r="H41" s="9" t="s">
        <v>28</v>
      </c>
      <c r="J41" s="27"/>
      <c r="K41" s="27"/>
    </row>
    <row r="42" spans="1:11" x14ac:dyDescent="0.25">
      <c r="A42" s="3">
        <v>1</v>
      </c>
      <c r="B42" s="10" t="s">
        <v>12</v>
      </c>
      <c r="C42" s="31">
        <f t="shared" ref="C42:H50" si="6">C8-C25</f>
        <v>-15690.159721374512</v>
      </c>
      <c r="D42" s="11">
        <f>D8-D25</f>
        <v>-44334.023357629776</v>
      </c>
      <c r="E42" s="34">
        <f t="shared" si="6"/>
        <v>-1839298.4566077441</v>
      </c>
      <c r="F42" s="13">
        <f t="shared" si="6"/>
        <v>-3.779468760772009E-3</v>
      </c>
      <c r="G42" s="12">
        <f t="shared" si="6"/>
        <v>-973780.84492111951</v>
      </c>
      <c r="H42" s="13">
        <f t="shared" si="6"/>
        <v>-1.9962692797474701E-3</v>
      </c>
      <c r="J42" s="27"/>
      <c r="K42" s="27"/>
    </row>
    <row r="43" spans="1:11" x14ac:dyDescent="0.25">
      <c r="A43" s="3">
        <f>A42+1</f>
        <v>2</v>
      </c>
      <c r="B43" s="15" t="s">
        <v>13</v>
      </c>
      <c r="C43" s="32">
        <f t="shared" si="6"/>
        <v>-298.29068807698786</v>
      </c>
      <c r="D43" s="16">
        <f t="shared" si="6"/>
        <v>-703.95881457300857</v>
      </c>
      <c r="E43" s="35">
        <f t="shared" si="6"/>
        <v>-34893.660174907709</v>
      </c>
      <c r="F43" s="18">
        <f t="shared" si="6"/>
        <v>-9.3436008492126035E-3</v>
      </c>
      <c r="G43" s="17">
        <f t="shared" si="6"/>
        <v>-24527.854468477686</v>
      </c>
      <c r="H43" s="18">
        <f t="shared" si="6"/>
        <v>-6.5608540143327204E-3</v>
      </c>
      <c r="J43" s="27"/>
      <c r="K43" s="27"/>
    </row>
    <row r="44" spans="1:11" x14ac:dyDescent="0.25">
      <c r="A44" s="3">
        <f t="shared" ref="A44:A50" si="7">A43+1</f>
        <v>3</v>
      </c>
      <c r="B44" s="15" t="s">
        <v>14</v>
      </c>
      <c r="C44" s="32">
        <f t="shared" si="6"/>
        <v>-29.287023599201348</v>
      </c>
      <c r="D44" s="16">
        <f t="shared" si="6"/>
        <v>-64.864220254035899</v>
      </c>
      <c r="E44" s="35">
        <f t="shared" si="6"/>
        <v>-3423.55421032093</v>
      </c>
      <c r="F44" s="18">
        <f t="shared" si="6"/>
        <v>-1.6986133045002849E-2</v>
      </c>
      <c r="G44" s="17">
        <f t="shared" si="6"/>
        <v>-2959.8325818026206</v>
      </c>
      <c r="H44" s="18">
        <f t="shared" si="6"/>
        <v>-1.4655703733610137E-2</v>
      </c>
      <c r="J44" s="27"/>
      <c r="K44" s="27"/>
    </row>
    <row r="45" spans="1:11" x14ac:dyDescent="0.25">
      <c r="A45" s="3">
        <f t="shared" si="7"/>
        <v>4</v>
      </c>
      <c r="B45" s="15" t="s">
        <v>15</v>
      </c>
      <c r="C45" s="32">
        <f t="shared" si="6"/>
        <v>-1125.9761527385563</v>
      </c>
      <c r="D45" s="16">
        <f t="shared" si="6"/>
        <v>-2645.7468545921147</v>
      </c>
      <c r="E45" s="35">
        <f t="shared" si="6"/>
        <v>-131704.81490852311</v>
      </c>
      <c r="F45" s="18">
        <f t="shared" si="6"/>
        <v>-9.5688817588272523E-3</v>
      </c>
      <c r="G45" s="17">
        <f t="shared" si="6"/>
        <v>-76396.805713037029</v>
      </c>
      <c r="H45" s="18">
        <f t="shared" si="6"/>
        <v>-5.5239676562707785E-3</v>
      </c>
      <c r="J45" s="27"/>
      <c r="K45" s="27"/>
    </row>
    <row r="46" spans="1:11" x14ac:dyDescent="0.25">
      <c r="A46" s="3">
        <f t="shared" si="7"/>
        <v>5</v>
      </c>
      <c r="B46" s="15" t="s">
        <v>16</v>
      </c>
      <c r="C46" s="32">
        <f t="shared" si="6"/>
        <v>-2132.7675425931811</v>
      </c>
      <c r="D46" s="16">
        <f t="shared" si="6"/>
        <v>-4810.9913792610168</v>
      </c>
      <c r="E46" s="35">
        <f t="shared" si="6"/>
        <v>-249363.67472584872</v>
      </c>
      <c r="F46" s="18">
        <f t="shared" si="6"/>
        <v>-1.3804646453709768E-2</v>
      </c>
      <c r="G46" s="17">
        <f t="shared" si="6"/>
        <v>-181551.0607335181</v>
      </c>
      <c r="H46" s="18">
        <f t="shared" si="6"/>
        <v>-1.0028871105478426E-2</v>
      </c>
      <c r="J46" s="27"/>
      <c r="K46" s="27"/>
    </row>
    <row r="47" spans="1:11" x14ac:dyDescent="0.25">
      <c r="A47" s="3">
        <f t="shared" si="7"/>
        <v>6</v>
      </c>
      <c r="B47" s="15" t="s">
        <v>17</v>
      </c>
      <c r="C47" s="32">
        <f t="shared" si="6"/>
        <v>-3689.5323386006057</v>
      </c>
      <c r="D47" s="16">
        <f t="shared" si="6"/>
        <v>-8082.3101866319776</v>
      </c>
      <c r="E47" s="35">
        <f t="shared" si="6"/>
        <v>-431254.96672407258</v>
      </c>
      <c r="F47" s="18">
        <f t="shared" si="6"/>
        <v>-1.9839789278681935E-2</v>
      </c>
      <c r="G47" s="17">
        <f t="shared" si="6"/>
        <v>-335887.33807073347</v>
      </c>
      <c r="H47" s="18">
        <f t="shared" si="6"/>
        <v>-1.5425041937518119E-2</v>
      </c>
      <c r="J47" s="27"/>
      <c r="K47" s="27"/>
    </row>
    <row r="48" spans="1:11" x14ac:dyDescent="0.25">
      <c r="A48" s="3">
        <f t="shared" si="7"/>
        <v>7</v>
      </c>
      <c r="B48" s="15" t="s">
        <v>18</v>
      </c>
      <c r="C48" s="32">
        <f t="shared" si="6"/>
        <v>1862403.7096086107</v>
      </c>
      <c r="D48" s="16">
        <f t="shared" si="6"/>
        <v>1900142.9529166538</v>
      </c>
      <c r="E48" s="35">
        <f t="shared" si="6"/>
        <v>847576.33337960579</v>
      </c>
      <c r="F48" s="18">
        <f t="shared" si="6"/>
        <v>-0.12554850932666328</v>
      </c>
      <c r="G48" s="17">
        <f>G14-G31</f>
        <v>-249554.50456156395</v>
      </c>
      <c r="H48" s="18">
        <f t="shared" si="6"/>
        <v>-7.533308008139078E-2</v>
      </c>
      <c r="J48" s="27"/>
      <c r="K48" s="27"/>
    </row>
    <row r="49" spans="1:11" x14ac:dyDescent="0.25">
      <c r="A49" s="3">
        <f t="shared" si="7"/>
        <v>8</v>
      </c>
      <c r="B49" s="19" t="s">
        <v>19</v>
      </c>
      <c r="C49" s="33">
        <f t="shared" si="6"/>
        <v>-19.437327418709174</v>
      </c>
      <c r="D49" s="37">
        <f t="shared" si="6"/>
        <v>-82.799289499176666</v>
      </c>
      <c r="E49" s="36">
        <f t="shared" si="6"/>
        <v>-2295.4470784406876</v>
      </c>
      <c r="F49" s="22">
        <f t="shared" si="6"/>
        <v>-1.3555346307037586E-3</v>
      </c>
      <c r="G49" s="21">
        <f t="shared" si="6"/>
        <v>-3.4924596548080444E-10</v>
      </c>
      <c r="H49" s="22">
        <f t="shared" si="6"/>
        <v>-1.6897699701146074E-6</v>
      </c>
      <c r="J49" s="27"/>
      <c r="K49" s="27"/>
    </row>
    <row r="50" spans="1:11" x14ac:dyDescent="0.25">
      <c r="A50" s="3">
        <f t="shared" si="7"/>
        <v>9</v>
      </c>
      <c r="B50" s="7" t="s">
        <v>20</v>
      </c>
      <c r="C50" s="33">
        <f t="shared" si="6"/>
        <v>1839418.2588142157</v>
      </c>
      <c r="D50" s="38">
        <f t="shared" si="6"/>
        <v>1839418.2588140965</v>
      </c>
      <c r="E50" s="36">
        <f t="shared" si="6"/>
        <v>-1844658.2410502583</v>
      </c>
      <c r="F50" s="22">
        <f t="shared" si="6"/>
        <v>-3.6765178102699664E-3</v>
      </c>
      <c r="G50" s="21">
        <f t="shared" si="6"/>
        <v>-1844658.2410502434</v>
      </c>
      <c r="H50" s="22">
        <f t="shared" si="6"/>
        <v>-3.6765178102699386E-3</v>
      </c>
      <c r="J50" s="27"/>
      <c r="K50" s="27"/>
    </row>
    <row r="52" spans="1:11" x14ac:dyDescent="0.25">
      <c r="A52" s="28" t="s">
        <v>35</v>
      </c>
      <c r="B52" s="29"/>
      <c r="C52" s="29"/>
    </row>
    <row r="53" spans="1:11" x14ac:dyDescent="0.25">
      <c r="A53" s="30" t="s">
        <v>117</v>
      </c>
      <c r="B53" s="30"/>
      <c r="C53" s="30"/>
      <c r="D53" s="30"/>
      <c r="E53" s="30"/>
      <c r="F53" s="30"/>
      <c r="G53" s="30"/>
      <c r="H53" s="30"/>
      <c r="I53" s="30"/>
    </row>
    <row r="54" spans="1:11" x14ac:dyDescent="0.25">
      <c r="A54" s="30" t="s">
        <v>103</v>
      </c>
      <c r="B54" s="30"/>
      <c r="C54" s="30"/>
      <c r="D54" s="30"/>
      <c r="E54" s="30"/>
      <c r="F54" s="30"/>
      <c r="G54" s="30"/>
      <c r="H54" s="30"/>
      <c r="I54" s="30"/>
    </row>
    <row r="55" spans="1:11" x14ac:dyDescent="0.25">
      <c r="A55" s="30" t="s">
        <v>29</v>
      </c>
      <c r="B55" s="30"/>
      <c r="C55" s="30"/>
      <c r="D55" s="30"/>
      <c r="E55" s="30"/>
      <c r="F55" s="30"/>
      <c r="G55" s="30"/>
      <c r="H55" s="30"/>
      <c r="I55" s="30"/>
    </row>
    <row r="56" spans="1:11" x14ac:dyDescent="0.25">
      <c r="A56" s="30" t="s">
        <v>104</v>
      </c>
      <c r="B56" s="30"/>
      <c r="D56" s="30"/>
      <c r="E56" s="30"/>
      <c r="F56" s="30"/>
      <c r="G56" s="30"/>
      <c r="H56" s="30"/>
      <c r="I56" s="30"/>
    </row>
    <row r="57" spans="1:11" x14ac:dyDescent="0.25">
      <c r="A57" s="30" t="s">
        <v>123</v>
      </c>
      <c r="B57" s="30"/>
      <c r="C57" s="30"/>
      <c r="D57" s="30"/>
      <c r="E57" s="30"/>
      <c r="F57" s="30"/>
      <c r="G57" s="30"/>
      <c r="H57" s="30"/>
      <c r="I57" s="30"/>
    </row>
    <row r="58" spans="1:11" x14ac:dyDescent="0.25">
      <c r="A58" s="30" t="s">
        <v>32</v>
      </c>
      <c r="B58" s="30"/>
      <c r="C58" s="30"/>
      <c r="D58" s="30"/>
      <c r="E58" s="30"/>
      <c r="F58" s="30"/>
      <c r="G58" s="30"/>
      <c r="H58" s="30"/>
      <c r="I58" s="30"/>
    </row>
    <row r="59" spans="1:11" x14ac:dyDescent="0.25">
      <c r="A59" s="30" t="s">
        <v>124</v>
      </c>
      <c r="B59" s="30"/>
      <c r="C59" s="30"/>
      <c r="D59" s="30"/>
      <c r="E59" s="30"/>
      <c r="F59" s="30"/>
      <c r="G59" s="30"/>
      <c r="H59" s="30"/>
      <c r="I59" s="30"/>
    </row>
    <row r="60" spans="1:11" x14ac:dyDescent="0.25">
      <c r="A60" s="30" t="s">
        <v>33</v>
      </c>
      <c r="B60" s="30"/>
      <c r="C60" s="30"/>
      <c r="D60" s="30"/>
      <c r="E60" s="30"/>
      <c r="F60" s="30"/>
      <c r="G60" s="30"/>
      <c r="H60" s="30"/>
      <c r="I60" s="30"/>
    </row>
    <row r="61" spans="1:11" x14ac:dyDescent="0.25">
      <c r="A61" s="30" t="s">
        <v>105</v>
      </c>
      <c r="B61" s="30"/>
      <c r="C61" s="30"/>
      <c r="D61" s="30"/>
      <c r="E61" s="30"/>
      <c r="F61" s="30"/>
      <c r="G61" s="30"/>
      <c r="H61" s="30"/>
      <c r="I61" s="30"/>
    </row>
    <row r="62" spans="1:11" x14ac:dyDescent="0.25">
      <c r="A62" s="30" t="s">
        <v>106</v>
      </c>
      <c r="B62" s="30"/>
      <c r="C62" s="30"/>
      <c r="D62" s="30"/>
      <c r="E62" s="30"/>
      <c r="F62" s="30"/>
      <c r="G62" s="30"/>
      <c r="H62" s="30"/>
      <c r="I62" s="30"/>
    </row>
    <row r="63" spans="1:11" ht="14.25" customHeight="1" x14ac:dyDescent="0.25">
      <c r="A63" s="30" t="s">
        <v>107</v>
      </c>
      <c r="B63" s="30"/>
      <c r="C63" s="30"/>
      <c r="D63" s="30"/>
      <c r="E63" s="30"/>
      <c r="F63" s="30"/>
      <c r="G63" s="30"/>
      <c r="H63" s="30"/>
      <c r="I63" s="30"/>
    </row>
    <row r="64" spans="1:11" x14ac:dyDescent="0.25">
      <c r="A64" s="30" t="s">
        <v>108</v>
      </c>
      <c r="B64" s="30"/>
      <c r="C64" s="30"/>
      <c r="D64" s="30"/>
      <c r="E64" s="30"/>
      <c r="F64" s="30"/>
      <c r="G64" s="30"/>
      <c r="H64" s="30"/>
      <c r="I64" s="30"/>
    </row>
    <row r="65" spans="1:9" x14ac:dyDescent="0.25">
      <c r="A65" s="30" t="s">
        <v>133</v>
      </c>
      <c r="B65" s="30"/>
      <c r="C65" s="30"/>
      <c r="D65" s="30"/>
      <c r="E65" s="30"/>
      <c r="F65" s="30"/>
      <c r="G65" s="30"/>
      <c r="H65" s="30"/>
      <c r="I65" s="30"/>
    </row>
    <row r="66" spans="1:9" x14ac:dyDescent="0.25">
      <c r="A66" s="30"/>
      <c r="B66" s="30"/>
      <c r="C66" s="30"/>
      <c r="D66" s="30"/>
      <c r="E66" s="30"/>
      <c r="F66" s="30"/>
      <c r="G66" s="30"/>
      <c r="H66" s="30"/>
      <c r="I66" s="30"/>
    </row>
    <row r="67" spans="1:9" x14ac:dyDescent="0.25">
      <c r="A67" s="30"/>
      <c r="B67" s="30"/>
      <c r="C67" s="30"/>
      <c r="D67" s="30"/>
      <c r="E67" s="30"/>
      <c r="F67" s="30"/>
      <c r="G67" s="30"/>
      <c r="H67" s="30"/>
      <c r="I67" s="30"/>
    </row>
    <row r="68" spans="1:9" x14ac:dyDescent="0.25">
      <c r="A68" s="30"/>
      <c r="B68" s="30"/>
      <c r="C68" s="30"/>
      <c r="D68" s="30"/>
      <c r="E68" s="30"/>
      <c r="F68" s="30"/>
      <c r="G68" s="30"/>
      <c r="H68" s="30"/>
      <c r="I68" s="30"/>
    </row>
  </sheetData>
  <mergeCells count="24">
    <mergeCell ref="B1:H1"/>
    <mergeCell ref="B2:H2"/>
    <mergeCell ref="B3:H3"/>
    <mergeCell ref="B4:B6"/>
    <mergeCell ref="C4:C6"/>
    <mergeCell ref="D4:D6"/>
    <mergeCell ref="E4:F4"/>
    <mergeCell ref="G4:H4"/>
    <mergeCell ref="B18:H18"/>
    <mergeCell ref="B19:H19"/>
    <mergeCell ref="B20:H20"/>
    <mergeCell ref="B21:B23"/>
    <mergeCell ref="C21:C23"/>
    <mergeCell ref="D21:D23"/>
    <mergeCell ref="E21:F21"/>
    <mergeCell ref="G21:H21"/>
    <mergeCell ref="B35:H35"/>
    <mergeCell ref="B36:H36"/>
    <mergeCell ref="B37:H37"/>
    <mergeCell ref="B38:B40"/>
    <mergeCell ref="C38:C40"/>
    <mergeCell ref="D38:D40"/>
    <mergeCell ref="E38:F38"/>
    <mergeCell ref="G38:H38"/>
  </mergeCells>
  <pageMargins left="0.8" right="0.75" top="1.35" bottom="0.75" header="0.7" footer="0.3"/>
  <pageSetup scale="61" orientation="portrait" r:id="rId1"/>
  <headerFooter scaleWithDoc="0">
    <oddHeader>&amp;R&amp;"Times New Roman,Bold"&amp;8Docket No. 25-057-06
UAE Exhibit COS 2.1
Page 2 of 7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EF722-AA49-43F4-932D-CF3EC76EB473}">
  <sheetPr>
    <pageSetUpPr fitToPage="1"/>
  </sheetPr>
  <dimension ref="A1:P80"/>
  <sheetViews>
    <sheetView zoomScaleNormal="100" workbookViewId="0">
      <selection activeCell="L15" sqref="L15"/>
    </sheetView>
  </sheetViews>
  <sheetFormatPr defaultRowHeight="15" x14ac:dyDescent="0.25"/>
  <cols>
    <col min="1" max="1" width="5.28515625" style="106" customWidth="1"/>
    <col min="2" max="2" width="17.140625" customWidth="1"/>
    <col min="3" max="8" width="20.7109375" customWidth="1"/>
    <col min="9" max="9" width="7.140625" customWidth="1"/>
    <col min="10" max="10" width="21" bestFit="1" customWidth="1"/>
    <col min="11" max="11" width="15.85546875" customWidth="1"/>
    <col min="12" max="12" width="19.42578125" customWidth="1"/>
    <col min="13" max="13" width="14.7109375" customWidth="1"/>
    <col min="14" max="14" width="17.5703125" customWidth="1"/>
    <col min="15" max="15" width="13.7109375" bestFit="1" customWidth="1"/>
    <col min="16" max="16" width="11.7109375" bestFit="1" customWidth="1"/>
  </cols>
  <sheetData>
    <row r="1" spans="1:11" ht="21.75" customHeight="1" x14ac:dyDescent="0.3">
      <c r="B1" s="155" t="s">
        <v>49</v>
      </c>
      <c r="C1" s="155"/>
      <c r="D1" s="155"/>
      <c r="E1" s="155"/>
      <c r="F1" s="155"/>
      <c r="G1" s="155"/>
      <c r="H1" s="155"/>
    </row>
    <row r="2" spans="1:11" ht="30.75" customHeight="1" x14ac:dyDescent="0.3">
      <c r="A2" s="108" t="s">
        <v>72</v>
      </c>
      <c r="B2" s="154"/>
      <c r="C2" s="154"/>
      <c r="D2" s="154"/>
      <c r="E2" s="154"/>
      <c r="F2" s="154"/>
      <c r="G2" s="154"/>
      <c r="H2" s="154"/>
    </row>
    <row r="3" spans="1:11" ht="21" customHeight="1" x14ac:dyDescent="0.25">
      <c r="A3" s="106">
        <v>1</v>
      </c>
      <c r="B3" s="151" t="s">
        <v>68</v>
      </c>
      <c r="C3" s="152"/>
      <c r="D3" s="152"/>
      <c r="E3" s="152"/>
      <c r="F3" s="152"/>
      <c r="G3" s="152"/>
      <c r="H3" s="153"/>
    </row>
    <row r="4" spans="1:11" x14ac:dyDescent="0.25">
      <c r="B4" s="156" t="s">
        <v>46</v>
      </c>
      <c r="C4" s="1" t="s">
        <v>39</v>
      </c>
      <c r="D4" s="1" t="s">
        <v>40</v>
      </c>
      <c r="E4" s="2" t="s">
        <v>41</v>
      </c>
      <c r="F4" s="2" t="s">
        <v>42</v>
      </c>
      <c r="G4" s="2" t="s">
        <v>43</v>
      </c>
      <c r="H4" s="2" t="s">
        <v>60</v>
      </c>
    </row>
    <row r="5" spans="1:11" x14ac:dyDescent="0.25">
      <c r="A5" s="106">
        <v>2</v>
      </c>
      <c r="B5" s="157"/>
      <c r="C5" s="8" t="s">
        <v>54</v>
      </c>
      <c r="D5" s="8" t="s">
        <v>55</v>
      </c>
      <c r="E5" s="9" t="s">
        <v>56</v>
      </c>
      <c r="F5" s="9" t="s">
        <v>57</v>
      </c>
      <c r="G5" s="9" t="s">
        <v>58</v>
      </c>
      <c r="H5" s="9" t="s">
        <v>59</v>
      </c>
    </row>
    <row r="6" spans="1:11" x14ac:dyDescent="0.25">
      <c r="A6" s="106">
        <v>3</v>
      </c>
      <c r="B6" s="56">
        <v>46023</v>
      </c>
      <c r="C6" s="61">
        <v>69988</v>
      </c>
      <c r="D6" s="61">
        <v>324313</v>
      </c>
      <c r="E6" s="61">
        <v>410028</v>
      </c>
      <c r="F6" s="61">
        <v>0</v>
      </c>
      <c r="G6" s="61">
        <f>SUM(C6:F6)</f>
        <v>804329</v>
      </c>
      <c r="H6" s="54">
        <v>57732</v>
      </c>
      <c r="I6" s="14"/>
      <c r="J6" s="27"/>
      <c r="K6" s="27"/>
    </row>
    <row r="7" spans="1:11" x14ac:dyDescent="0.25">
      <c r="A7" s="106">
        <v>4</v>
      </c>
      <c r="B7" s="56">
        <v>46054</v>
      </c>
      <c r="C7" s="61">
        <v>66286</v>
      </c>
      <c r="D7" s="61">
        <v>306289</v>
      </c>
      <c r="E7" s="61">
        <v>359930</v>
      </c>
      <c r="F7" s="61">
        <v>0</v>
      </c>
      <c r="G7" s="61">
        <f t="shared" ref="G7:G17" si="0">SUM(C7:F7)</f>
        <v>732505</v>
      </c>
      <c r="H7" s="54">
        <v>57732</v>
      </c>
      <c r="I7" s="14"/>
      <c r="J7" s="27"/>
      <c r="K7" s="27"/>
    </row>
    <row r="8" spans="1:11" x14ac:dyDescent="0.25">
      <c r="A8" s="106">
        <v>5</v>
      </c>
      <c r="B8" s="56">
        <v>46082</v>
      </c>
      <c r="C8" s="61">
        <v>64993</v>
      </c>
      <c r="D8" s="61">
        <v>310888</v>
      </c>
      <c r="E8" s="61">
        <v>370512</v>
      </c>
      <c r="F8" s="61">
        <v>0</v>
      </c>
      <c r="G8" s="61">
        <f t="shared" si="0"/>
        <v>746393</v>
      </c>
      <c r="H8" s="54">
        <v>57732</v>
      </c>
      <c r="I8" s="14"/>
      <c r="J8" s="27"/>
      <c r="K8" s="27"/>
    </row>
    <row r="9" spans="1:11" x14ac:dyDescent="0.25">
      <c r="A9" s="106">
        <v>6</v>
      </c>
      <c r="B9" s="56">
        <v>46113</v>
      </c>
      <c r="C9" s="61">
        <v>69916</v>
      </c>
      <c r="D9" s="61">
        <v>289347</v>
      </c>
      <c r="E9" s="61">
        <v>306034</v>
      </c>
      <c r="F9" s="61">
        <v>0</v>
      </c>
      <c r="G9" s="61">
        <f t="shared" si="0"/>
        <v>665297</v>
      </c>
      <c r="H9" s="54">
        <v>57732</v>
      </c>
      <c r="I9" s="14"/>
      <c r="J9" s="27"/>
      <c r="K9" s="27"/>
    </row>
    <row r="10" spans="1:11" x14ac:dyDescent="0.25">
      <c r="A10" s="106">
        <v>7</v>
      </c>
      <c r="B10" s="57">
        <v>46143</v>
      </c>
      <c r="C10" s="62">
        <v>62693</v>
      </c>
      <c r="D10" s="62">
        <v>280579</v>
      </c>
      <c r="E10" s="62">
        <v>374909</v>
      </c>
      <c r="F10" s="62">
        <v>0</v>
      </c>
      <c r="G10" s="62">
        <f t="shared" si="0"/>
        <v>718181</v>
      </c>
      <c r="H10" s="55">
        <v>57732</v>
      </c>
      <c r="I10" s="14"/>
      <c r="J10" s="27"/>
      <c r="K10" s="27"/>
    </row>
    <row r="11" spans="1:11" x14ac:dyDescent="0.25">
      <c r="A11" s="106">
        <v>8</v>
      </c>
      <c r="B11" s="56">
        <v>46174</v>
      </c>
      <c r="C11" s="74">
        <v>66626</v>
      </c>
      <c r="D11" s="74">
        <v>272099</v>
      </c>
      <c r="E11" s="74">
        <v>709240</v>
      </c>
      <c r="F11" s="74">
        <v>877440</v>
      </c>
      <c r="G11" s="74">
        <f t="shared" si="0"/>
        <v>1925405</v>
      </c>
      <c r="H11" s="53">
        <v>107032</v>
      </c>
      <c r="I11" s="14"/>
      <c r="J11" s="27"/>
      <c r="K11" s="27"/>
    </row>
    <row r="12" spans="1:11" x14ac:dyDescent="0.25">
      <c r="A12" s="106">
        <v>9</v>
      </c>
      <c r="B12" s="56">
        <v>46204</v>
      </c>
      <c r="C12" s="61">
        <v>67663</v>
      </c>
      <c r="D12" s="61">
        <v>270227</v>
      </c>
      <c r="E12" s="61">
        <v>892051</v>
      </c>
      <c r="F12" s="61">
        <v>926688</v>
      </c>
      <c r="G12" s="61">
        <f t="shared" si="0"/>
        <v>2156629</v>
      </c>
      <c r="H12" s="54">
        <v>107032</v>
      </c>
      <c r="I12" s="14"/>
      <c r="J12" s="27"/>
      <c r="K12" s="27"/>
    </row>
    <row r="13" spans="1:11" x14ac:dyDescent="0.25">
      <c r="A13" s="106">
        <v>10</v>
      </c>
      <c r="B13" s="56">
        <v>46235</v>
      </c>
      <c r="C13" s="71">
        <v>70054</v>
      </c>
      <c r="D13" s="71">
        <v>276263</v>
      </c>
      <c r="E13" s="71">
        <v>926057</v>
      </c>
      <c r="F13" s="61">
        <v>926688</v>
      </c>
      <c r="G13" s="61">
        <f t="shared" si="0"/>
        <v>2199062</v>
      </c>
      <c r="H13" s="54">
        <v>107032</v>
      </c>
      <c r="I13" s="14"/>
      <c r="J13" s="27"/>
      <c r="K13" s="27"/>
    </row>
    <row r="14" spans="1:11" x14ac:dyDescent="0.25">
      <c r="A14" s="106">
        <v>11</v>
      </c>
      <c r="B14" s="56">
        <v>46266</v>
      </c>
      <c r="C14" s="71">
        <v>69921</v>
      </c>
      <c r="D14" s="71">
        <v>273639</v>
      </c>
      <c r="E14" s="71">
        <v>844929</v>
      </c>
      <c r="F14" s="61">
        <v>877440</v>
      </c>
      <c r="G14" s="61">
        <f t="shared" si="0"/>
        <v>2065929</v>
      </c>
      <c r="H14" s="54">
        <v>107032</v>
      </c>
      <c r="I14" s="14"/>
      <c r="J14" s="27"/>
      <c r="K14" s="27"/>
    </row>
    <row r="15" spans="1:11" x14ac:dyDescent="0.25">
      <c r="A15" s="106">
        <v>12</v>
      </c>
      <c r="B15" s="56">
        <v>46296</v>
      </c>
      <c r="C15" s="71">
        <v>69474</v>
      </c>
      <c r="D15" s="71">
        <v>281975</v>
      </c>
      <c r="E15" s="71">
        <v>926636</v>
      </c>
      <c r="F15" s="71">
        <v>926688</v>
      </c>
      <c r="G15" s="61">
        <f t="shared" si="0"/>
        <v>2204773</v>
      </c>
      <c r="H15" s="54">
        <v>107032</v>
      </c>
      <c r="J15" s="27"/>
      <c r="K15" s="27"/>
    </row>
    <row r="16" spans="1:11" x14ac:dyDescent="0.25">
      <c r="A16" s="106">
        <v>13</v>
      </c>
      <c r="B16" s="56">
        <v>46327</v>
      </c>
      <c r="C16" s="72">
        <v>70421</v>
      </c>
      <c r="D16" s="72">
        <v>298367</v>
      </c>
      <c r="E16" s="72">
        <v>828192</v>
      </c>
      <c r="F16" s="72">
        <v>877440</v>
      </c>
      <c r="G16" s="61">
        <f t="shared" si="0"/>
        <v>2074420</v>
      </c>
      <c r="H16" s="54">
        <v>107032</v>
      </c>
      <c r="J16" s="27"/>
      <c r="K16" s="27"/>
    </row>
    <row r="17" spans="1:16" x14ac:dyDescent="0.25">
      <c r="A17" s="106">
        <v>14</v>
      </c>
      <c r="B17" s="57">
        <v>46357</v>
      </c>
      <c r="C17" s="73">
        <v>68734</v>
      </c>
      <c r="D17" s="73">
        <v>310136</v>
      </c>
      <c r="E17" s="73">
        <v>824421</v>
      </c>
      <c r="F17" s="73">
        <v>926688</v>
      </c>
      <c r="G17" s="62">
        <f t="shared" si="0"/>
        <v>2129979</v>
      </c>
      <c r="H17" s="55">
        <v>107032</v>
      </c>
      <c r="J17" s="113"/>
      <c r="K17" s="113"/>
      <c r="L17" s="113"/>
      <c r="M17" s="113"/>
    </row>
    <row r="18" spans="1:16" x14ac:dyDescent="0.25">
      <c r="A18" s="106">
        <v>15</v>
      </c>
      <c r="B18" s="64" t="s">
        <v>44</v>
      </c>
      <c r="C18" s="73">
        <f>SUM(C6:C17)</f>
        <v>816769</v>
      </c>
      <c r="D18" s="73">
        <f t="shared" ref="D18:H18" si="1">SUM(D6:D17)</f>
        <v>3494122</v>
      </c>
      <c r="E18" s="73">
        <f t="shared" si="1"/>
        <v>7772939</v>
      </c>
      <c r="F18" s="73">
        <f t="shared" si="1"/>
        <v>6339072</v>
      </c>
      <c r="G18" s="105">
        <f t="shared" si="1"/>
        <v>18422902</v>
      </c>
      <c r="H18" s="63">
        <f t="shared" si="1"/>
        <v>1037884</v>
      </c>
      <c r="J18" s="114"/>
      <c r="K18" s="115"/>
      <c r="L18" s="115"/>
      <c r="M18" s="115"/>
    </row>
    <row r="19" spans="1:16" ht="12.75" customHeight="1" x14ac:dyDescent="0.25">
      <c r="B19" s="45"/>
      <c r="C19" s="23"/>
      <c r="D19" s="23"/>
      <c r="E19" s="23"/>
      <c r="F19" s="23"/>
      <c r="G19" s="23"/>
      <c r="H19" s="46"/>
      <c r="I19" s="23"/>
      <c r="J19" s="112"/>
    </row>
    <row r="20" spans="1:16" ht="17.25" customHeight="1" x14ac:dyDescent="0.25">
      <c r="A20" s="106">
        <v>16</v>
      </c>
      <c r="B20" s="151" t="s">
        <v>69</v>
      </c>
      <c r="C20" s="152"/>
      <c r="D20" s="152"/>
      <c r="E20" s="152"/>
      <c r="F20" s="152"/>
      <c r="G20" s="152"/>
      <c r="H20" s="153"/>
      <c r="I20" s="24"/>
      <c r="J20" s="112"/>
    </row>
    <row r="21" spans="1:16" ht="17.25" customHeight="1" x14ac:dyDescent="0.25">
      <c r="B21" s="156" t="s">
        <v>46</v>
      </c>
      <c r="C21" s="1" t="s">
        <v>39</v>
      </c>
      <c r="D21" s="1" t="s">
        <v>40</v>
      </c>
      <c r="E21" s="2" t="s">
        <v>41</v>
      </c>
      <c r="F21" s="2" t="s">
        <v>42</v>
      </c>
      <c r="G21" s="2" t="s">
        <v>43</v>
      </c>
      <c r="H21" s="2" t="s">
        <v>60</v>
      </c>
      <c r="I21" s="24"/>
      <c r="J21" s="27"/>
      <c r="K21" s="27"/>
    </row>
    <row r="22" spans="1:16" ht="17.25" customHeight="1" x14ac:dyDescent="0.25">
      <c r="A22" s="106">
        <v>17</v>
      </c>
      <c r="B22" s="157"/>
      <c r="C22" s="8" t="s">
        <v>160</v>
      </c>
      <c r="D22" s="8" t="s">
        <v>161</v>
      </c>
      <c r="E22" s="9" t="s">
        <v>162</v>
      </c>
      <c r="F22" s="9" t="s">
        <v>163</v>
      </c>
      <c r="G22" s="9" t="s">
        <v>164</v>
      </c>
      <c r="H22" s="9" t="s">
        <v>165</v>
      </c>
      <c r="I22" s="24"/>
      <c r="J22" s="24"/>
    </row>
    <row r="23" spans="1:16" x14ac:dyDescent="0.25">
      <c r="A23" s="106">
        <v>18</v>
      </c>
      <c r="B23" s="59">
        <v>46023</v>
      </c>
      <c r="C23" s="74">
        <v>69988</v>
      </c>
      <c r="D23" s="74">
        <v>324313</v>
      </c>
      <c r="E23" s="93">
        <v>628356</v>
      </c>
      <c r="F23" s="94">
        <v>926688</v>
      </c>
      <c r="G23" s="93">
        <f>SUM(C23:F23)</f>
        <v>1949345</v>
      </c>
      <c r="H23" s="95">
        <f>$H$28</f>
        <v>107032</v>
      </c>
      <c r="I23" s="24"/>
      <c r="J23" s="118"/>
      <c r="K23" s="118"/>
      <c r="L23" s="118"/>
      <c r="M23" s="118"/>
      <c r="N23" s="119"/>
    </row>
    <row r="24" spans="1:16" x14ac:dyDescent="0.25">
      <c r="A24" s="106">
        <v>19</v>
      </c>
      <c r="B24" s="59">
        <v>46054</v>
      </c>
      <c r="C24" s="61">
        <v>66286</v>
      </c>
      <c r="D24" s="61">
        <v>306289</v>
      </c>
      <c r="E24" s="96">
        <v>615194</v>
      </c>
      <c r="F24" s="97">
        <v>778944</v>
      </c>
      <c r="G24" s="96">
        <f t="shared" ref="G24:G27" si="2">SUM(C24:F24)</f>
        <v>1766713</v>
      </c>
      <c r="H24" s="95">
        <f t="shared" ref="H24:H27" si="3">$H$28</f>
        <v>107032</v>
      </c>
      <c r="I24" s="26"/>
      <c r="J24" s="118"/>
      <c r="K24" s="118"/>
      <c r="L24" s="118"/>
      <c r="M24" s="118"/>
      <c r="N24" s="119"/>
      <c r="P24" s="116"/>
    </row>
    <row r="25" spans="1:16" x14ac:dyDescent="0.25">
      <c r="A25" s="106">
        <v>20</v>
      </c>
      <c r="B25" s="59">
        <v>46082</v>
      </c>
      <c r="C25" s="61">
        <v>64993</v>
      </c>
      <c r="D25" s="61">
        <v>310888</v>
      </c>
      <c r="E25" s="96">
        <v>588840</v>
      </c>
      <c r="F25" s="97">
        <v>926688</v>
      </c>
      <c r="G25" s="96">
        <f t="shared" si="2"/>
        <v>1891409</v>
      </c>
      <c r="H25" s="95">
        <f t="shared" si="3"/>
        <v>107032</v>
      </c>
      <c r="I25" s="26"/>
      <c r="J25" s="118"/>
      <c r="K25" s="118"/>
      <c r="L25" s="118"/>
      <c r="M25" s="118"/>
      <c r="N25" s="119"/>
      <c r="P25" s="116"/>
    </row>
    <row r="26" spans="1:16" x14ac:dyDescent="0.25">
      <c r="A26" s="106">
        <v>21</v>
      </c>
      <c r="B26" s="59">
        <v>46113</v>
      </c>
      <c r="C26" s="61">
        <v>69916</v>
      </c>
      <c r="D26" s="61">
        <v>289347</v>
      </c>
      <c r="E26" s="96">
        <v>536674</v>
      </c>
      <c r="F26" s="97">
        <v>877440</v>
      </c>
      <c r="G26" s="96">
        <f t="shared" si="2"/>
        <v>1773377</v>
      </c>
      <c r="H26" s="95">
        <f t="shared" si="3"/>
        <v>107032</v>
      </c>
      <c r="I26" s="26"/>
      <c r="J26" s="111"/>
      <c r="K26" s="111"/>
      <c r="L26" s="111"/>
      <c r="M26" s="111"/>
      <c r="N26" s="119"/>
    </row>
    <row r="27" spans="1:16" x14ac:dyDescent="0.25">
      <c r="A27" s="106">
        <v>22</v>
      </c>
      <c r="B27" s="60">
        <v>46143</v>
      </c>
      <c r="C27" s="62">
        <v>62693</v>
      </c>
      <c r="D27" s="62">
        <v>280579</v>
      </c>
      <c r="E27" s="98">
        <v>593237</v>
      </c>
      <c r="F27" s="99">
        <v>926688</v>
      </c>
      <c r="G27" s="98">
        <f t="shared" si="2"/>
        <v>1863197</v>
      </c>
      <c r="H27" s="100">
        <f t="shared" si="3"/>
        <v>107032</v>
      </c>
      <c r="I27" s="26"/>
      <c r="J27" s="124"/>
      <c r="K27" s="27"/>
    </row>
    <row r="28" spans="1:16" x14ac:dyDescent="0.25">
      <c r="A28" s="106">
        <v>23</v>
      </c>
      <c r="B28" s="59">
        <v>46174</v>
      </c>
      <c r="C28" s="61">
        <v>66626</v>
      </c>
      <c r="D28" s="61">
        <v>272099</v>
      </c>
      <c r="E28" s="61">
        <v>709240</v>
      </c>
      <c r="F28" s="49">
        <v>877440</v>
      </c>
      <c r="G28" s="61">
        <f t="shared" ref="G28:G34" si="4">SUM(C28:F28)</f>
        <v>1925405</v>
      </c>
      <c r="H28" s="54">
        <v>107032</v>
      </c>
      <c r="I28" s="26"/>
      <c r="J28" s="27"/>
      <c r="K28" s="117"/>
      <c r="L28" s="27"/>
      <c r="M28" s="27"/>
    </row>
    <row r="29" spans="1:16" x14ac:dyDescent="0.25">
      <c r="A29" s="106">
        <v>24</v>
      </c>
      <c r="B29" s="59">
        <v>46204</v>
      </c>
      <c r="C29" s="61">
        <v>67663</v>
      </c>
      <c r="D29" s="61">
        <v>270227</v>
      </c>
      <c r="E29" s="61">
        <v>892051</v>
      </c>
      <c r="F29" s="49">
        <v>926688</v>
      </c>
      <c r="G29" s="61">
        <f t="shared" si="4"/>
        <v>2156629</v>
      </c>
      <c r="H29" s="54">
        <v>107032</v>
      </c>
      <c r="I29" s="26"/>
      <c r="J29" s="124"/>
      <c r="K29" s="120"/>
      <c r="L29" s="112"/>
      <c r="M29" s="112"/>
    </row>
    <row r="30" spans="1:16" x14ac:dyDescent="0.25">
      <c r="A30" s="106">
        <v>25</v>
      </c>
      <c r="B30" s="59">
        <v>46235</v>
      </c>
      <c r="C30" s="71">
        <v>70054</v>
      </c>
      <c r="D30" s="71">
        <v>276263</v>
      </c>
      <c r="E30" s="71">
        <v>926057</v>
      </c>
      <c r="F30" s="49">
        <v>926688</v>
      </c>
      <c r="G30" s="61">
        <f t="shared" si="4"/>
        <v>2199062</v>
      </c>
      <c r="H30" s="54">
        <v>107032</v>
      </c>
      <c r="I30" s="26"/>
      <c r="J30" s="27"/>
      <c r="K30" s="111"/>
      <c r="L30" s="112"/>
      <c r="M30" s="112"/>
    </row>
    <row r="31" spans="1:16" x14ac:dyDescent="0.25">
      <c r="A31" s="106">
        <v>26</v>
      </c>
      <c r="B31" s="59">
        <v>46266</v>
      </c>
      <c r="C31" s="71">
        <v>69921</v>
      </c>
      <c r="D31" s="71">
        <v>273639</v>
      </c>
      <c r="E31" s="71">
        <v>844929</v>
      </c>
      <c r="F31" s="49">
        <v>877440</v>
      </c>
      <c r="G31" s="61">
        <f t="shared" si="4"/>
        <v>2065929</v>
      </c>
      <c r="H31" s="54">
        <v>107032</v>
      </c>
      <c r="I31" s="27"/>
      <c r="J31" s="121"/>
      <c r="M31" s="112"/>
      <c r="N31" s="27"/>
      <c r="P31" s="14"/>
    </row>
    <row r="32" spans="1:16" x14ac:dyDescent="0.25">
      <c r="A32" s="106">
        <v>27</v>
      </c>
      <c r="B32" s="59">
        <v>46296</v>
      </c>
      <c r="C32" s="71">
        <v>69474</v>
      </c>
      <c r="D32" s="71">
        <v>281975</v>
      </c>
      <c r="E32" s="71">
        <v>926636</v>
      </c>
      <c r="F32" s="50">
        <v>926688</v>
      </c>
      <c r="G32" s="61">
        <f t="shared" si="4"/>
        <v>2204773</v>
      </c>
      <c r="H32" s="54">
        <v>107032</v>
      </c>
      <c r="I32" s="27"/>
      <c r="J32" s="27"/>
      <c r="K32" s="111"/>
      <c r="L32" s="112"/>
      <c r="M32" s="112"/>
      <c r="N32" s="117"/>
      <c r="P32" s="116"/>
    </row>
    <row r="33" spans="1:16" x14ac:dyDescent="0.25">
      <c r="A33" s="106">
        <v>28</v>
      </c>
      <c r="B33" s="59">
        <v>46327</v>
      </c>
      <c r="C33" s="72">
        <v>70421</v>
      </c>
      <c r="D33" s="72">
        <v>298367</v>
      </c>
      <c r="E33" s="72">
        <v>828192</v>
      </c>
      <c r="F33" s="51">
        <v>877440</v>
      </c>
      <c r="G33" s="61">
        <f t="shared" si="4"/>
        <v>2074420</v>
      </c>
      <c r="H33" s="54">
        <v>107032</v>
      </c>
      <c r="J33" s="27"/>
      <c r="K33" s="27"/>
      <c r="N33" s="112"/>
    </row>
    <row r="34" spans="1:16" x14ac:dyDescent="0.25">
      <c r="A34" s="106">
        <v>29</v>
      </c>
      <c r="B34" s="60">
        <v>46357</v>
      </c>
      <c r="C34" s="73">
        <v>68734</v>
      </c>
      <c r="D34" s="73">
        <v>310136</v>
      </c>
      <c r="E34" s="73">
        <v>824421</v>
      </c>
      <c r="F34" s="52">
        <v>926688</v>
      </c>
      <c r="G34" s="62">
        <f t="shared" si="4"/>
        <v>2129979</v>
      </c>
      <c r="H34" s="55">
        <v>107032</v>
      </c>
      <c r="J34" s="27"/>
      <c r="K34" s="27"/>
    </row>
    <row r="35" spans="1:16" x14ac:dyDescent="0.25">
      <c r="A35" s="106">
        <v>30</v>
      </c>
      <c r="B35" s="64" t="s">
        <v>44</v>
      </c>
      <c r="C35" s="73">
        <f>SUM(C23:C34)</f>
        <v>816769</v>
      </c>
      <c r="D35" s="73">
        <f t="shared" ref="D35" si="5">SUM(D23:D34)</f>
        <v>3494122</v>
      </c>
      <c r="E35" s="52">
        <f t="shared" ref="E35" si="6">SUM(E23:E34)</f>
        <v>8913827</v>
      </c>
      <c r="F35" s="52">
        <f t="shared" ref="F35" si="7">SUM(F23:F34)</f>
        <v>10775520</v>
      </c>
      <c r="G35" s="65">
        <f t="shared" ref="G35" si="8">SUM(G23:G34)</f>
        <v>24000238</v>
      </c>
      <c r="H35" s="63">
        <f t="shared" ref="H35" si="9">SUM(H23:H34)</f>
        <v>1284384</v>
      </c>
      <c r="J35" s="27"/>
      <c r="K35" s="27"/>
      <c r="N35" s="119"/>
    </row>
    <row r="36" spans="1:16" x14ac:dyDescent="0.25">
      <c r="B36" s="47"/>
      <c r="C36" s="47"/>
      <c r="D36" s="47"/>
      <c r="E36" s="47"/>
      <c r="F36" s="47"/>
      <c r="G36" s="47"/>
      <c r="H36" s="47"/>
      <c r="J36" s="27"/>
      <c r="K36" s="27"/>
    </row>
    <row r="37" spans="1:16" ht="21.75" x14ac:dyDescent="0.25">
      <c r="A37" s="106">
        <v>31</v>
      </c>
      <c r="B37" s="148" t="s">
        <v>70</v>
      </c>
      <c r="C37" s="149"/>
      <c r="D37" s="149"/>
      <c r="E37" s="149"/>
      <c r="F37" s="150"/>
      <c r="G37" s="26"/>
      <c r="H37" s="48"/>
      <c r="J37" s="27"/>
      <c r="K37" s="27"/>
    </row>
    <row r="38" spans="1:16" x14ac:dyDescent="0.25">
      <c r="A38" s="106">
        <v>32</v>
      </c>
      <c r="B38" s="10"/>
      <c r="C38" s="164" t="s">
        <v>38</v>
      </c>
      <c r="D38" s="165"/>
      <c r="E38" s="138" t="s">
        <v>45</v>
      </c>
      <c r="F38" s="139"/>
      <c r="G38" s="26"/>
      <c r="H38" s="48"/>
      <c r="J38" s="113"/>
      <c r="K38" s="113"/>
      <c r="L38" s="113"/>
      <c r="M38" s="113"/>
    </row>
    <row r="39" spans="1:16" x14ac:dyDescent="0.25">
      <c r="A39" s="106">
        <v>33</v>
      </c>
      <c r="B39" s="7" t="s">
        <v>50</v>
      </c>
      <c r="C39" s="58" t="s">
        <v>47</v>
      </c>
      <c r="D39" s="58" t="s">
        <v>48</v>
      </c>
      <c r="E39" s="58" t="s">
        <v>47</v>
      </c>
      <c r="F39" s="75" t="s">
        <v>48</v>
      </c>
      <c r="G39" s="26"/>
      <c r="H39" s="48"/>
      <c r="J39" s="114"/>
      <c r="K39" s="115"/>
      <c r="L39" s="115"/>
      <c r="M39" s="115"/>
    </row>
    <row r="40" spans="1:16" x14ac:dyDescent="0.25">
      <c r="A40" s="106">
        <v>34</v>
      </c>
      <c r="B40" s="15" t="s">
        <v>12</v>
      </c>
      <c r="C40" s="61">
        <v>117706908</v>
      </c>
      <c r="D40" s="68">
        <f>C40/$C$48</f>
        <v>0.61672254707789909</v>
      </c>
      <c r="E40" s="61">
        <v>117706908</v>
      </c>
      <c r="F40" s="68">
        <f>E40/$E$48</f>
        <v>0.59921217742717647</v>
      </c>
      <c r="G40" s="26"/>
      <c r="H40" s="48"/>
      <c r="J40" s="112"/>
    </row>
    <row r="41" spans="1:16" x14ac:dyDescent="0.25">
      <c r="A41" s="106">
        <v>35</v>
      </c>
      <c r="B41" s="15" t="s">
        <v>13</v>
      </c>
      <c r="C41" s="61">
        <v>2237764</v>
      </c>
      <c r="D41" s="68">
        <f t="shared" ref="D41:D48" si="10">C41/$C$48</f>
        <v>1.1724711295952381E-2</v>
      </c>
      <c r="E41" s="61">
        <v>2237764</v>
      </c>
      <c r="F41" s="68">
        <f t="shared" ref="F41:F48" si="11">E41/$E$48</f>
        <v>1.139181600971243E-2</v>
      </c>
      <c r="G41" s="26"/>
      <c r="H41" s="48"/>
      <c r="J41" s="112"/>
    </row>
    <row r="42" spans="1:16" x14ac:dyDescent="0.25">
      <c r="A42" s="106">
        <v>36</v>
      </c>
      <c r="B42" s="15" t="s">
        <v>14</v>
      </c>
      <c r="C42" s="71">
        <v>219710</v>
      </c>
      <c r="D42" s="68">
        <f t="shared" si="10"/>
        <v>1.1511653234361164E-3</v>
      </c>
      <c r="E42" s="71">
        <v>219710</v>
      </c>
      <c r="F42" s="68">
        <f t="shared" si="11"/>
        <v>1.1184807224952757E-3</v>
      </c>
      <c r="G42" s="26"/>
      <c r="H42" s="48"/>
      <c r="J42" s="27"/>
      <c r="K42" s="27"/>
    </row>
    <row r="43" spans="1:16" x14ac:dyDescent="0.25">
      <c r="A43" s="106">
        <v>37</v>
      </c>
      <c r="B43" s="15" t="s">
        <v>15</v>
      </c>
      <c r="C43" s="71">
        <v>8447025</v>
      </c>
      <c r="D43" s="68">
        <f t="shared" si="10"/>
        <v>4.4257986737963502E-2</v>
      </c>
      <c r="E43" s="71">
        <v>8447025</v>
      </c>
      <c r="F43" s="68">
        <f t="shared" si="11"/>
        <v>4.3001386486439655E-2</v>
      </c>
      <c r="G43" s="26"/>
      <c r="H43" s="48"/>
      <c r="J43" s="24"/>
    </row>
    <row r="44" spans="1:16" x14ac:dyDescent="0.25">
      <c r="A44" s="106">
        <v>38</v>
      </c>
      <c r="B44" s="70" t="s">
        <v>16</v>
      </c>
      <c r="C44" s="71">
        <v>15999931</v>
      </c>
      <c r="D44" s="68">
        <f t="shared" si="10"/>
        <v>8.383125822479881E-2</v>
      </c>
      <c r="E44" s="71">
        <v>15999931</v>
      </c>
      <c r="F44" s="68">
        <f t="shared" si="11"/>
        <v>8.1451069067200205E-2</v>
      </c>
      <c r="G44" s="27"/>
      <c r="H44" s="48"/>
      <c r="J44" s="118"/>
      <c r="K44" s="118"/>
      <c r="L44" s="118"/>
      <c r="M44" s="118"/>
      <c r="N44" s="119"/>
    </row>
    <row r="45" spans="1:16" x14ac:dyDescent="0.25">
      <c r="A45" s="106">
        <v>39</v>
      </c>
      <c r="B45" s="15" t="s">
        <v>17</v>
      </c>
      <c r="C45" s="72">
        <v>27678714</v>
      </c>
      <c r="D45" s="68">
        <f t="shared" si="10"/>
        <v>0.14502196419874272</v>
      </c>
      <c r="E45" s="72">
        <v>27678714</v>
      </c>
      <c r="F45" s="68">
        <f t="shared" si="11"/>
        <v>0.1409044105068504</v>
      </c>
      <c r="G45" s="27"/>
      <c r="H45" s="48"/>
      <c r="J45" s="118"/>
      <c r="K45" s="118"/>
      <c r="L45" s="118"/>
      <c r="M45" s="118"/>
      <c r="N45" s="119"/>
      <c r="P45" s="116"/>
    </row>
    <row r="46" spans="1:16" x14ac:dyDescent="0.25">
      <c r="A46" s="106">
        <v>40</v>
      </c>
      <c r="B46" s="70" t="s">
        <v>18</v>
      </c>
      <c r="C46" s="76">
        <v>18422902</v>
      </c>
      <c r="D46" s="68">
        <f t="shared" si="10"/>
        <v>9.6526357195675552E-2</v>
      </c>
      <c r="E46" s="101">
        <v>24000238</v>
      </c>
      <c r="F46" s="68">
        <f t="shared" si="11"/>
        <v>0.12217834207955292</v>
      </c>
      <c r="J46" s="118"/>
      <c r="K46" s="118"/>
      <c r="L46" s="118"/>
      <c r="M46" s="118"/>
      <c r="N46" s="119"/>
      <c r="P46" s="116"/>
    </row>
    <row r="47" spans="1:16" x14ac:dyDescent="0.25">
      <c r="A47" s="106">
        <v>41</v>
      </c>
      <c r="B47" s="70" t="s">
        <v>19</v>
      </c>
      <c r="C47" s="73">
        <v>145818</v>
      </c>
      <c r="D47" s="69">
        <f t="shared" si="10"/>
        <v>7.6400994553187216E-4</v>
      </c>
      <c r="E47" s="73">
        <v>145818</v>
      </c>
      <c r="F47" s="69">
        <f t="shared" si="11"/>
        <v>7.4231770057264627E-4</v>
      </c>
      <c r="J47" s="111"/>
      <c r="K47" s="111"/>
      <c r="L47" s="111"/>
      <c r="M47" s="111"/>
      <c r="N47" s="119"/>
    </row>
    <row r="48" spans="1:16" x14ac:dyDescent="0.25">
      <c r="A48" s="106">
        <v>42</v>
      </c>
      <c r="B48" s="77" t="s">
        <v>20</v>
      </c>
      <c r="C48" s="73">
        <f>SUM(C40:C47)</f>
        <v>190858772</v>
      </c>
      <c r="D48" s="69">
        <f t="shared" si="10"/>
        <v>1</v>
      </c>
      <c r="E48" s="73">
        <f>SUM(E40:E47)</f>
        <v>196436108</v>
      </c>
      <c r="F48" s="69">
        <f t="shared" si="11"/>
        <v>1</v>
      </c>
      <c r="G48" s="30"/>
      <c r="H48" s="30"/>
      <c r="I48" s="30"/>
      <c r="J48" s="27"/>
      <c r="K48" s="27"/>
    </row>
    <row r="49" spans="1:16" x14ac:dyDescent="0.25">
      <c r="B49" s="66"/>
      <c r="C49" s="51"/>
      <c r="D49" s="67"/>
      <c r="E49" s="51"/>
      <c r="F49" s="67"/>
      <c r="G49" s="30"/>
      <c r="H49" s="30"/>
      <c r="I49" s="30"/>
      <c r="J49" s="27"/>
      <c r="K49" s="117"/>
      <c r="L49" s="27"/>
      <c r="M49" s="27"/>
    </row>
    <row r="50" spans="1:16" ht="18.75" x14ac:dyDescent="0.3">
      <c r="A50" s="106">
        <v>43</v>
      </c>
      <c r="B50" s="158" t="s">
        <v>53</v>
      </c>
      <c r="C50" s="159"/>
      <c r="D50" s="159"/>
      <c r="E50" s="159"/>
      <c r="F50" s="159"/>
      <c r="G50" s="159"/>
      <c r="H50" s="160"/>
      <c r="I50" s="30"/>
      <c r="J50" s="27"/>
      <c r="K50" s="120"/>
      <c r="L50" s="112"/>
      <c r="M50" s="112"/>
    </row>
    <row r="51" spans="1:16" ht="19.5" x14ac:dyDescent="0.3">
      <c r="A51" s="106">
        <v>44</v>
      </c>
      <c r="B51" s="79"/>
      <c r="C51" s="161" t="s">
        <v>63</v>
      </c>
      <c r="D51" s="162"/>
      <c r="E51" s="163"/>
      <c r="F51" s="161" t="s">
        <v>64</v>
      </c>
      <c r="G51" s="162"/>
      <c r="H51" s="163"/>
      <c r="I51" s="30"/>
      <c r="J51" s="27"/>
      <c r="K51" s="111"/>
      <c r="L51" s="112"/>
      <c r="M51" s="112"/>
    </row>
    <row r="52" spans="1:16" x14ac:dyDescent="0.25">
      <c r="A52" s="106">
        <v>45</v>
      </c>
      <c r="B52" s="78" t="s">
        <v>46</v>
      </c>
      <c r="C52" s="91" t="s">
        <v>51</v>
      </c>
      <c r="D52" s="91" t="s">
        <v>52</v>
      </c>
      <c r="E52" s="84" t="s">
        <v>20</v>
      </c>
      <c r="F52" s="91" t="s">
        <v>51</v>
      </c>
      <c r="G52" s="91" t="s">
        <v>52</v>
      </c>
      <c r="H52" s="91" t="s">
        <v>20</v>
      </c>
      <c r="I52" s="30"/>
      <c r="J52" s="121"/>
      <c r="M52" s="112"/>
      <c r="N52" s="27"/>
      <c r="P52" s="14"/>
    </row>
    <row r="53" spans="1:16" x14ac:dyDescent="0.25">
      <c r="A53" s="106">
        <v>46</v>
      </c>
      <c r="B53" s="59">
        <v>46023</v>
      </c>
      <c r="C53" s="86">
        <v>528824.40918336762</v>
      </c>
      <c r="D53" s="86">
        <v>6961.32456</v>
      </c>
      <c r="E53" s="90">
        <f>C53+D53</f>
        <v>535785.7337433676</v>
      </c>
      <c r="F53" s="102">
        <v>899679.23760834208</v>
      </c>
      <c r="G53" s="102">
        <f>AVERAGE(G$58:G$64)</f>
        <v>12905.918560000002</v>
      </c>
      <c r="H53" s="103">
        <f>SUM(F53:G53)</f>
        <v>912585.1561683421</v>
      </c>
      <c r="I53" s="30"/>
      <c r="J53" s="27"/>
      <c r="K53" s="27"/>
      <c r="L53" s="27"/>
      <c r="M53" s="112"/>
      <c r="N53" s="117"/>
      <c r="P53" s="116"/>
    </row>
    <row r="54" spans="1:16" x14ac:dyDescent="0.25">
      <c r="A54" s="106">
        <v>47</v>
      </c>
      <c r="B54" s="59">
        <v>46054</v>
      </c>
      <c r="C54" s="87">
        <v>495246.65391978523</v>
      </c>
      <c r="D54" s="87">
        <v>6961.32456</v>
      </c>
      <c r="E54" s="81">
        <f t="shared" ref="E54:E64" si="12">C54+D54</f>
        <v>502207.9784797852</v>
      </c>
      <c r="F54" s="103">
        <v>854957.64555282018</v>
      </c>
      <c r="G54" s="103">
        <f>AVERAGE(G$58:G$64)</f>
        <v>12905.918560000002</v>
      </c>
      <c r="H54" s="103">
        <f t="shared" ref="H54:H65" si="13">SUM(F54:G54)</f>
        <v>867863.5641128202</v>
      </c>
      <c r="J54" s="27"/>
      <c r="K54" s="27"/>
      <c r="N54" s="112"/>
    </row>
    <row r="55" spans="1:16" x14ac:dyDescent="0.25">
      <c r="A55" s="106">
        <v>48</v>
      </c>
      <c r="B55" s="59">
        <v>46082</v>
      </c>
      <c r="C55" s="87">
        <v>501561.50330416631</v>
      </c>
      <c r="D55" s="87">
        <v>6961.32456</v>
      </c>
      <c r="E55" s="81">
        <f t="shared" si="12"/>
        <v>508522.82786416629</v>
      </c>
      <c r="F55" s="103">
        <v>872416.89860042254</v>
      </c>
      <c r="G55" s="103">
        <f>AVERAGE(G$58:G$64)</f>
        <v>12905.918560000002</v>
      </c>
      <c r="H55" s="103">
        <f t="shared" si="13"/>
        <v>885322.81716042256</v>
      </c>
      <c r="J55" s="27"/>
      <c r="K55" s="27"/>
    </row>
    <row r="56" spans="1:16" x14ac:dyDescent="0.25">
      <c r="A56" s="106">
        <v>49</v>
      </c>
      <c r="B56" s="59">
        <v>46113</v>
      </c>
      <c r="C56" s="87">
        <v>464963.91896389419</v>
      </c>
      <c r="D56" s="87">
        <v>6961.32456</v>
      </c>
      <c r="E56" s="81">
        <f t="shared" si="12"/>
        <v>471925.24352389417</v>
      </c>
      <c r="F56" s="103">
        <v>832105.22570001974</v>
      </c>
      <c r="G56" s="103">
        <f>AVERAGE(G$58:G$64)</f>
        <v>12905.918560000002</v>
      </c>
      <c r="H56" s="103">
        <f t="shared" si="13"/>
        <v>845011.14426001976</v>
      </c>
      <c r="J56" s="27"/>
      <c r="K56" s="27"/>
      <c r="N56" s="119"/>
    </row>
    <row r="57" spans="1:16" x14ac:dyDescent="0.25">
      <c r="A57" s="106">
        <v>50</v>
      </c>
      <c r="B57" s="60">
        <v>46143</v>
      </c>
      <c r="C57" s="88">
        <v>485169.27247462224</v>
      </c>
      <c r="D57" s="88">
        <v>6961.32456</v>
      </c>
      <c r="E57" s="82">
        <f t="shared" si="12"/>
        <v>492130.59703462222</v>
      </c>
      <c r="F57" s="104">
        <v>856025.00919843686</v>
      </c>
      <c r="G57" s="104">
        <f>AVERAGE(G$58:G$64)</f>
        <v>12905.918560000002</v>
      </c>
      <c r="H57" s="104">
        <f t="shared" si="13"/>
        <v>868930.92775843688</v>
      </c>
    </row>
    <row r="58" spans="1:16" x14ac:dyDescent="0.25">
      <c r="A58" s="106">
        <v>51</v>
      </c>
      <c r="B58" s="59">
        <v>46174</v>
      </c>
      <c r="C58" s="87">
        <v>894063.73076479009</v>
      </c>
      <c r="D58" s="87">
        <v>12905.91856</v>
      </c>
      <c r="E58" s="81">
        <f t="shared" si="12"/>
        <v>906969.64932479011</v>
      </c>
      <c r="F58" s="87">
        <v>894063.73076478997</v>
      </c>
      <c r="G58" s="87">
        <v>12905.91856</v>
      </c>
      <c r="H58" s="87">
        <f t="shared" si="13"/>
        <v>906969.64932478999</v>
      </c>
    </row>
    <row r="59" spans="1:16" x14ac:dyDescent="0.25">
      <c r="A59" s="106">
        <v>52</v>
      </c>
      <c r="B59" s="59">
        <v>46204</v>
      </c>
      <c r="C59" s="87">
        <v>980473.74516058923</v>
      </c>
      <c r="D59" s="87">
        <v>12905.91856</v>
      </c>
      <c r="E59" s="81">
        <f t="shared" si="12"/>
        <v>993379.66372058925</v>
      </c>
      <c r="F59" s="87">
        <v>980473.74516058923</v>
      </c>
      <c r="G59" s="87">
        <v>12905.91856</v>
      </c>
      <c r="H59" s="87">
        <f t="shared" si="13"/>
        <v>993379.66372058925</v>
      </c>
    </row>
    <row r="60" spans="1:16" x14ac:dyDescent="0.25">
      <c r="A60" s="106">
        <v>53</v>
      </c>
      <c r="B60" s="59">
        <v>46235</v>
      </c>
      <c r="C60" s="87">
        <v>999735.3106176646</v>
      </c>
      <c r="D60" s="87">
        <v>12905.91856</v>
      </c>
      <c r="E60" s="81">
        <f t="shared" si="12"/>
        <v>1012641.2291776646</v>
      </c>
      <c r="F60" s="87">
        <v>999735.3106176646</v>
      </c>
      <c r="G60" s="87">
        <v>12905.91856</v>
      </c>
      <c r="H60" s="87">
        <f t="shared" si="13"/>
        <v>1012641.2291776646</v>
      </c>
    </row>
    <row r="61" spans="1:16" x14ac:dyDescent="0.25">
      <c r="A61" s="106">
        <v>54</v>
      </c>
      <c r="B61" s="59">
        <v>46266</v>
      </c>
      <c r="C61" s="87">
        <v>954668.71496693464</v>
      </c>
      <c r="D61" s="87">
        <v>12905.91856</v>
      </c>
      <c r="E61" s="81">
        <f t="shared" si="12"/>
        <v>967574.63352693466</v>
      </c>
      <c r="F61" s="87">
        <v>954668.71496693464</v>
      </c>
      <c r="G61" s="87">
        <v>12905.91856</v>
      </c>
      <c r="H61" s="87">
        <f t="shared" si="13"/>
        <v>967574.63352693466</v>
      </c>
    </row>
    <row r="62" spans="1:16" x14ac:dyDescent="0.25">
      <c r="A62" s="106">
        <v>55</v>
      </c>
      <c r="B62" s="59">
        <v>46296</v>
      </c>
      <c r="C62" s="87">
        <v>1002828.6396713776</v>
      </c>
      <c r="D62" s="87">
        <v>12905.91856</v>
      </c>
      <c r="E62" s="81">
        <f t="shared" si="12"/>
        <v>1015734.5582313776</v>
      </c>
      <c r="F62" s="87">
        <v>1002828.6396713776</v>
      </c>
      <c r="G62" s="87">
        <v>12905.91856</v>
      </c>
      <c r="H62" s="87">
        <f t="shared" si="13"/>
        <v>1015734.5582313776</v>
      </c>
    </row>
    <row r="63" spans="1:16" x14ac:dyDescent="0.25">
      <c r="A63" s="106">
        <v>56</v>
      </c>
      <c r="B63" s="59">
        <v>46327</v>
      </c>
      <c r="C63" s="87">
        <v>961631.23545012285</v>
      </c>
      <c r="D63" s="87">
        <v>12905.91856</v>
      </c>
      <c r="E63" s="81">
        <f t="shared" si="12"/>
        <v>974537.15401012287</v>
      </c>
      <c r="F63" s="87">
        <v>961631.23545012285</v>
      </c>
      <c r="G63" s="87">
        <v>12905.91856</v>
      </c>
      <c r="H63" s="87">
        <f t="shared" si="13"/>
        <v>974537.15401012287</v>
      </c>
    </row>
    <row r="64" spans="1:16" x14ac:dyDescent="0.25">
      <c r="A64" s="106">
        <v>57</v>
      </c>
      <c r="B64" s="60">
        <v>46357</v>
      </c>
      <c r="C64" s="87">
        <v>974561.04466808611</v>
      </c>
      <c r="D64" s="87">
        <v>12905.91856</v>
      </c>
      <c r="E64" s="81">
        <f t="shared" si="12"/>
        <v>987466.96322808613</v>
      </c>
      <c r="F64" s="87">
        <v>974561.04466808611</v>
      </c>
      <c r="G64" s="87">
        <v>12905.91856</v>
      </c>
      <c r="H64" s="87">
        <f t="shared" si="13"/>
        <v>987466.96322808613</v>
      </c>
    </row>
    <row r="65" spans="1:10" x14ac:dyDescent="0.25">
      <c r="A65" s="106">
        <v>58</v>
      </c>
      <c r="B65" s="80" t="s">
        <v>44</v>
      </c>
      <c r="C65" s="89">
        <f>SUM(C53:C64)</f>
        <v>9243728.1791454013</v>
      </c>
      <c r="D65" s="89">
        <f t="shared" ref="D65:E65" si="14">SUM(D53:D64)</f>
        <v>125148.05272000002</v>
      </c>
      <c r="E65" s="83">
        <f t="shared" si="14"/>
        <v>9368876.2318654023</v>
      </c>
      <c r="F65" s="89">
        <f>SUM(F53:F64)</f>
        <v>11083146.437959606</v>
      </c>
      <c r="G65" s="89">
        <f t="shared" ref="G65" si="15">SUM(G53:G64)</f>
        <v>154871.02272000004</v>
      </c>
      <c r="H65" s="89">
        <f t="shared" si="13"/>
        <v>11238017.460679606</v>
      </c>
    </row>
    <row r="67" spans="1:10" x14ac:dyDescent="0.25">
      <c r="A67" s="107" t="s">
        <v>35</v>
      </c>
      <c r="B67" s="29"/>
      <c r="C67" s="29"/>
    </row>
    <row r="68" spans="1:10" x14ac:dyDescent="0.25">
      <c r="A68" s="109" t="s">
        <v>67</v>
      </c>
      <c r="B68" s="30"/>
      <c r="C68" s="30"/>
      <c r="D68" s="30"/>
      <c r="E68" s="30"/>
      <c r="F68" s="30"/>
      <c r="G68" s="30"/>
      <c r="H68" s="30"/>
      <c r="I68" s="66"/>
      <c r="J68" s="66"/>
    </row>
    <row r="69" spans="1:10" x14ac:dyDescent="0.25">
      <c r="A69" s="109" t="s">
        <v>61</v>
      </c>
      <c r="B69" s="30"/>
      <c r="C69" s="30"/>
      <c r="D69" s="30"/>
      <c r="E69" s="30"/>
      <c r="F69" s="30"/>
      <c r="G69" s="30"/>
      <c r="H69" s="30"/>
      <c r="I69" s="66"/>
      <c r="J69" s="66"/>
    </row>
    <row r="70" spans="1:10" x14ac:dyDescent="0.25">
      <c r="A70" s="109" t="s">
        <v>148</v>
      </c>
      <c r="B70" s="30"/>
      <c r="C70" s="30"/>
      <c r="D70" s="30"/>
      <c r="E70" s="30"/>
      <c r="F70" s="30"/>
      <c r="G70" s="30"/>
      <c r="H70" s="30"/>
      <c r="I70" s="66"/>
      <c r="J70" s="66"/>
    </row>
    <row r="71" spans="1:10" x14ac:dyDescent="0.25">
      <c r="A71" s="109" t="s">
        <v>62</v>
      </c>
      <c r="B71" s="30"/>
      <c r="C71" s="30"/>
      <c r="D71" s="30"/>
      <c r="E71" s="30"/>
      <c r="F71" s="30"/>
      <c r="G71" s="30"/>
      <c r="H71" s="30"/>
      <c r="I71" s="66"/>
      <c r="J71" s="66"/>
    </row>
    <row r="72" spans="1:10" x14ac:dyDescent="0.25">
      <c r="A72" s="109" t="s">
        <v>66</v>
      </c>
      <c r="B72" s="30"/>
      <c r="C72" s="30"/>
      <c r="D72" s="30"/>
      <c r="E72" s="30"/>
      <c r="F72" s="30"/>
      <c r="G72" s="30"/>
      <c r="H72" s="30"/>
      <c r="I72" s="66"/>
      <c r="J72" s="66"/>
    </row>
    <row r="73" spans="1:10" x14ac:dyDescent="0.25">
      <c r="A73" s="109" t="s">
        <v>71</v>
      </c>
      <c r="B73" s="30"/>
      <c r="C73" s="30"/>
      <c r="D73" s="30"/>
      <c r="E73" s="30"/>
      <c r="F73" s="30"/>
      <c r="G73" s="30"/>
      <c r="H73" s="30"/>
      <c r="I73" s="66"/>
      <c r="J73" s="66"/>
    </row>
    <row r="74" spans="1:10" x14ac:dyDescent="0.25">
      <c r="A74" s="109" t="s">
        <v>125</v>
      </c>
      <c r="B74" s="30"/>
      <c r="C74" s="30"/>
      <c r="D74" s="30"/>
      <c r="E74" s="30"/>
      <c r="F74" s="30"/>
      <c r="G74" s="30"/>
      <c r="H74" s="30"/>
      <c r="I74" s="66"/>
      <c r="J74" s="66"/>
    </row>
    <row r="75" spans="1:10" x14ac:dyDescent="0.25">
      <c r="A75" s="109" t="s">
        <v>65</v>
      </c>
      <c r="B75" s="30"/>
      <c r="C75" s="30"/>
      <c r="D75" s="30"/>
      <c r="E75" s="30"/>
      <c r="F75" s="30"/>
      <c r="G75" s="30"/>
      <c r="H75" s="30"/>
      <c r="I75" s="66"/>
      <c r="J75" s="66"/>
    </row>
    <row r="76" spans="1:10" x14ac:dyDescent="0.25">
      <c r="A76" s="109" t="s">
        <v>126</v>
      </c>
      <c r="B76" s="30"/>
      <c r="C76" s="30"/>
      <c r="D76" s="30"/>
      <c r="E76" s="30"/>
      <c r="F76" s="30"/>
      <c r="G76" s="30"/>
      <c r="H76" s="30"/>
      <c r="I76" s="66"/>
      <c r="J76" s="66"/>
    </row>
    <row r="77" spans="1:10" x14ac:dyDescent="0.25">
      <c r="A77" s="109" t="s">
        <v>127</v>
      </c>
      <c r="B77" s="30"/>
      <c r="C77" s="30"/>
      <c r="D77" s="30"/>
      <c r="E77" s="30"/>
      <c r="F77" s="30"/>
      <c r="G77" s="30"/>
      <c r="H77" s="30"/>
      <c r="I77" s="66"/>
      <c r="J77" s="66"/>
    </row>
    <row r="78" spans="1:10" x14ac:dyDescent="0.25">
      <c r="A78" s="110"/>
      <c r="B78" s="30"/>
      <c r="C78" s="30"/>
      <c r="D78" s="30"/>
      <c r="E78" s="30"/>
      <c r="F78" s="30"/>
      <c r="G78" s="30"/>
      <c r="H78" s="30"/>
      <c r="I78" s="66"/>
      <c r="J78" s="66"/>
    </row>
    <row r="79" spans="1:10" x14ac:dyDescent="0.25">
      <c r="A79" s="110"/>
      <c r="B79" s="30"/>
      <c r="C79" s="30"/>
      <c r="D79" s="30"/>
      <c r="E79" s="30"/>
      <c r="F79" s="30"/>
      <c r="G79" s="30"/>
      <c r="H79" s="30"/>
      <c r="I79" s="66"/>
      <c r="J79" s="66"/>
    </row>
    <row r="80" spans="1:10" x14ac:dyDescent="0.25">
      <c r="B80" s="66"/>
      <c r="C80" s="66"/>
      <c r="D80" s="66"/>
      <c r="E80" s="66"/>
      <c r="F80" s="66"/>
      <c r="G80" s="66"/>
      <c r="H80" s="66"/>
      <c r="I80" s="66"/>
      <c r="J80" s="66"/>
    </row>
  </sheetData>
  <mergeCells count="12">
    <mergeCell ref="B50:H50"/>
    <mergeCell ref="C51:E51"/>
    <mergeCell ref="F51:H51"/>
    <mergeCell ref="C38:D38"/>
    <mergeCell ref="E38:F38"/>
    <mergeCell ref="B37:F37"/>
    <mergeCell ref="B3:H3"/>
    <mergeCell ref="B2:H2"/>
    <mergeCell ref="B20:H20"/>
    <mergeCell ref="B1:H1"/>
    <mergeCell ref="B4:B5"/>
    <mergeCell ref="B21:B22"/>
  </mergeCells>
  <pageMargins left="0.8" right="0.75" top="1.35" bottom="0.75" header="0.7" footer="0.3"/>
  <pageSetup scale="57" orientation="portrait" r:id="rId1"/>
  <headerFooter scaleWithDoc="0">
    <oddHeader>&amp;R&amp;"Times New Roman,Bold"&amp;8Docket No. 25-057-06
UAE Exhibit COS 2.1
Page 3 of 7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C0BAB-1354-4066-B120-681ABE56880A}">
  <sheetPr>
    <pageSetUpPr fitToPage="1"/>
  </sheetPr>
  <dimension ref="A1:J48"/>
  <sheetViews>
    <sheetView zoomScaleNormal="100" workbookViewId="0">
      <selection activeCell="N10" sqref="N10"/>
    </sheetView>
  </sheetViews>
  <sheetFormatPr defaultRowHeight="15" x14ac:dyDescent="0.25"/>
  <cols>
    <col min="1" max="1" width="5.28515625" customWidth="1"/>
    <col min="2" max="2" width="17.140625" customWidth="1"/>
    <col min="3" max="8" width="20.7109375" customWidth="1"/>
    <col min="9" max="9" width="13.42578125" customWidth="1"/>
    <col min="10" max="10" width="11.5703125" bestFit="1" customWidth="1"/>
  </cols>
  <sheetData>
    <row r="1" spans="1:10" x14ac:dyDescent="0.25">
      <c r="B1" s="125" t="s">
        <v>79</v>
      </c>
      <c r="C1" s="126"/>
      <c r="D1" s="126"/>
      <c r="E1" s="126"/>
      <c r="F1" s="126"/>
      <c r="G1" s="126"/>
      <c r="H1" s="127"/>
    </row>
    <row r="2" spans="1:10" ht="15.75" x14ac:dyDescent="0.25">
      <c r="B2" s="128" t="s">
        <v>81</v>
      </c>
      <c r="C2" s="129"/>
      <c r="D2" s="129"/>
      <c r="E2" s="129"/>
      <c r="F2" s="129"/>
      <c r="G2" s="129"/>
      <c r="H2" s="130"/>
    </row>
    <row r="3" spans="1:10" ht="15.75" x14ac:dyDescent="0.25">
      <c r="B3" s="131" t="s">
        <v>25</v>
      </c>
      <c r="C3" s="132"/>
      <c r="D3" s="132"/>
      <c r="E3" s="132"/>
      <c r="F3" s="132"/>
      <c r="G3" s="132"/>
      <c r="H3" s="133"/>
    </row>
    <row r="4" spans="1:10" ht="31.5" customHeight="1" x14ac:dyDescent="0.25">
      <c r="B4" s="134" t="s">
        <v>0</v>
      </c>
      <c r="C4" s="136" t="s">
        <v>36</v>
      </c>
      <c r="D4" s="136" t="s">
        <v>27</v>
      </c>
      <c r="E4" s="138" t="s">
        <v>30</v>
      </c>
      <c r="F4" s="139"/>
      <c r="G4" s="140" t="s">
        <v>31</v>
      </c>
      <c r="H4" s="141"/>
    </row>
    <row r="5" spans="1:10" x14ac:dyDescent="0.25">
      <c r="B5" s="135"/>
      <c r="C5" s="137"/>
      <c r="D5" s="137"/>
      <c r="E5" s="1" t="s">
        <v>1</v>
      </c>
      <c r="F5" s="1" t="s">
        <v>2</v>
      </c>
      <c r="G5" s="1" t="s">
        <v>1</v>
      </c>
      <c r="H5" s="2" t="s">
        <v>2</v>
      </c>
    </row>
    <row r="6" spans="1:10" x14ac:dyDescent="0.25">
      <c r="A6" s="3" t="s">
        <v>3</v>
      </c>
      <c r="B6" s="135"/>
      <c r="C6" s="137"/>
      <c r="D6" s="137"/>
      <c r="E6" s="4" t="s">
        <v>4</v>
      </c>
      <c r="F6" s="4" t="s">
        <v>5</v>
      </c>
      <c r="G6" s="4" t="s">
        <v>4</v>
      </c>
      <c r="H6" s="5" t="s">
        <v>5</v>
      </c>
    </row>
    <row r="7" spans="1:10" ht="18.75" x14ac:dyDescent="0.25">
      <c r="A7" s="6" t="s">
        <v>6</v>
      </c>
      <c r="B7" s="7" t="s">
        <v>7</v>
      </c>
      <c r="C7" s="8" t="s">
        <v>149</v>
      </c>
      <c r="D7" s="8" t="s">
        <v>166</v>
      </c>
      <c r="E7" s="8" t="s">
        <v>167</v>
      </c>
      <c r="F7" s="4" t="s">
        <v>152</v>
      </c>
      <c r="G7" s="8" t="s">
        <v>168</v>
      </c>
      <c r="H7" s="9" t="s">
        <v>169</v>
      </c>
    </row>
    <row r="8" spans="1:10" x14ac:dyDescent="0.25">
      <c r="A8" s="3">
        <v>1</v>
      </c>
      <c r="B8" s="10" t="s">
        <v>12</v>
      </c>
      <c r="C8" s="11">
        <v>474652276.90030473</v>
      </c>
      <c r="D8" s="11">
        <v>485794968.44404715</v>
      </c>
      <c r="E8" s="39">
        <v>87818527.7414518</v>
      </c>
      <c r="F8" s="13">
        <f>E8/D8</f>
        <v>0.18077282278720544</v>
      </c>
      <c r="G8" s="43">
        <v>96658789.082770094</v>
      </c>
      <c r="H8" s="13">
        <f>G8/D8</f>
        <v>0.19897033802626354</v>
      </c>
      <c r="I8" s="14"/>
    </row>
    <row r="9" spans="1:10" x14ac:dyDescent="0.25">
      <c r="A9" s="3">
        <f>A8+1</f>
        <v>2</v>
      </c>
      <c r="B9" s="15" t="s">
        <v>13</v>
      </c>
      <c r="C9" s="16">
        <v>3668252.7266851575</v>
      </c>
      <c r="D9" s="16">
        <v>3729834.8803144493</v>
      </c>
      <c r="E9" s="40">
        <v>438585.81413943262</v>
      </c>
      <c r="F9" s="18">
        <f t="shared" ref="F9:F16" si="0">E9/D9</f>
        <v>0.11758853359815676</v>
      </c>
      <c r="G9" s="26">
        <v>540660.92834762577</v>
      </c>
      <c r="H9" s="18">
        <f t="shared" ref="H9:H16" si="1">G9/D9</f>
        <v>0.14495572745087432</v>
      </c>
      <c r="I9" s="14"/>
    </row>
    <row r="10" spans="1:10" x14ac:dyDescent="0.25">
      <c r="A10" s="3">
        <f t="shared" ref="A10:A16" si="2">A9+1</f>
        <v>3</v>
      </c>
      <c r="B10" s="15" t="s">
        <v>14</v>
      </c>
      <c r="C10" s="16">
        <v>195496.8078349733</v>
      </c>
      <c r="D10" s="16">
        <v>199307.17603195264</v>
      </c>
      <c r="E10" s="40">
        <v>107098.28717040157</v>
      </c>
      <c r="F10" s="18">
        <f t="shared" si="0"/>
        <v>0.53735289066175784</v>
      </c>
      <c r="G10" s="26">
        <v>111659.06908363258</v>
      </c>
      <c r="H10" s="18">
        <f t="shared" si="1"/>
        <v>0.56023607030452116</v>
      </c>
      <c r="I10" s="14"/>
    </row>
    <row r="11" spans="1:10" x14ac:dyDescent="0.25">
      <c r="A11" s="3">
        <f t="shared" si="2"/>
        <v>4</v>
      </c>
      <c r="B11" s="15" t="s">
        <v>15</v>
      </c>
      <c r="C11" s="16">
        <v>13433534.629388394</v>
      </c>
      <c r="D11" s="16">
        <v>13696072.827032531</v>
      </c>
      <c r="E11" s="40">
        <v>4949050.2645418886</v>
      </c>
      <c r="F11" s="18">
        <f t="shared" si="0"/>
        <v>0.36134812709039738</v>
      </c>
      <c r="G11" s="26">
        <v>5485056.8149667224</v>
      </c>
      <c r="H11" s="18">
        <f t="shared" si="1"/>
        <v>0.40048391128153382</v>
      </c>
      <c r="I11" s="14"/>
    </row>
    <row r="12" spans="1:10" x14ac:dyDescent="0.25">
      <c r="A12" s="3">
        <f t="shared" si="2"/>
        <v>5</v>
      </c>
      <c r="B12" s="15" t="s">
        <v>16</v>
      </c>
      <c r="C12" s="16">
        <v>17663003.851475097</v>
      </c>
      <c r="D12" s="16">
        <v>17990080.356622204</v>
      </c>
      <c r="E12" s="40">
        <v>4318870.7084527202</v>
      </c>
      <c r="F12" s="18">
        <f t="shared" si="0"/>
        <v>0.24006956182732839</v>
      </c>
      <c r="G12" s="26">
        <v>4975311.3894986007</v>
      </c>
      <c r="H12" s="18">
        <f t="shared" si="1"/>
        <v>0.27655859734207211</v>
      </c>
      <c r="I12" s="14"/>
    </row>
    <row r="13" spans="1:10" x14ac:dyDescent="0.25">
      <c r="A13" s="3">
        <f t="shared" si="2"/>
        <v>6</v>
      </c>
      <c r="B13" s="15" t="s">
        <v>17</v>
      </c>
      <c r="C13" s="16">
        <v>21266352.111442555</v>
      </c>
      <c r="D13" s="16">
        <v>21646079.409824185</v>
      </c>
      <c r="E13" s="40">
        <v>3712490.6711223507</v>
      </c>
      <c r="F13" s="18">
        <f t="shared" si="0"/>
        <v>0.17150868759344096</v>
      </c>
      <c r="G13" s="26">
        <v>4627121.6247058334</v>
      </c>
      <c r="H13" s="18">
        <f t="shared" si="1"/>
        <v>0.21376257275512858</v>
      </c>
      <c r="I13" s="14"/>
    </row>
    <row r="14" spans="1:10" x14ac:dyDescent="0.25">
      <c r="A14" s="3">
        <f t="shared" si="2"/>
        <v>7</v>
      </c>
      <c r="B14" s="15" t="s">
        <v>18</v>
      </c>
      <c r="C14" s="16">
        <v>11276145.815883299</v>
      </c>
      <c r="D14" s="16">
        <v>11588546.204645405</v>
      </c>
      <c r="E14" s="40">
        <v>13919859.240326455</v>
      </c>
      <c r="F14" s="18">
        <f t="shared" si="0"/>
        <v>1.2011739000312667</v>
      </c>
      <c r="G14" s="26">
        <v>3734421.6779364571</v>
      </c>
      <c r="H14" s="18">
        <f t="shared" si="1"/>
        <v>0.32225109275911334</v>
      </c>
      <c r="I14" s="14"/>
    </row>
    <row r="15" spans="1:10" x14ac:dyDescent="0.25">
      <c r="A15" s="3">
        <f t="shared" si="2"/>
        <v>8</v>
      </c>
      <c r="B15" s="19" t="s">
        <v>19</v>
      </c>
      <c r="C15" s="20">
        <v>1659563.2589492782</v>
      </c>
      <c r="D15" s="20">
        <v>1673769.4412866221</v>
      </c>
      <c r="E15" s="41">
        <v>811352.63378954842</v>
      </c>
      <c r="F15" s="18">
        <f t="shared" si="0"/>
        <v>0.48474575636048406</v>
      </c>
      <c r="G15" s="44">
        <v>-57185.226314371102</v>
      </c>
      <c r="H15" s="18">
        <f t="shared" si="1"/>
        <v>-3.4165533737079687E-2</v>
      </c>
      <c r="I15" s="14"/>
    </row>
    <row r="16" spans="1:10" x14ac:dyDescent="0.25">
      <c r="A16" s="3">
        <f t="shared" si="2"/>
        <v>9</v>
      </c>
      <c r="B16" s="7" t="s">
        <v>20</v>
      </c>
      <c r="C16" s="20">
        <f>SUM(C8:C15)</f>
        <v>543814626.10196352</v>
      </c>
      <c r="D16" s="20">
        <f>SUM(D8:D15)</f>
        <v>556318658.73980439</v>
      </c>
      <c r="E16" s="41">
        <f>SUM(E8:E15)</f>
        <v>116075835.36099459</v>
      </c>
      <c r="F16" s="42">
        <f t="shared" si="0"/>
        <v>0.20864990511721157</v>
      </c>
      <c r="G16" s="44">
        <f>SUM(G8:G15)</f>
        <v>116075835.36099461</v>
      </c>
      <c r="H16" s="42">
        <f t="shared" si="1"/>
        <v>0.2086499051172116</v>
      </c>
      <c r="I16" s="14"/>
      <c r="J16" s="27"/>
    </row>
    <row r="18" spans="1:8" x14ac:dyDescent="0.25">
      <c r="B18" s="142" t="s">
        <v>80</v>
      </c>
      <c r="C18" s="143"/>
      <c r="D18" s="143"/>
      <c r="E18" s="143"/>
      <c r="F18" s="143"/>
      <c r="G18" s="143"/>
      <c r="H18" s="144"/>
    </row>
    <row r="19" spans="1:8" ht="15.75" x14ac:dyDescent="0.25">
      <c r="B19" s="128" t="s">
        <v>82</v>
      </c>
      <c r="C19" s="129"/>
      <c r="D19" s="129"/>
      <c r="E19" s="129"/>
      <c r="F19" s="129"/>
      <c r="G19" s="129"/>
      <c r="H19" s="130"/>
    </row>
    <row r="20" spans="1:8" ht="18.75" x14ac:dyDescent="0.25">
      <c r="B20" s="131" t="s">
        <v>93</v>
      </c>
      <c r="C20" s="132"/>
      <c r="D20" s="132"/>
      <c r="E20" s="132"/>
      <c r="F20" s="132"/>
      <c r="G20" s="132"/>
      <c r="H20" s="133"/>
    </row>
    <row r="21" spans="1:8" ht="31.5" customHeight="1" x14ac:dyDescent="0.25">
      <c r="B21" s="145" t="s">
        <v>0</v>
      </c>
      <c r="C21" s="146" t="s">
        <v>37</v>
      </c>
      <c r="D21" s="136" t="s">
        <v>27</v>
      </c>
      <c r="E21" s="138" t="s">
        <v>21</v>
      </c>
      <c r="F21" s="139"/>
      <c r="G21" s="137" t="s">
        <v>22</v>
      </c>
      <c r="H21" s="147"/>
    </row>
    <row r="22" spans="1:8" x14ac:dyDescent="0.25">
      <c r="B22" s="145"/>
      <c r="C22" s="137"/>
      <c r="D22" s="137"/>
      <c r="E22" s="1" t="s">
        <v>1</v>
      </c>
      <c r="F22" s="1" t="s">
        <v>2</v>
      </c>
      <c r="G22" s="1" t="s">
        <v>1</v>
      </c>
      <c r="H22" s="2" t="s">
        <v>2</v>
      </c>
    </row>
    <row r="23" spans="1:8" x14ac:dyDescent="0.25">
      <c r="A23" s="3" t="s">
        <v>3</v>
      </c>
      <c r="B23" s="145"/>
      <c r="C23" s="137"/>
      <c r="D23" s="137"/>
      <c r="E23" s="4" t="s">
        <v>4</v>
      </c>
      <c r="F23" s="4" t="s">
        <v>5</v>
      </c>
      <c r="G23" s="4" t="s">
        <v>4</v>
      </c>
      <c r="H23" s="5" t="s">
        <v>5</v>
      </c>
    </row>
    <row r="24" spans="1:8" x14ac:dyDescent="0.25">
      <c r="A24" s="6" t="s">
        <v>6</v>
      </c>
      <c r="B24" s="25" t="s">
        <v>7</v>
      </c>
      <c r="C24" s="8" t="s">
        <v>23</v>
      </c>
      <c r="D24" s="4" t="s">
        <v>8</v>
      </c>
      <c r="E24" s="8" t="s">
        <v>9</v>
      </c>
      <c r="F24" s="8" t="s">
        <v>10</v>
      </c>
      <c r="G24" s="8" t="s">
        <v>11</v>
      </c>
      <c r="H24" s="9" t="s">
        <v>28</v>
      </c>
    </row>
    <row r="25" spans="1:8" x14ac:dyDescent="0.25">
      <c r="A25" s="3">
        <v>1</v>
      </c>
      <c r="B25" s="10" t="s">
        <v>12</v>
      </c>
      <c r="C25" s="11">
        <f>C8-'UAE COS 2.1, p. 1'!C8</f>
        <v>25258.500393092632</v>
      </c>
      <c r="D25" s="11">
        <f>D8-'UAE COS 2.1, p. 1'!D8</f>
        <v>51579.013357818127</v>
      </c>
      <c r="E25" s="39">
        <f>E8-'UAE COS 2.1, p. 1'!E8</f>
        <v>3170359.5821949095</v>
      </c>
      <c r="F25" s="13">
        <f>F8-'UAE COS 2.1, p. 1'!F8</f>
        <v>6.5076243282661816E-3</v>
      </c>
      <c r="G25" s="43">
        <f>G8-'UAE COS 2.1, p. 1'!G8</f>
        <v>2967257.1800443232</v>
      </c>
      <c r="H25" s="13">
        <f>H8-'UAE COS 2.1, p. 1'!H8</f>
        <v>6.0875650614353738E-3</v>
      </c>
    </row>
    <row r="26" spans="1:8" x14ac:dyDescent="0.25">
      <c r="A26" s="3">
        <f>A25+1</f>
        <v>2</v>
      </c>
      <c r="B26" s="15" t="s">
        <v>13</v>
      </c>
      <c r="C26" s="16">
        <f>C9-'UAE COS 2.1, p. 1'!C9</f>
        <v>-565.77478619897738</v>
      </c>
      <c r="D26" s="16">
        <f>D9-'UAE COS 2.1, p. 1'!D9</f>
        <v>-1155.3379971385002</v>
      </c>
      <c r="E26" s="40">
        <f>E9-'UAE COS 2.1, p. 1'!E9</f>
        <v>-71014.093745660095</v>
      </c>
      <c r="F26" s="18">
        <f>F9-'UAE COS 2.1, p. 1'!F9</f>
        <v>-1.8997165657765089E-2</v>
      </c>
      <c r="G26" s="26">
        <f>G9-'UAE COS 2.1, p. 1'!G9</f>
        <v>-77894.381978652906</v>
      </c>
      <c r="H26" s="18">
        <f>H9-'UAE COS 2.1, p. 1'!H9</f>
        <v>-2.0832782872853645E-2</v>
      </c>
    </row>
    <row r="27" spans="1:8" x14ac:dyDescent="0.25">
      <c r="A27" s="3">
        <f t="shared" ref="A27:A33" si="3">A26+1</f>
        <v>3</v>
      </c>
      <c r="B27" s="15" t="s">
        <v>14</v>
      </c>
      <c r="C27" s="16">
        <f>C10-'UAE COS 2.1, p. 1'!C10</f>
        <v>-150.33213059994159</v>
      </c>
      <c r="D27" s="16">
        <f>D10-'UAE COS 2.1, p. 1'!D10</f>
        <v>-306.98508825345198</v>
      </c>
      <c r="E27" s="40">
        <f>E10-'UAE COS 2.1, p. 1'!E10</f>
        <v>-18869.168926975341</v>
      </c>
      <c r="F27" s="18">
        <f>F10-'UAE COS 2.1, p. 1'!F10</f>
        <v>-9.3701817032654122E-2</v>
      </c>
      <c r="G27" s="26">
        <f>G10-'UAE COS 2.1, p. 1'!G10</f>
        <v>-19823.519190897932</v>
      </c>
      <c r="H27" s="18">
        <f>H10-'UAE COS 2.1, p. 1'!H10</f>
        <v>-9.8447599915412409E-2</v>
      </c>
    </row>
    <row r="28" spans="1:8" x14ac:dyDescent="0.25">
      <c r="A28" s="3">
        <f t="shared" si="3"/>
        <v>4</v>
      </c>
      <c r="B28" s="15" t="s">
        <v>15</v>
      </c>
      <c r="C28" s="16">
        <f>C11-'UAE COS 2.1, p. 1'!C11</f>
        <v>626.03638629429042</v>
      </c>
      <c r="D28" s="16">
        <f>D11-'UAE COS 2.1, p. 1'!D11</f>
        <v>1278.3949414528906</v>
      </c>
      <c r="E28" s="40">
        <f>E11-'UAE COS 2.1, p. 1'!E11</f>
        <v>78577.921301930211</v>
      </c>
      <c r="F28" s="18">
        <f>F11-'UAE COS 2.1, p. 1'!F11</f>
        <v>5.7040633995282808E-3</v>
      </c>
      <c r="G28" s="26">
        <f>G11-'UAE COS 2.1, p. 1'!G11</f>
        <v>60815.907844524831</v>
      </c>
      <c r="H28" s="18">
        <f>H11-'UAE COS 2.1, p. 1'!H11</f>
        <v>4.4034199664143014E-3</v>
      </c>
    </row>
    <row r="29" spans="1:8" x14ac:dyDescent="0.25">
      <c r="A29" s="3">
        <f t="shared" si="3"/>
        <v>5</v>
      </c>
      <c r="B29" s="15" t="s">
        <v>16</v>
      </c>
      <c r="C29" s="16">
        <f>C12-'UAE COS 2.1, p. 1'!C12</f>
        <v>-5131.6048096604645</v>
      </c>
      <c r="D29" s="16">
        <f>D12-'UAE COS 2.1, p. 1'!D12</f>
        <v>-10478.97178792581</v>
      </c>
      <c r="E29" s="40">
        <f>E12-'UAE COS 2.1, p. 1'!E12</f>
        <v>-644101.28183226846</v>
      </c>
      <c r="F29" s="18">
        <f>F12-'UAE COS 2.1, p. 1'!F12</f>
        <v>-3.5642536876847569E-2</v>
      </c>
      <c r="G29" s="26">
        <f>G12-'UAE COS 2.1, p. 1'!G12</f>
        <v>-696381.49346043356</v>
      </c>
      <c r="H29" s="18">
        <f>H12-'UAE COS 2.1, p. 1'!H12</f>
        <v>-3.8525660845808163E-2</v>
      </c>
    </row>
    <row r="30" spans="1:8" x14ac:dyDescent="0.25">
      <c r="A30" s="3">
        <f t="shared" si="3"/>
        <v>6</v>
      </c>
      <c r="B30" s="15" t="s">
        <v>17</v>
      </c>
      <c r="C30" s="16">
        <f>C13-'UAE COS 2.1, p. 1'!C13</f>
        <v>-12634.724188316613</v>
      </c>
      <c r="D30" s="16">
        <f>D13-'UAE COS 2.1, p. 1'!D13</f>
        <v>-25800.684820532799</v>
      </c>
      <c r="E30" s="40">
        <f>E13-'UAE COS 2.1, p. 1'!E13</f>
        <v>-1585866.8676061826</v>
      </c>
      <c r="F30" s="18">
        <f>F13-'UAE COS 2.1, p. 1'!F13</f>
        <v>-7.2972064219033156E-2</v>
      </c>
      <c r="G30" s="26">
        <f>G13-'UAE COS 2.1, p. 1'!G13</f>
        <v>-1687315.8950842349</v>
      </c>
      <c r="H30" s="18">
        <f>H13-'UAE COS 2.1, p. 1'!H13</f>
        <v>-7.7602896794069093E-2</v>
      </c>
    </row>
    <row r="31" spans="1:8" x14ac:dyDescent="0.25">
      <c r="A31" s="3">
        <f t="shared" si="3"/>
        <v>7</v>
      </c>
      <c r="B31" s="15" t="s">
        <v>18</v>
      </c>
      <c r="C31" s="16">
        <f>C14-'UAE COS 2.1, p. 1'!C14</f>
        <v>-7335.9325862657279</v>
      </c>
      <c r="D31" s="16">
        <f>D14-'UAE COS 2.1, p. 1'!D14</f>
        <v>-14980.309953894466</v>
      </c>
      <c r="E31" s="40">
        <f>E14-'UAE COS 2.1, p. 1'!E14</f>
        <v>-920780.8780114837</v>
      </c>
      <c r="F31" s="18">
        <f>F14-'UAE COS 2.1, p. 1'!F14</f>
        <v>-7.7802805857738244E-2</v>
      </c>
      <c r="G31" s="26">
        <f>G14-'UAE COS 2.1, p. 1'!G14</f>
        <v>-546657.79817474075</v>
      </c>
      <c r="H31" s="18">
        <f>H14-'UAE COS 2.1, p. 1'!H14</f>
        <v>-4.6695319413499747E-2</v>
      </c>
    </row>
    <row r="32" spans="1:8" x14ac:dyDescent="0.25">
      <c r="A32" s="3">
        <f t="shared" si="3"/>
        <v>8</v>
      </c>
      <c r="B32" s="19" t="s">
        <v>19</v>
      </c>
      <c r="C32" s="20">
        <f>C15-'UAE COS 2.1, p. 1'!C15</f>
        <v>-66.168278342811391</v>
      </c>
      <c r="D32" s="20">
        <f>D15-'UAE COS 2.1, p. 1'!D15</f>
        <v>-135.11865151906386</v>
      </c>
      <c r="E32" s="41">
        <f>E15-'UAE COS 2.1, p. 1'!E15</f>
        <v>-8305.2133743781596</v>
      </c>
      <c r="F32" s="18">
        <f>F15-'UAE COS 2.1, p. 1'!F15</f>
        <v>-4.9224521986807046E-3</v>
      </c>
      <c r="G32" s="44">
        <f>G15-'UAE COS 2.1, p. 1'!G15</f>
        <v>4.6566128730773926E-10</v>
      </c>
      <c r="H32" s="18">
        <f>H15-'UAE COS 2.1, p. 1'!H15</f>
        <v>-2.7578638334621597E-6</v>
      </c>
    </row>
    <row r="33" spans="1:9" x14ac:dyDescent="0.25">
      <c r="A33" s="3">
        <f t="shared" si="3"/>
        <v>9</v>
      </c>
      <c r="B33" s="7" t="s">
        <v>20</v>
      </c>
      <c r="C33" s="20">
        <f>C16-'UAE COS 2.1, p. 1'!C16</f>
        <v>0</v>
      </c>
      <c r="D33" s="20">
        <f>D16-'UAE COS 2.1, p. 1'!D16</f>
        <v>0</v>
      </c>
      <c r="E33" s="41">
        <f>E16-'UAE COS 2.1, p. 1'!E16</f>
        <v>-1.3411045074462891E-7</v>
      </c>
      <c r="F33" s="42">
        <f>F16-'UAE COS 2.1, p. 1'!F16</f>
        <v>0</v>
      </c>
      <c r="G33" s="44">
        <f>G16-'UAE COS 2.1, p. 1'!G16</f>
        <v>0</v>
      </c>
      <c r="H33" s="42">
        <f>H16-'UAE COS 2.1, p. 1'!H16</f>
        <v>0</v>
      </c>
    </row>
    <row r="35" spans="1:9" x14ac:dyDescent="0.25">
      <c r="A35" s="28" t="s">
        <v>35</v>
      </c>
      <c r="B35" s="29"/>
      <c r="C35" s="29"/>
    </row>
    <row r="36" spans="1:9" x14ac:dyDescent="0.25">
      <c r="A36" s="30" t="s">
        <v>117</v>
      </c>
      <c r="B36" s="30"/>
      <c r="C36" s="30"/>
      <c r="D36" s="30"/>
      <c r="E36" s="30"/>
      <c r="F36" s="30"/>
      <c r="G36" s="30"/>
      <c r="H36" s="30"/>
      <c r="I36" s="30"/>
    </row>
    <row r="37" spans="1:9" x14ac:dyDescent="0.25">
      <c r="A37" s="30" t="s">
        <v>109</v>
      </c>
      <c r="B37" s="30"/>
      <c r="C37" s="30"/>
      <c r="D37" s="30"/>
      <c r="E37" s="30"/>
      <c r="F37" s="30"/>
      <c r="G37" s="30"/>
      <c r="H37" s="30"/>
      <c r="I37" s="30"/>
    </row>
    <row r="38" spans="1:9" x14ac:dyDescent="0.25">
      <c r="A38" s="30" t="s">
        <v>29</v>
      </c>
      <c r="B38" s="30"/>
      <c r="C38" s="30"/>
      <c r="D38" s="30"/>
      <c r="E38" s="30"/>
      <c r="F38" s="30"/>
      <c r="G38" s="30"/>
      <c r="H38" s="30"/>
      <c r="I38" s="30"/>
    </row>
    <row r="39" spans="1:9" x14ac:dyDescent="0.25">
      <c r="A39" s="30" t="s">
        <v>110</v>
      </c>
      <c r="B39" s="30"/>
      <c r="D39" s="30"/>
      <c r="E39" s="30"/>
      <c r="F39" s="30"/>
      <c r="G39" s="30"/>
      <c r="H39" s="30"/>
      <c r="I39" s="30"/>
    </row>
    <row r="40" spans="1:9" x14ac:dyDescent="0.25">
      <c r="A40" s="30" t="s">
        <v>111</v>
      </c>
      <c r="B40" s="30"/>
      <c r="D40" s="30"/>
      <c r="E40" s="30"/>
      <c r="F40" s="30"/>
      <c r="G40" s="30"/>
      <c r="H40" s="30"/>
      <c r="I40" s="30"/>
    </row>
    <row r="41" spans="1:9" x14ac:dyDescent="0.25">
      <c r="A41" s="30" t="s">
        <v>130</v>
      </c>
      <c r="B41" s="30"/>
      <c r="C41" s="30"/>
      <c r="D41" s="30"/>
      <c r="E41" s="30"/>
      <c r="F41" s="30"/>
      <c r="G41" s="30"/>
      <c r="H41" s="30"/>
      <c r="I41" s="30"/>
    </row>
    <row r="42" spans="1:9" x14ac:dyDescent="0.25">
      <c r="A42" s="30" t="s">
        <v>32</v>
      </c>
      <c r="B42" s="30"/>
      <c r="C42" s="30"/>
      <c r="D42" s="30"/>
      <c r="E42" s="30"/>
      <c r="F42" s="30"/>
      <c r="G42" s="30"/>
      <c r="H42" s="30"/>
      <c r="I42" s="30"/>
    </row>
    <row r="43" spans="1:9" x14ac:dyDescent="0.25">
      <c r="A43" s="30" t="s">
        <v>131</v>
      </c>
      <c r="B43" s="30"/>
      <c r="C43" s="30"/>
      <c r="D43" s="30"/>
      <c r="E43" s="30"/>
      <c r="F43" s="30"/>
      <c r="G43" s="30"/>
      <c r="H43" s="30"/>
      <c r="I43" s="30"/>
    </row>
    <row r="44" spans="1:9" x14ac:dyDescent="0.25">
      <c r="A44" s="30" t="s">
        <v>33</v>
      </c>
      <c r="B44" s="30"/>
      <c r="C44" s="30"/>
      <c r="D44" s="30"/>
      <c r="E44" s="30"/>
      <c r="F44" s="30"/>
      <c r="G44" s="30"/>
      <c r="H44" s="30"/>
      <c r="I44" s="30"/>
    </row>
    <row r="45" spans="1:9" x14ac:dyDescent="0.25">
      <c r="A45" s="30" t="s">
        <v>134</v>
      </c>
      <c r="B45" s="30"/>
      <c r="C45" s="30"/>
      <c r="D45" s="30"/>
      <c r="E45" s="30"/>
      <c r="F45" s="30"/>
      <c r="G45" s="30"/>
      <c r="H45" s="30"/>
      <c r="I45" s="30"/>
    </row>
    <row r="46" spans="1:9" x14ac:dyDescent="0.25">
      <c r="A46" s="30"/>
      <c r="B46" s="30"/>
      <c r="C46" s="30"/>
      <c r="D46" s="30"/>
      <c r="E46" s="30"/>
      <c r="F46" s="30"/>
      <c r="G46" s="30"/>
      <c r="H46" s="30"/>
      <c r="I46" s="30"/>
    </row>
    <row r="47" spans="1:9" x14ac:dyDescent="0.25">
      <c r="A47" s="30"/>
      <c r="B47" s="30"/>
      <c r="C47" s="30"/>
      <c r="D47" s="30"/>
      <c r="E47" s="30"/>
      <c r="F47" s="30"/>
      <c r="G47" s="30"/>
      <c r="H47" s="30"/>
      <c r="I47" s="30"/>
    </row>
    <row r="48" spans="1:9" x14ac:dyDescent="0.25">
      <c r="A48" s="30"/>
      <c r="B48" s="30"/>
      <c r="C48" s="30"/>
      <c r="D48" s="30"/>
      <c r="E48" s="30"/>
      <c r="F48" s="30"/>
      <c r="G48" s="30"/>
      <c r="H48" s="30"/>
      <c r="I48" s="30"/>
    </row>
  </sheetData>
  <mergeCells count="16">
    <mergeCell ref="B18:H18"/>
    <mergeCell ref="B19:H19"/>
    <mergeCell ref="B20:H20"/>
    <mergeCell ref="B21:B23"/>
    <mergeCell ref="C21:C23"/>
    <mergeCell ref="D21:D23"/>
    <mergeCell ref="E21:F21"/>
    <mergeCell ref="G21:H21"/>
    <mergeCell ref="B1:H1"/>
    <mergeCell ref="B2:H2"/>
    <mergeCell ref="B3:H3"/>
    <mergeCell ref="B4:B6"/>
    <mergeCell ref="C4:C6"/>
    <mergeCell ref="D4:D6"/>
    <mergeCell ref="E4:F4"/>
    <mergeCell ref="G4:H4"/>
  </mergeCells>
  <pageMargins left="0.8" right="0.75" top="1.35" bottom="0.75" header="0.7" footer="0.3"/>
  <pageSetup scale="61" orientation="portrait" r:id="rId1"/>
  <headerFooter scaleWithDoc="0">
    <oddHeader>&amp;R&amp;"Times New Roman,Bold"&amp;8Docket No. 25-057-06
UAE Exhibit COS 2.1
Page 4 of 7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8B22F-B909-4090-BE48-337BD50C6AA6}">
  <sheetPr>
    <pageSetUpPr fitToPage="1"/>
  </sheetPr>
  <dimension ref="A1:J48"/>
  <sheetViews>
    <sheetView zoomScaleNormal="100" workbookViewId="0">
      <selection activeCell="L10" sqref="L10"/>
    </sheetView>
  </sheetViews>
  <sheetFormatPr defaultRowHeight="15" x14ac:dyDescent="0.25"/>
  <cols>
    <col min="1" max="1" width="5.28515625" customWidth="1"/>
    <col min="2" max="2" width="17.140625" customWidth="1"/>
    <col min="3" max="8" width="20.7109375" customWidth="1"/>
    <col min="9" max="9" width="13.42578125" customWidth="1"/>
    <col min="10" max="10" width="11.5703125" bestFit="1" customWidth="1"/>
  </cols>
  <sheetData>
    <row r="1" spans="1:10" x14ac:dyDescent="0.25">
      <c r="B1" s="125" t="s">
        <v>84</v>
      </c>
      <c r="C1" s="126"/>
      <c r="D1" s="126"/>
      <c r="E1" s="126"/>
      <c r="F1" s="126"/>
      <c r="G1" s="126"/>
      <c r="H1" s="127"/>
    </row>
    <row r="2" spans="1:10" ht="15.75" x14ac:dyDescent="0.25">
      <c r="B2" s="128" t="s">
        <v>81</v>
      </c>
      <c r="C2" s="129"/>
      <c r="D2" s="129"/>
      <c r="E2" s="129"/>
      <c r="F2" s="129"/>
      <c r="G2" s="129"/>
      <c r="H2" s="130"/>
    </row>
    <row r="3" spans="1:10" ht="15.75" x14ac:dyDescent="0.25">
      <c r="B3" s="131" t="s">
        <v>34</v>
      </c>
      <c r="C3" s="132"/>
      <c r="D3" s="132"/>
      <c r="E3" s="132"/>
      <c r="F3" s="132"/>
      <c r="G3" s="132"/>
      <c r="H3" s="133"/>
    </row>
    <row r="4" spans="1:10" ht="31.5" customHeight="1" x14ac:dyDescent="0.25">
      <c r="B4" s="134" t="s">
        <v>0</v>
      </c>
      <c r="C4" s="136" t="s">
        <v>36</v>
      </c>
      <c r="D4" s="136" t="s">
        <v>27</v>
      </c>
      <c r="E4" s="138" t="s">
        <v>30</v>
      </c>
      <c r="F4" s="139"/>
      <c r="G4" s="140" t="s">
        <v>31</v>
      </c>
      <c r="H4" s="141"/>
    </row>
    <row r="5" spans="1:10" x14ac:dyDescent="0.25">
      <c r="B5" s="135"/>
      <c r="C5" s="137"/>
      <c r="D5" s="137"/>
      <c r="E5" s="1" t="s">
        <v>1</v>
      </c>
      <c r="F5" s="1" t="s">
        <v>2</v>
      </c>
      <c r="G5" s="1" t="s">
        <v>1</v>
      </c>
      <c r="H5" s="2" t="s">
        <v>2</v>
      </c>
    </row>
    <row r="6" spans="1:10" x14ac:dyDescent="0.25">
      <c r="A6" s="3" t="s">
        <v>3</v>
      </c>
      <c r="B6" s="135"/>
      <c r="C6" s="137"/>
      <c r="D6" s="137"/>
      <c r="E6" s="4" t="s">
        <v>4</v>
      </c>
      <c r="F6" s="4" t="s">
        <v>5</v>
      </c>
      <c r="G6" s="4" t="s">
        <v>4</v>
      </c>
      <c r="H6" s="5" t="s">
        <v>5</v>
      </c>
    </row>
    <row r="7" spans="1:10" ht="18.75" x14ac:dyDescent="0.25">
      <c r="A7" s="6" t="s">
        <v>6</v>
      </c>
      <c r="B7" s="7" t="s">
        <v>7</v>
      </c>
      <c r="C7" s="8" t="s">
        <v>149</v>
      </c>
      <c r="D7" s="8" t="s">
        <v>150</v>
      </c>
      <c r="E7" s="8" t="s">
        <v>151</v>
      </c>
      <c r="F7" s="4" t="s">
        <v>152</v>
      </c>
      <c r="G7" s="8" t="s">
        <v>153</v>
      </c>
      <c r="H7" s="9" t="s">
        <v>154</v>
      </c>
    </row>
    <row r="8" spans="1:10" x14ac:dyDescent="0.25">
      <c r="A8" s="3">
        <v>1</v>
      </c>
      <c r="B8" s="10" t="s">
        <v>12</v>
      </c>
      <c r="C8" s="11">
        <v>474652276.90030473</v>
      </c>
      <c r="D8" s="11">
        <v>485794968.44404715</v>
      </c>
      <c r="E8" s="39">
        <v>38824314.768546887</v>
      </c>
      <c r="F8" s="13">
        <f>E8/D8</f>
        <v>7.9919137270806434E-2</v>
      </c>
      <c r="G8" s="43">
        <v>46733021.168539986</v>
      </c>
      <c r="H8" s="13">
        <f>G8/D8</f>
        <v>9.6199063811264238E-2</v>
      </c>
      <c r="I8" s="14"/>
    </row>
    <row r="9" spans="1:10" x14ac:dyDescent="0.25">
      <c r="A9" s="3">
        <f>A8+1</f>
        <v>2</v>
      </c>
      <c r="B9" s="15" t="s">
        <v>13</v>
      </c>
      <c r="C9" s="16">
        <v>3668252.7266851575</v>
      </c>
      <c r="D9" s="16">
        <v>3729834.8803144493</v>
      </c>
      <c r="E9" s="40">
        <v>73923.553988990447</v>
      </c>
      <c r="F9" s="18">
        <f t="shared" ref="F9:F16" si="0">E9/D9</f>
        <v>1.9819524552989919E-2</v>
      </c>
      <c r="G9" s="26">
        <v>165961.55790806844</v>
      </c>
      <c r="H9" s="18">
        <f t="shared" ref="H9:H16" si="1">G9/D9</f>
        <v>4.4495684992381435E-2</v>
      </c>
      <c r="I9" s="14"/>
    </row>
    <row r="10" spans="1:10" x14ac:dyDescent="0.25">
      <c r="A10" s="3">
        <f t="shared" ref="A10:A16" si="2">A9+1</f>
        <v>3</v>
      </c>
      <c r="B10" s="15" t="s">
        <v>14</v>
      </c>
      <c r="C10" s="16">
        <v>195496.8078349733</v>
      </c>
      <c r="D10" s="16">
        <v>199307.17603195264</v>
      </c>
      <c r="E10" s="40">
        <v>80546.040093738004</v>
      </c>
      <c r="F10" s="18">
        <f t="shared" si="0"/>
        <v>0.40413015575929379</v>
      </c>
      <c r="G10" s="26">
        <v>84645.818965681203</v>
      </c>
      <c r="H10" s="18">
        <f t="shared" si="1"/>
        <v>0.42470030759008348</v>
      </c>
      <c r="I10" s="14"/>
    </row>
    <row r="11" spans="1:10" x14ac:dyDescent="0.25">
      <c r="A11" s="3">
        <f t="shared" si="2"/>
        <v>4</v>
      </c>
      <c r="B11" s="15" t="s">
        <v>15</v>
      </c>
      <c r="C11" s="16">
        <v>13433534.629388394</v>
      </c>
      <c r="D11" s="16">
        <v>13696072.827032531</v>
      </c>
      <c r="E11" s="40">
        <v>3361965.2947634165</v>
      </c>
      <c r="F11" s="18">
        <f t="shared" si="0"/>
        <v>0.24546929161531328</v>
      </c>
      <c r="G11" s="26">
        <v>3847579.0136489379</v>
      </c>
      <c r="H11" s="18">
        <f t="shared" si="1"/>
        <v>0.2809257122271433</v>
      </c>
      <c r="I11" s="14"/>
    </row>
    <row r="12" spans="1:10" x14ac:dyDescent="0.25">
      <c r="A12" s="3">
        <f t="shared" si="2"/>
        <v>5</v>
      </c>
      <c r="B12" s="15" t="s">
        <v>16</v>
      </c>
      <c r="C12" s="16">
        <v>17663003.851475097</v>
      </c>
      <c r="D12" s="16">
        <v>17990080.356622204</v>
      </c>
      <c r="E12" s="40">
        <v>2426380.5949951587</v>
      </c>
      <c r="F12" s="18">
        <f t="shared" si="0"/>
        <v>0.13487324941836631</v>
      </c>
      <c r="G12" s="26">
        <v>3020625.1868973607</v>
      </c>
      <c r="H12" s="18">
        <f t="shared" si="1"/>
        <v>0.16790504139051604</v>
      </c>
      <c r="I12" s="14"/>
    </row>
    <row r="13" spans="1:10" x14ac:dyDescent="0.25">
      <c r="A13" s="3">
        <f t="shared" si="2"/>
        <v>6</v>
      </c>
      <c r="B13" s="15" t="s">
        <v>17</v>
      </c>
      <c r="C13" s="16">
        <v>21266352.111442555</v>
      </c>
      <c r="D13" s="16">
        <v>21646079.409824185</v>
      </c>
      <c r="E13" s="40">
        <v>1577448.3461870153</v>
      </c>
      <c r="F13" s="18">
        <f t="shared" si="0"/>
        <v>7.2874552306736992E-2</v>
      </c>
      <c r="G13" s="26">
        <v>2406747.2599458885</v>
      </c>
      <c r="H13" s="18">
        <f t="shared" si="1"/>
        <v>0.11118628987628927</v>
      </c>
      <c r="I13" s="14"/>
    </row>
    <row r="14" spans="1:10" x14ac:dyDescent="0.25">
      <c r="A14" s="3">
        <f t="shared" si="2"/>
        <v>7</v>
      </c>
      <c r="B14" s="15" t="s">
        <v>18</v>
      </c>
      <c r="C14" s="16">
        <v>11276145.815883299</v>
      </c>
      <c r="D14" s="16">
        <v>11588546.204645405</v>
      </c>
      <c r="E14" s="40">
        <v>11773337.558460375</v>
      </c>
      <c r="F14" s="18">
        <f t="shared" si="0"/>
        <v>1.0159460341747522</v>
      </c>
      <c r="G14" s="26">
        <v>2440603.6639976725</v>
      </c>
      <c r="H14" s="18">
        <f t="shared" si="1"/>
        <v>0.21060481797270894</v>
      </c>
      <c r="I14" s="14"/>
    </row>
    <row r="15" spans="1:10" x14ac:dyDescent="0.25">
      <c r="A15" s="3">
        <f t="shared" si="2"/>
        <v>8</v>
      </c>
      <c r="B15" s="19" t="s">
        <v>19</v>
      </c>
      <c r="C15" s="20">
        <v>1659563.2589492782</v>
      </c>
      <c r="D15" s="20">
        <v>1673769.4412866221</v>
      </c>
      <c r="E15" s="41">
        <v>524082.28655364766</v>
      </c>
      <c r="F15" s="18">
        <f t="shared" si="0"/>
        <v>0.31311498084872852</v>
      </c>
      <c r="G15" s="44">
        <v>-57185.226314371685</v>
      </c>
      <c r="H15" s="18">
        <f t="shared" si="1"/>
        <v>-3.4165533737080034E-2</v>
      </c>
      <c r="I15" s="14"/>
    </row>
    <row r="16" spans="1:10" x14ac:dyDescent="0.25">
      <c r="A16" s="3">
        <f t="shared" si="2"/>
        <v>9</v>
      </c>
      <c r="B16" s="7" t="s">
        <v>20</v>
      </c>
      <c r="C16" s="20">
        <f>SUM(C8:C15)</f>
        <v>543814626.10196352</v>
      </c>
      <c r="D16" s="20">
        <f>SUM(D8:D15)</f>
        <v>556318658.73980439</v>
      </c>
      <c r="E16" s="41">
        <f>SUM(E8:E15)</f>
        <v>58641998.443589233</v>
      </c>
      <c r="F16" s="42">
        <f t="shared" si="0"/>
        <v>0.10541080641880225</v>
      </c>
      <c r="G16" s="44">
        <f>SUM(G8:G15)</f>
        <v>58641998.443589218</v>
      </c>
      <c r="H16" s="42">
        <f t="shared" si="1"/>
        <v>0.10541080641880222</v>
      </c>
      <c r="I16" s="14"/>
      <c r="J16" s="27"/>
    </row>
    <row r="18" spans="1:8" x14ac:dyDescent="0.25">
      <c r="B18" s="142" t="s">
        <v>85</v>
      </c>
      <c r="C18" s="143"/>
      <c r="D18" s="143"/>
      <c r="E18" s="143"/>
      <c r="F18" s="143"/>
      <c r="G18" s="143"/>
      <c r="H18" s="144"/>
    </row>
    <row r="19" spans="1:8" ht="15.75" x14ac:dyDescent="0.25">
      <c r="B19" s="128" t="s">
        <v>82</v>
      </c>
      <c r="C19" s="129"/>
      <c r="D19" s="129"/>
      <c r="E19" s="129"/>
      <c r="F19" s="129"/>
      <c r="G19" s="129"/>
      <c r="H19" s="130"/>
    </row>
    <row r="20" spans="1:8" ht="18.75" x14ac:dyDescent="0.25">
      <c r="B20" s="131" t="s">
        <v>86</v>
      </c>
      <c r="C20" s="132"/>
      <c r="D20" s="132"/>
      <c r="E20" s="132"/>
      <c r="F20" s="132"/>
      <c r="G20" s="132"/>
      <c r="H20" s="133"/>
    </row>
    <row r="21" spans="1:8" ht="31.5" customHeight="1" x14ac:dyDescent="0.25">
      <c r="B21" s="145" t="s">
        <v>0</v>
      </c>
      <c r="C21" s="146" t="s">
        <v>37</v>
      </c>
      <c r="D21" s="136" t="s">
        <v>27</v>
      </c>
      <c r="E21" s="138" t="s">
        <v>21</v>
      </c>
      <c r="F21" s="139"/>
      <c r="G21" s="137" t="s">
        <v>22</v>
      </c>
      <c r="H21" s="147"/>
    </row>
    <row r="22" spans="1:8" x14ac:dyDescent="0.25">
      <c r="B22" s="145"/>
      <c r="C22" s="137"/>
      <c r="D22" s="137"/>
      <c r="E22" s="1" t="s">
        <v>1</v>
      </c>
      <c r="F22" s="1" t="s">
        <v>2</v>
      </c>
      <c r="G22" s="1" t="s">
        <v>1</v>
      </c>
      <c r="H22" s="2" t="s">
        <v>2</v>
      </c>
    </row>
    <row r="23" spans="1:8" x14ac:dyDescent="0.25">
      <c r="A23" s="3" t="s">
        <v>3</v>
      </c>
      <c r="B23" s="145"/>
      <c r="C23" s="137"/>
      <c r="D23" s="137"/>
      <c r="E23" s="4" t="s">
        <v>4</v>
      </c>
      <c r="F23" s="4" t="s">
        <v>5</v>
      </c>
      <c r="G23" s="4" t="s">
        <v>4</v>
      </c>
      <c r="H23" s="5" t="s">
        <v>5</v>
      </c>
    </row>
    <row r="24" spans="1:8" x14ac:dyDescent="0.25">
      <c r="A24" s="6" t="s">
        <v>6</v>
      </c>
      <c r="B24" s="25" t="s">
        <v>7</v>
      </c>
      <c r="C24" s="8" t="s">
        <v>23</v>
      </c>
      <c r="D24" s="4" t="s">
        <v>8</v>
      </c>
      <c r="E24" s="8" t="s">
        <v>9</v>
      </c>
      <c r="F24" s="8" t="s">
        <v>10</v>
      </c>
      <c r="G24" s="8" t="s">
        <v>11</v>
      </c>
      <c r="H24" s="9" t="s">
        <v>28</v>
      </c>
    </row>
    <row r="25" spans="1:8" x14ac:dyDescent="0.25">
      <c r="A25" s="3">
        <v>1</v>
      </c>
      <c r="B25" s="10" t="s">
        <v>12</v>
      </c>
      <c r="C25" s="11">
        <f>C8-'UAE COS 2.1, p. 2'!C8</f>
        <v>25258.500393092632</v>
      </c>
      <c r="D25" s="11">
        <f>D8-'UAE COS 2.1, p. 2'!D8</f>
        <v>51579.013357818127</v>
      </c>
      <c r="E25" s="39">
        <f>E8-'UAE COS 2.1, p. 2'!E8</f>
        <v>2898875.2535319105</v>
      </c>
      <c r="F25" s="13">
        <f>F8-'UAE COS 2.1, p. 2'!F8</f>
        <v>5.9594287153878489E-3</v>
      </c>
      <c r="G25" s="43">
        <f>G8-'UAE COS 2.1, p. 2'!G8</f>
        <v>2712907.2975009754</v>
      </c>
      <c r="H25" s="13">
        <f>H8-'UAE COS 2.1, p. 2'!H8</f>
        <v>5.5748477562967275E-3</v>
      </c>
    </row>
    <row r="26" spans="1:8" x14ac:dyDescent="0.25">
      <c r="A26" s="3">
        <f>A25+1</f>
        <v>2</v>
      </c>
      <c r="B26" s="15" t="s">
        <v>13</v>
      </c>
      <c r="C26" s="16">
        <f>C9-'UAE COS 2.1, p. 2'!C9</f>
        <v>-565.77478619897738</v>
      </c>
      <c r="D26" s="16">
        <f>D9-'UAE COS 2.1, p. 2'!D9</f>
        <v>-1155.3379971385002</v>
      </c>
      <c r="E26" s="40">
        <f>E9-'UAE COS 2.1, p. 2'!E9</f>
        <v>-64933.012699072235</v>
      </c>
      <c r="F26" s="18">
        <f>F9-'UAE COS 2.1, p. 2'!F9</f>
        <v>-1.7397556855200013E-2</v>
      </c>
      <c r="G26" s="26">
        <f>G9-'UAE COS 2.1, p. 2'!G9</f>
        <v>-71233.837495147978</v>
      </c>
      <c r="H26" s="18">
        <f>H9-'UAE COS 2.1, p. 2'!H9</f>
        <v>-1.9078696478539756E-2</v>
      </c>
    </row>
    <row r="27" spans="1:8" x14ac:dyDescent="0.25">
      <c r="A27" s="3">
        <f t="shared" ref="A27:A33" si="3">A26+1</f>
        <v>3</v>
      </c>
      <c r="B27" s="15" t="s">
        <v>14</v>
      </c>
      <c r="C27" s="16">
        <f>C10-'UAE COS 2.1, p. 2'!C10</f>
        <v>-150.33213059994159</v>
      </c>
      <c r="D27" s="16">
        <f>D10-'UAE COS 2.1, p. 2'!D10</f>
        <v>-306.98508825345198</v>
      </c>
      <c r="E27" s="40">
        <f>E10-'UAE COS 2.1, p. 2'!E10</f>
        <v>-17253.363676574474</v>
      </c>
      <c r="F27" s="18">
        <f>F10-'UAE COS 2.1, p. 2'!F10</f>
        <v>-8.5812056864681518E-2</v>
      </c>
      <c r="G27" s="26">
        <f>G10-'UAE COS 2.1, p. 2'!G10</f>
        <v>-18127.380795259684</v>
      </c>
      <c r="H27" s="18">
        <f>H10-'UAE COS 2.1, p. 2'!H10</f>
        <v>-9.0158954819919979E-2</v>
      </c>
    </row>
    <row r="28" spans="1:8" x14ac:dyDescent="0.25">
      <c r="A28" s="3">
        <f t="shared" si="3"/>
        <v>4</v>
      </c>
      <c r="B28" s="15" t="s">
        <v>15</v>
      </c>
      <c r="C28" s="16">
        <f>C11-'UAE COS 2.1, p. 2'!C11</f>
        <v>626.03638629429042</v>
      </c>
      <c r="D28" s="16">
        <f>D11-'UAE COS 2.1, p. 2'!D11</f>
        <v>1278.3949414528906</v>
      </c>
      <c r="E28" s="40">
        <f>E11-'UAE COS 2.1, p. 2'!E11</f>
        <v>71849.134342810605</v>
      </c>
      <c r="F28" s="18">
        <f>F11-'UAE COS 2.1, p. 2'!F11</f>
        <v>5.2235415432376475E-3</v>
      </c>
      <c r="G28" s="26">
        <f>G11-'UAE COS 2.1, p. 2'!G11</f>
        <v>55584.192121073138</v>
      </c>
      <c r="H28" s="18">
        <f>H11-'UAE COS 2.1, p. 2'!H11</f>
        <v>4.0325583845368662E-3</v>
      </c>
    </row>
    <row r="29" spans="1:8" x14ac:dyDescent="0.25">
      <c r="A29" s="3">
        <f t="shared" si="3"/>
        <v>5</v>
      </c>
      <c r="B29" s="15" t="s">
        <v>16</v>
      </c>
      <c r="C29" s="16">
        <f>C12-'UAE COS 2.1, p. 2'!C12</f>
        <v>-5131.6048096604645</v>
      </c>
      <c r="D29" s="16">
        <f>D12-'UAE COS 2.1, p. 2'!D12</f>
        <v>-10478.97178792581</v>
      </c>
      <c r="E29" s="40">
        <f>E12-'UAE COS 2.1, p. 2'!E12</f>
        <v>-588945.58117570076</v>
      </c>
      <c r="F29" s="18">
        <f>F12-'UAE COS 2.1, p. 2'!F12</f>
        <v>-3.2639666217082614E-2</v>
      </c>
      <c r="G29" s="26">
        <f>G12-'UAE COS 2.1, p. 2'!G12</f>
        <v>-636823.34876069846</v>
      </c>
      <c r="H29" s="18">
        <f>H12-'UAE COS 2.1, p. 2'!H12</f>
        <v>-3.528023018521434E-2</v>
      </c>
    </row>
    <row r="30" spans="1:8" x14ac:dyDescent="0.25">
      <c r="A30" s="3">
        <f t="shared" si="3"/>
        <v>6</v>
      </c>
      <c r="B30" s="15" t="s">
        <v>17</v>
      </c>
      <c r="C30" s="16">
        <f>C13-'UAE COS 2.1, p. 2'!C13</f>
        <v>-12634.724188316613</v>
      </c>
      <c r="D30" s="16">
        <f>D13-'UAE COS 2.1, p. 2'!D13</f>
        <v>-25800.684820532799</v>
      </c>
      <c r="E30" s="40">
        <f>E13-'UAE COS 2.1, p. 2'!E13</f>
        <v>-1450065.8675180704</v>
      </c>
      <c r="F30" s="18">
        <f>F13-'UAE COS 2.1, p. 2'!F13</f>
        <v>-6.6823258888388928E-2</v>
      </c>
      <c r="G30" s="26">
        <f>G13-'UAE COS 2.1, p. 2'!G13</f>
        <v>-1542973.6436730935</v>
      </c>
      <c r="H30" s="18">
        <f>H13-'UAE COS 2.1, p. 2'!H13</f>
        <v>-7.1064667879562629E-2</v>
      </c>
    </row>
    <row r="31" spans="1:8" x14ac:dyDescent="0.25">
      <c r="A31" s="3">
        <f t="shared" si="3"/>
        <v>7</v>
      </c>
      <c r="B31" s="15" t="s">
        <v>18</v>
      </c>
      <c r="C31" s="16">
        <f>C14-'UAE COS 2.1, p. 2'!C14</f>
        <v>-7335.9325862657279</v>
      </c>
      <c r="D31" s="16">
        <f>D14-'UAE COS 2.1, p. 2'!D14</f>
        <v>-14980.309953894466</v>
      </c>
      <c r="E31" s="40">
        <f>E14-'UAE COS 2.1, p. 2'!E14</f>
        <v>-841932.54171657003</v>
      </c>
      <c r="F31" s="18">
        <f>F14-'UAE COS 2.1, p. 2'!F14</f>
        <v>-7.1246732981395944E-2</v>
      </c>
      <c r="G31" s="26">
        <f>G14-'UAE COS 2.1, p. 2'!G14</f>
        <v>-499333.27889792668</v>
      </c>
      <c r="H31" s="18">
        <f>H14-'UAE COS 2.1, p. 2'!H14</f>
        <v>-4.2760996221504838E-2</v>
      </c>
    </row>
    <row r="32" spans="1:8" x14ac:dyDescent="0.25">
      <c r="A32" s="3">
        <f t="shared" si="3"/>
        <v>8</v>
      </c>
      <c r="B32" s="19" t="s">
        <v>19</v>
      </c>
      <c r="C32" s="20">
        <f>C15-'UAE COS 2.1, p. 2'!C15</f>
        <v>-66.168278342811391</v>
      </c>
      <c r="D32" s="20">
        <f>D15-'UAE COS 2.1, p. 2'!D15</f>
        <v>-135.11865151906386</v>
      </c>
      <c r="E32" s="41">
        <f>E15-'UAE COS 2.1, p. 2'!E15</f>
        <v>-7594.0210888065048</v>
      </c>
      <c r="F32" s="18">
        <f>F15-'UAE COS 2.1, p. 2'!F15</f>
        <v>-4.5114360732148584E-3</v>
      </c>
      <c r="G32" s="44">
        <f>G15-'UAE COS 2.1, p. 2'!G15</f>
        <v>-3.4924596548080444E-10</v>
      </c>
      <c r="H32" s="18">
        <f>H15-'UAE COS 2.1, p. 2'!H15</f>
        <v>-2.7578638339478823E-6</v>
      </c>
    </row>
    <row r="33" spans="1:9" x14ac:dyDescent="0.25">
      <c r="A33" s="3">
        <f t="shared" si="3"/>
        <v>9</v>
      </c>
      <c r="B33" s="7" t="s">
        <v>20</v>
      </c>
      <c r="C33" s="20">
        <f>C16-'UAE COS 2.1, p. 2'!C16</f>
        <v>0</v>
      </c>
      <c r="D33" s="20">
        <f>D16-'UAE COS 2.1, p. 2'!D16</f>
        <v>0</v>
      </c>
      <c r="E33" s="41">
        <f>E16-'UAE COS 2.1, p. 2'!E16</f>
        <v>-6.7055225372314453E-8</v>
      </c>
      <c r="F33" s="42">
        <f>F16-'UAE COS 2.1, p. 2'!F16</f>
        <v>0</v>
      </c>
      <c r="G33" s="44">
        <f>G16-'UAE COS 2.1, p. 2'!G16</f>
        <v>-8.9406967163085938E-8</v>
      </c>
      <c r="H33" s="42">
        <f>H16-'UAE COS 2.1, p. 2'!H16</f>
        <v>-1.3877787807814457E-16</v>
      </c>
    </row>
    <row r="35" spans="1:9" x14ac:dyDescent="0.25">
      <c r="A35" s="28" t="s">
        <v>35</v>
      </c>
      <c r="B35" s="29"/>
      <c r="C35" s="29"/>
    </row>
    <row r="36" spans="1:9" x14ac:dyDescent="0.25">
      <c r="A36" s="30" t="s">
        <v>117</v>
      </c>
      <c r="B36" s="30"/>
      <c r="C36" s="30"/>
      <c r="D36" s="30"/>
      <c r="E36" s="30"/>
      <c r="F36" s="30"/>
      <c r="G36" s="30"/>
      <c r="H36" s="30"/>
      <c r="I36" s="30"/>
    </row>
    <row r="37" spans="1:9" x14ac:dyDescent="0.25">
      <c r="A37" s="30" t="s">
        <v>112</v>
      </c>
      <c r="B37" s="30"/>
      <c r="C37" s="30"/>
      <c r="D37" s="30"/>
      <c r="E37" s="30"/>
      <c r="F37" s="30"/>
      <c r="G37" s="30"/>
      <c r="H37" s="30"/>
      <c r="I37" s="30"/>
    </row>
    <row r="38" spans="1:9" x14ac:dyDescent="0.25">
      <c r="A38" s="30" t="s">
        <v>29</v>
      </c>
      <c r="B38" s="30"/>
      <c r="C38" s="30"/>
      <c r="D38" s="30"/>
      <c r="E38" s="30"/>
      <c r="F38" s="30"/>
      <c r="G38" s="30"/>
      <c r="H38" s="30"/>
      <c r="I38" s="30"/>
    </row>
    <row r="39" spans="1:9" x14ac:dyDescent="0.25">
      <c r="A39" s="30" t="s">
        <v>83</v>
      </c>
      <c r="B39" s="30"/>
      <c r="D39" s="30"/>
      <c r="E39" s="30"/>
      <c r="F39" s="30"/>
      <c r="G39" s="30"/>
      <c r="H39" s="30"/>
      <c r="I39" s="30"/>
    </row>
    <row r="40" spans="1:9" x14ac:dyDescent="0.25">
      <c r="A40" s="30" t="s">
        <v>113</v>
      </c>
      <c r="B40" s="30"/>
      <c r="D40" s="30"/>
      <c r="E40" s="30"/>
      <c r="F40" s="30"/>
      <c r="G40" s="30"/>
      <c r="H40" s="30"/>
      <c r="I40" s="30"/>
    </row>
    <row r="41" spans="1:9" x14ac:dyDescent="0.25">
      <c r="A41" s="30" t="s">
        <v>128</v>
      </c>
      <c r="B41" s="30"/>
      <c r="C41" s="30"/>
      <c r="D41" s="30"/>
      <c r="E41" s="30"/>
      <c r="F41" s="30"/>
      <c r="G41" s="30"/>
      <c r="H41" s="30"/>
      <c r="I41" s="30"/>
    </row>
    <row r="42" spans="1:9" x14ac:dyDescent="0.25">
      <c r="A42" s="30" t="s">
        <v>32</v>
      </c>
      <c r="B42" s="30"/>
      <c r="C42" s="30"/>
      <c r="D42" s="30"/>
      <c r="E42" s="30"/>
      <c r="F42" s="30"/>
      <c r="G42" s="30"/>
      <c r="H42" s="30"/>
      <c r="I42" s="30"/>
    </row>
    <row r="43" spans="1:9" x14ac:dyDescent="0.25">
      <c r="A43" s="30" t="s">
        <v>129</v>
      </c>
      <c r="B43" s="30"/>
      <c r="C43" s="30"/>
      <c r="D43" s="30"/>
      <c r="E43" s="30"/>
      <c r="F43" s="30"/>
      <c r="G43" s="30"/>
      <c r="H43" s="30"/>
      <c r="I43" s="30"/>
    </row>
    <row r="44" spans="1:9" x14ac:dyDescent="0.25">
      <c r="A44" s="30" t="s">
        <v>33</v>
      </c>
      <c r="B44" s="30"/>
      <c r="C44" s="30"/>
      <c r="D44" s="30"/>
      <c r="E44" s="30"/>
      <c r="F44" s="30"/>
      <c r="G44" s="30"/>
      <c r="H44" s="30"/>
      <c r="I44" s="30"/>
    </row>
    <row r="45" spans="1:9" x14ac:dyDescent="0.25">
      <c r="A45" s="30" t="s">
        <v>135</v>
      </c>
      <c r="B45" s="30"/>
      <c r="C45" s="30"/>
      <c r="D45" s="30"/>
      <c r="E45" s="30"/>
      <c r="F45" s="30"/>
      <c r="G45" s="30"/>
      <c r="H45" s="30"/>
      <c r="I45" s="30"/>
    </row>
    <row r="46" spans="1:9" x14ac:dyDescent="0.25">
      <c r="A46" s="30"/>
      <c r="B46" s="30"/>
      <c r="C46" s="30"/>
      <c r="D46" s="30"/>
      <c r="E46" s="30"/>
      <c r="F46" s="30"/>
      <c r="G46" s="30"/>
      <c r="H46" s="30"/>
      <c r="I46" s="30"/>
    </row>
    <row r="47" spans="1:9" x14ac:dyDescent="0.25">
      <c r="A47" s="30"/>
      <c r="B47" s="30"/>
      <c r="C47" s="30"/>
      <c r="D47" s="30"/>
      <c r="E47" s="30"/>
      <c r="F47" s="30"/>
      <c r="G47" s="30"/>
      <c r="H47" s="30"/>
      <c r="I47" s="30"/>
    </row>
    <row r="48" spans="1:9" x14ac:dyDescent="0.25">
      <c r="A48" s="30"/>
      <c r="B48" s="30"/>
      <c r="C48" s="30"/>
      <c r="D48" s="30"/>
      <c r="E48" s="30"/>
      <c r="F48" s="30"/>
      <c r="G48" s="30"/>
      <c r="H48" s="30"/>
      <c r="I48" s="30"/>
    </row>
  </sheetData>
  <mergeCells count="16">
    <mergeCell ref="B18:H18"/>
    <mergeCell ref="B19:H19"/>
    <mergeCell ref="B20:H20"/>
    <mergeCell ref="B21:B23"/>
    <mergeCell ref="C21:C23"/>
    <mergeCell ref="D21:D23"/>
    <mergeCell ref="E21:F21"/>
    <mergeCell ref="G21:H21"/>
    <mergeCell ref="B1:H1"/>
    <mergeCell ref="B2:H2"/>
    <mergeCell ref="B3:H3"/>
    <mergeCell ref="B4:B6"/>
    <mergeCell ref="C4:C6"/>
    <mergeCell ref="D4:D6"/>
    <mergeCell ref="E4:F4"/>
    <mergeCell ref="G4:H4"/>
  </mergeCells>
  <pageMargins left="0.8" right="0.75" top="1.35" bottom="0.75" header="0.7" footer="0.3"/>
  <pageSetup scale="61" orientation="portrait" r:id="rId1"/>
  <headerFooter scaleWithDoc="0">
    <oddHeader>&amp;R&amp;"Times New Roman,Bold"&amp;8Docket No. 25-057-06
UAE Exhibit COS 2.1
Page 5 of 7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3A232-B2C7-4391-858F-1E25AE8AA768}">
  <sheetPr>
    <pageSetUpPr fitToPage="1"/>
  </sheetPr>
  <dimension ref="A1:J78"/>
  <sheetViews>
    <sheetView topLeftCell="A25" zoomScaleNormal="100" workbookViewId="0">
      <selection activeCell="L44" sqref="L44"/>
    </sheetView>
  </sheetViews>
  <sheetFormatPr defaultRowHeight="15" x14ac:dyDescent="0.25"/>
  <cols>
    <col min="1" max="1" width="5.28515625" customWidth="1"/>
    <col min="2" max="2" width="17.140625" customWidth="1"/>
    <col min="3" max="8" width="20.7109375" customWidth="1"/>
    <col min="9" max="9" width="13.42578125" customWidth="1"/>
    <col min="10" max="10" width="11.5703125" bestFit="1" customWidth="1"/>
  </cols>
  <sheetData>
    <row r="1" spans="1:10" x14ac:dyDescent="0.25">
      <c r="B1" s="125" t="s">
        <v>87</v>
      </c>
      <c r="C1" s="126"/>
      <c r="D1" s="126"/>
      <c r="E1" s="126"/>
      <c r="F1" s="126"/>
      <c r="G1" s="126"/>
      <c r="H1" s="127"/>
    </row>
    <row r="2" spans="1:10" ht="15.75" x14ac:dyDescent="0.25">
      <c r="B2" s="128" t="s">
        <v>89</v>
      </c>
      <c r="C2" s="129"/>
      <c r="D2" s="129"/>
      <c r="E2" s="129"/>
      <c r="F2" s="129"/>
      <c r="G2" s="129"/>
      <c r="H2" s="130"/>
    </row>
    <row r="3" spans="1:10" ht="15.75" x14ac:dyDescent="0.25">
      <c r="B3" s="131" t="s">
        <v>25</v>
      </c>
      <c r="C3" s="132"/>
      <c r="D3" s="132"/>
      <c r="E3" s="132"/>
      <c r="F3" s="132"/>
      <c r="G3" s="132"/>
      <c r="H3" s="133"/>
    </row>
    <row r="4" spans="1:10" ht="31.5" customHeight="1" x14ac:dyDescent="0.25">
      <c r="B4" s="134" t="s">
        <v>0</v>
      </c>
      <c r="C4" s="136" t="s">
        <v>36</v>
      </c>
      <c r="D4" s="136" t="s">
        <v>27</v>
      </c>
      <c r="E4" s="138" t="s">
        <v>30</v>
      </c>
      <c r="F4" s="139"/>
      <c r="G4" s="140" t="s">
        <v>31</v>
      </c>
      <c r="H4" s="141"/>
    </row>
    <row r="5" spans="1:10" x14ac:dyDescent="0.25">
      <c r="B5" s="135"/>
      <c r="C5" s="137"/>
      <c r="D5" s="137"/>
      <c r="E5" s="1" t="s">
        <v>1</v>
      </c>
      <c r="F5" s="1" t="s">
        <v>2</v>
      </c>
      <c r="G5" s="1" t="s">
        <v>1</v>
      </c>
      <c r="H5" s="2" t="s">
        <v>2</v>
      </c>
    </row>
    <row r="6" spans="1:10" x14ac:dyDescent="0.25">
      <c r="A6" s="3" t="s">
        <v>3</v>
      </c>
      <c r="B6" s="135"/>
      <c r="C6" s="137"/>
      <c r="D6" s="137"/>
      <c r="E6" s="4" t="s">
        <v>4</v>
      </c>
      <c r="F6" s="4" t="s">
        <v>5</v>
      </c>
      <c r="G6" s="4" t="s">
        <v>4</v>
      </c>
      <c r="H6" s="5" t="s">
        <v>5</v>
      </c>
    </row>
    <row r="7" spans="1:10" ht="18.75" x14ac:dyDescent="0.25">
      <c r="A7" s="6" t="s">
        <v>6</v>
      </c>
      <c r="B7" s="7" t="s">
        <v>7</v>
      </c>
      <c r="C7" s="8" t="s">
        <v>149</v>
      </c>
      <c r="D7" s="8" t="s">
        <v>150</v>
      </c>
      <c r="E7" s="8" t="s">
        <v>151</v>
      </c>
      <c r="F7" s="4" t="s">
        <v>152</v>
      </c>
      <c r="G7" s="8" t="s">
        <v>153</v>
      </c>
      <c r="H7" s="9" t="s">
        <v>154</v>
      </c>
    </row>
    <row r="8" spans="1:10" x14ac:dyDescent="0.25">
      <c r="A8" s="3">
        <v>1</v>
      </c>
      <c r="B8" s="10" t="s">
        <v>12</v>
      </c>
      <c r="C8" s="11">
        <v>474652276.90030473</v>
      </c>
      <c r="D8" s="11">
        <v>485805574.38343</v>
      </c>
      <c r="E8" s="39">
        <v>89102552.144654736</v>
      </c>
      <c r="F8" s="13">
        <f>E8/D8</f>
        <v>0.1834119591108872</v>
      </c>
      <c r="G8" s="43">
        <v>97906666.582578287</v>
      </c>
      <c r="H8" s="13">
        <f>G8/D8</f>
        <v>0.2015346709572827</v>
      </c>
      <c r="I8" s="14"/>
    </row>
    <row r="9" spans="1:10" x14ac:dyDescent="0.25">
      <c r="A9" s="3">
        <f>A8+1</f>
        <v>2</v>
      </c>
      <c r="B9" s="15" t="s">
        <v>13</v>
      </c>
      <c r="C9" s="16">
        <v>3668252.7266851575</v>
      </c>
      <c r="D9" s="16">
        <v>3728834.4353484493</v>
      </c>
      <c r="E9" s="40">
        <v>317465.40188433527</v>
      </c>
      <c r="F9" s="18">
        <f t="shared" ref="F9:F16" si="0">E9/D9</f>
        <v>8.5137972036205198E-2</v>
      </c>
      <c r="G9" s="26">
        <v>419154.82982363977</v>
      </c>
      <c r="H9" s="18">
        <f t="shared" ref="H9:H16" si="1">G9/D9</f>
        <v>0.11240907503163811</v>
      </c>
      <c r="I9" s="14"/>
    </row>
    <row r="10" spans="1:10" x14ac:dyDescent="0.25">
      <c r="A10" s="3">
        <f t="shared" ref="A10:A16" si="2">A9+1</f>
        <v>3</v>
      </c>
      <c r="B10" s="15" t="s">
        <v>14</v>
      </c>
      <c r="C10" s="16">
        <v>195496.8078349733</v>
      </c>
      <c r="D10" s="16">
        <v>199108.02826794868</v>
      </c>
      <c r="E10" s="40">
        <v>82988.156083158785</v>
      </c>
      <c r="F10" s="18">
        <f t="shared" si="0"/>
        <v>0.41679964793522978</v>
      </c>
      <c r="G10" s="26">
        <v>87531.152834076725</v>
      </c>
      <c r="H10" s="18">
        <f t="shared" si="1"/>
        <v>0.43961639113959833</v>
      </c>
      <c r="I10" s="14"/>
    </row>
    <row r="11" spans="1:10" x14ac:dyDescent="0.25">
      <c r="A11" s="3">
        <f t="shared" si="2"/>
        <v>4</v>
      </c>
      <c r="B11" s="15" t="s">
        <v>15</v>
      </c>
      <c r="C11" s="16">
        <v>13433534.629388394</v>
      </c>
      <c r="D11" s="16">
        <v>13695558.153521733</v>
      </c>
      <c r="E11" s="40">
        <v>4886740.5224541891</v>
      </c>
      <c r="F11" s="18">
        <f t="shared" si="0"/>
        <v>0.35681207495713435</v>
      </c>
      <c r="G11" s="26">
        <v>5420823.7091719918</v>
      </c>
      <c r="H11" s="18">
        <f t="shared" si="1"/>
        <v>0.39580889281084602</v>
      </c>
      <c r="I11" s="14"/>
    </row>
    <row r="12" spans="1:10" x14ac:dyDescent="0.25">
      <c r="A12" s="3">
        <f t="shared" si="2"/>
        <v>5</v>
      </c>
      <c r="B12" s="15" t="s">
        <v>16</v>
      </c>
      <c r="C12" s="16">
        <v>17663003.851475097</v>
      </c>
      <c r="D12" s="16">
        <v>17985886.222585239</v>
      </c>
      <c r="E12" s="40">
        <v>3811101.4049183493</v>
      </c>
      <c r="F12" s="18">
        <f t="shared" si="0"/>
        <v>0.21189400164961975</v>
      </c>
      <c r="G12" s="26">
        <v>4465165.3903058376</v>
      </c>
      <c r="H12" s="18">
        <f t="shared" si="1"/>
        <v>0.24825940379289399</v>
      </c>
      <c r="I12" s="14"/>
    </row>
    <row r="13" spans="1:10" x14ac:dyDescent="0.25">
      <c r="A13" s="3">
        <f t="shared" si="2"/>
        <v>6</v>
      </c>
      <c r="B13" s="15" t="s">
        <v>17</v>
      </c>
      <c r="C13" s="16">
        <v>21266352.111442555</v>
      </c>
      <c r="D13" s="16">
        <v>21642141.462642532</v>
      </c>
      <c r="E13" s="40">
        <v>3235737.0242053778</v>
      </c>
      <c r="F13" s="18">
        <f t="shared" si="0"/>
        <v>0.14951094510636703</v>
      </c>
      <c r="G13" s="26">
        <v>4147114.9485337911</v>
      </c>
      <c r="H13" s="18">
        <f t="shared" si="1"/>
        <v>0.19162220872145724</v>
      </c>
      <c r="I13" s="14"/>
    </row>
    <row r="14" spans="1:10" x14ac:dyDescent="0.25">
      <c r="A14" s="3">
        <f t="shared" si="2"/>
        <v>7</v>
      </c>
      <c r="B14" s="15" t="s">
        <v>18</v>
      </c>
      <c r="C14" s="16">
        <v>11276145.815883299</v>
      </c>
      <c r="D14" s="16">
        <v>11587887.185999358</v>
      </c>
      <c r="E14" s="40">
        <v>13840074.131894</v>
      </c>
      <c r="F14" s="18">
        <f t="shared" si="0"/>
        <v>1.1943569962102982</v>
      </c>
      <c r="G14" s="26">
        <v>3686563.9740613177</v>
      </c>
      <c r="H14" s="18">
        <f t="shared" si="1"/>
        <v>0.31813944292756613</v>
      </c>
      <c r="I14" s="14"/>
    </row>
    <row r="15" spans="1:10" x14ac:dyDescent="0.25">
      <c r="A15" s="3">
        <f t="shared" si="2"/>
        <v>8</v>
      </c>
      <c r="B15" s="19" t="s">
        <v>19</v>
      </c>
      <c r="C15" s="20">
        <v>1659563.2589492782</v>
      </c>
      <c r="D15" s="20">
        <v>1673668.8680092155</v>
      </c>
      <c r="E15" s="41">
        <v>799176.57490042702</v>
      </c>
      <c r="F15" s="18">
        <f t="shared" si="0"/>
        <v>0.47749981503272287</v>
      </c>
      <c r="G15" s="44">
        <v>-57185.226314371335</v>
      </c>
      <c r="H15" s="18">
        <f t="shared" si="1"/>
        <v>-3.416758679534479E-2</v>
      </c>
      <c r="I15" s="14"/>
    </row>
    <row r="16" spans="1:10" x14ac:dyDescent="0.25">
      <c r="A16" s="3">
        <f t="shared" si="2"/>
        <v>9</v>
      </c>
      <c r="B16" s="7" t="s">
        <v>20</v>
      </c>
      <c r="C16" s="20">
        <f>SUM(C8:C15)</f>
        <v>543814626.10196352</v>
      </c>
      <c r="D16" s="20">
        <f>SUM(D8:D15)</f>
        <v>556318658.73980451</v>
      </c>
      <c r="E16" s="41">
        <f>SUM(E8:E15)</f>
        <v>116075835.36099456</v>
      </c>
      <c r="F16" s="42">
        <f t="shared" si="0"/>
        <v>0.20864990511721149</v>
      </c>
      <c r="G16" s="44">
        <f>SUM(G8:G15)</f>
        <v>116075835.36099458</v>
      </c>
      <c r="H16" s="42">
        <f t="shared" si="1"/>
        <v>0.20864990511721151</v>
      </c>
      <c r="I16" s="14"/>
      <c r="J16" s="27"/>
    </row>
    <row r="18" spans="1:8" x14ac:dyDescent="0.25">
      <c r="B18" s="142" t="s">
        <v>88</v>
      </c>
      <c r="C18" s="143"/>
      <c r="D18" s="143"/>
      <c r="E18" s="143"/>
      <c r="F18" s="143"/>
      <c r="G18" s="143"/>
      <c r="H18" s="144"/>
    </row>
    <row r="19" spans="1:8" ht="15.75" x14ac:dyDescent="0.25">
      <c r="B19" s="128" t="s">
        <v>90</v>
      </c>
      <c r="C19" s="129"/>
      <c r="D19" s="129"/>
      <c r="E19" s="129"/>
      <c r="F19" s="129"/>
      <c r="G19" s="129"/>
      <c r="H19" s="130"/>
    </row>
    <row r="20" spans="1:8" ht="18.75" x14ac:dyDescent="0.25">
      <c r="B20" s="131" t="s">
        <v>93</v>
      </c>
      <c r="C20" s="132"/>
      <c r="D20" s="132"/>
      <c r="E20" s="132"/>
      <c r="F20" s="132"/>
      <c r="G20" s="132"/>
      <c r="H20" s="133"/>
    </row>
    <row r="21" spans="1:8" ht="31.5" customHeight="1" x14ac:dyDescent="0.25">
      <c r="B21" s="145" t="s">
        <v>0</v>
      </c>
      <c r="C21" s="146" t="s">
        <v>37</v>
      </c>
      <c r="D21" s="136" t="s">
        <v>27</v>
      </c>
      <c r="E21" s="138" t="s">
        <v>21</v>
      </c>
      <c r="F21" s="139"/>
      <c r="G21" s="137" t="s">
        <v>22</v>
      </c>
      <c r="H21" s="147"/>
    </row>
    <row r="22" spans="1:8" x14ac:dyDescent="0.25">
      <c r="B22" s="145"/>
      <c r="C22" s="137"/>
      <c r="D22" s="137"/>
      <c r="E22" s="1" t="s">
        <v>1</v>
      </c>
      <c r="F22" s="1" t="s">
        <v>2</v>
      </c>
      <c r="G22" s="1" t="s">
        <v>1</v>
      </c>
      <c r="H22" s="2" t="s">
        <v>2</v>
      </c>
    </row>
    <row r="23" spans="1:8" x14ac:dyDescent="0.25">
      <c r="A23" s="3" t="s">
        <v>3</v>
      </c>
      <c r="B23" s="145"/>
      <c r="C23" s="137"/>
      <c r="D23" s="137"/>
      <c r="E23" s="4" t="s">
        <v>4</v>
      </c>
      <c r="F23" s="4" t="s">
        <v>5</v>
      </c>
      <c r="G23" s="4" t="s">
        <v>4</v>
      </c>
      <c r="H23" s="5" t="s">
        <v>5</v>
      </c>
    </row>
    <row r="24" spans="1:8" x14ac:dyDescent="0.25">
      <c r="A24" s="6" t="s">
        <v>6</v>
      </c>
      <c r="B24" s="25" t="s">
        <v>7</v>
      </c>
      <c r="C24" s="8" t="s">
        <v>23</v>
      </c>
      <c r="D24" s="4" t="s">
        <v>8</v>
      </c>
      <c r="E24" s="8" t="s">
        <v>9</v>
      </c>
      <c r="F24" s="8" t="s">
        <v>10</v>
      </c>
      <c r="G24" s="8" t="s">
        <v>11</v>
      </c>
      <c r="H24" s="9" t="s">
        <v>28</v>
      </c>
    </row>
    <row r="25" spans="1:8" x14ac:dyDescent="0.25">
      <c r="A25" s="3">
        <v>1</v>
      </c>
      <c r="B25" s="10" t="s">
        <v>12</v>
      </c>
      <c r="C25" s="11">
        <f>C8-'UAE COS 2.1, p. 4'!C8</f>
        <v>0</v>
      </c>
      <c r="D25" s="11">
        <f>D8-'UAE COS 2.1, p. 4'!D8</f>
        <v>10605.939382851124</v>
      </c>
      <c r="E25" s="39">
        <f>E8-'UAE COS 2.1, p. 4'!E8</f>
        <v>1284024.4032029361</v>
      </c>
      <c r="F25" s="13">
        <f>F8-'UAE COS 2.1, p. 4'!F8</f>
        <v>2.6391363236817622E-3</v>
      </c>
      <c r="G25" s="43">
        <f>G8-'UAE COS 2.1, p. 4'!G8</f>
        <v>1247877.4998081923</v>
      </c>
      <c r="H25" s="13">
        <f>H8-'UAE COS 2.1, p. 4'!H8</f>
        <v>2.5643329310191532E-3</v>
      </c>
    </row>
    <row r="26" spans="1:8" x14ac:dyDescent="0.25">
      <c r="A26" s="3">
        <f>A25+1</f>
        <v>2</v>
      </c>
      <c r="B26" s="15" t="s">
        <v>13</v>
      </c>
      <c r="C26" s="16">
        <f>C9-'UAE COS 2.1, p. 4'!C9</f>
        <v>0</v>
      </c>
      <c r="D26" s="16">
        <f>D9-'UAE COS 2.1, p. 4'!D9</f>
        <v>-1000.4449660000391</v>
      </c>
      <c r="E26" s="40">
        <f>E9-'UAE COS 2.1, p. 4'!E9</f>
        <v>-121120.41225509736</v>
      </c>
      <c r="F26" s="18">
        <f>F9-'UAE COS 2.1, p. 4'!F9</f>
        <v>-3.2450561561951557E-2</v>
      </c>
      <c r="G26" s="26">
        <f>G9-'UAE COS 2.1, p. 4'!G9</f>
        <v>-121506.098523986</v>
      </c>
      <c r="H26" s="18">
        <f>H9-'UAE COS 2.1, p. 4'!H9</f>
        <v>-3.2546652419236211E-2</v>
      </c>
    </row>
    <row r="27" spans="1:8" x14ac:dyDescent="0.25">
      <c r="A27" s="3">
        <f t="shared" ref="A27:A33" si="3">A26+1</f>
        <v>3</v>
      </c>
      <c r="B27" s="15" t="s">
        <v>14</v>
      </c>
      <c r="C27" s="16">
        <f>C10-'UAE COS 2.1, p. 4'!C10</f>
        <v>0</v>
      </c>
      <c r="D27" s="16">
        <f>D10-'UAE COS 2.1, p. 4'!D10</f>
        <v>-199.14776400395203</v>
      </c>
      <c r="E27" s="40">
        <f>E10-'UAE COS 2.1, p. 4'!E10</f>
        <v>-24110.131087242786</v>
      </c>
      <c r="F27" s="18">
        <f>F10-'UAE COS 2.1, p. 4'!F10</f>
        <v>-0.12055324272652806</v>
      </c>
      <c r="G27" s="26">
        <f>G10-'UAE COS 2.1, p. 4'!G10</f>
        <v>-24127.916249555856</v>
      </c>
      <c r="H27" s="18">
        <f>H10-'UAE COS 2.1, p. 4'!H10</f>
        <v>-0.12061967916492283</v>
      </c>
    </row>
    <row r="28" spans="1:8" x14ac:dyDescent="0.25">
      <c r="A28" s="3">
        <f t="shared" si="3"/>
        <v>4</v>
      </c>
      <c r="B28" s="15" t="s">
        <v>15</v>
      </c>
      <c r="C28" s="16">
        <f>C11-'UAE COS 2.1, p. 4'!C11</f>
        <v>0</v>
      </c>
      <c r="D28" s="16">
        <f>D11-'UAE COS 2.1, p. 4'!D11</f>
        <v>-514.6735107973218</v>
      </c>
      <c r="E28" s="40">
        <f>E11-'UAE COS 2.1, p. 4'!E11</f>
        <v>-62309.742087699473</v>
      </c>
      <c r="F28" s="18">
        <f>F11-'UAE COS 2.1, p. 4'!F11</f>
        <v>-4.5360521332630244E-3</v>
      </c>
      <c r="G28" s="26">
        <f>G11-'UAE COS 2.1, p. 4'!G11</f>
        <v>-64233.105794730596</v>
      </c>
      <c r="H28" s="18">
        <f>H11-'UAE COS 2.1, p. 4'!H11</f>
        <v>-4.6750184706877973E-3</v>
      </c>
    </row>
    <row r="29" spans="1:8" x14ac:dyDescent="0.25">
      <c r="A29" s="3">
        <f t="shared" si="3"/>
        <v>5</v>
      </c>
      <c r="B29" s="15" t="s">
        <v>16</v>
      </c>
      <c r="C29" s="16">
        <f>C12-'UAE COS 2.1, p. 4'!C12</f>
        <v>0</v>
      </c>
      <c r="D29" s="16">
        <f>D12-'UAE COS 2.1, p. 4'!D12</f>
        <v>-4194.1340369656682</v>
      </c>
      <c r="E29" s="40">
        <f>E12-'UAE COS 2.1, p. 4'!E12</f>
        <v>-507769.30353437085</v>
      </c>
      <c r="F29" s="18">
        <f>F12-'UAE COS 2.1, p. 4'!F12</f>
        <v>-2.8175560177708642E-2</v>
      </c>
      <c r="G29" s="26">
        <f>G12-'UAE COS 2.1, p. 4'!G12</f>
        <v>-510145.99919276312</v>
      </c>
      <c r="H29" s="18">
        <f>H12-'UAE COS 2.1, p. 4'!H12</f>
        <v>-2.829919354917812E-2</v>
      </c>
    </row>
    <row r="30" spans="1:8" x14ac:dyDescent="0.25">
      <c r="A30" s="3">
        <f t="shared" si="3"/>
        <v>6</v>
      </c>
      <c r="B30" s="15" t="s">
        <v>17</v>
      </c>
      <c r="C30" s="16">
        <f>C13-'UAE COS 2.1, p. 4'!C13</f>
        <v>0</v>
      </c>
      <c r="D30" s="16">
        <f>D13-'UAE COS 2.1, p. 4'!D13</f>
        <v>-3937.9471816532314</v>
      </c>
      <c r="E30" s="40">
        <f>E13-'UAE COS 2.1, p. 4'!E13</f>
        <v>-476753.64691697294</v>
      </c>
      <c r="F30" s="18">
        <f>F13-'UAE COS 2.1, p. 4'!F13</f>
        <v>-2.1997742487073924E-2</v>
      </c>
      <c r="G30" s="26">
        <f>G13-'UAE COS 2.1, p. 4'!G13</f>
        <v>-480006.67617204227</v>
      </c>
      <c r="H30" s="18">
        <f>H13-'UAE COS 2.1, p. 4'!H13</f>
        <v>-2.2140364033671339E-2</v>
      </c>
    </row>
    <row r="31" spans="1:8" x14ac:dyDescent="0.25">
      <c r="A31" s="3">
        <f t="shared" si="3"/>
        <v>7</v>
      </c>
      <c r="B31" s="15" t="s">
        <v>18</v>
      </c>
      <c r="C31" s="16">
        <f>C14-'UAE COS 2.1, p. 4'!C14</f>
        <v>0</v>
      </c>
      <c r="D31" s="16">
        <f>D14-'UAE COS 2.1, p. 4'!D14</f>
        <v>-659.01864604651928</v>
      </c>
      <c r="E31" s="40">
        <f>E14-'UAE COS 2.1, p. 4'!E14</f>
        <v>-79785.108432454988</v>
      </c>
      <c r="F31" s="18">
        <f>F14-'UAE COS 2.1, p. 4'!F14</f>
        <v>-6.8169038209684452E-3</v>
      </c>
      <c r="G31" s="26">
        <f>G14-'UAE COS 2.1, p. 4'!G14</f>
        <v>-47857.703875139356</v>
      </c>
      <c r="H31" s="18">
        <f>H14-'UAE COS 2.1, p. 4'!H14</f>
        <v>-4.111649831547215E-3</v>
      </c>
    </row>
    <row r="32" spans="1:8" x14ac:dyDescent="0.25">
      <c r="A32" s="3">
        <f t="shared" si="3"/>
        <v>8</v>
      </c>
      <c r="B32" s="19" t="s">
        <v>19</v>
      </c>
      <c r="C32" s="20">
        <f>C15-'UAE COS 2.1, p. 4'!C15</f>
        <v>0</v>
      </c>
      <c r="D32" s="20">
        <f>D15-'UAE COS 2.1, p. 4'!D15</f>
        <v>-100.57327740662731</v>
      </c>
      <c r="E32" s="41">
        <f>E15-'UAE COS 2.1, p. 4'!E15</f>
        <v>-12176.058889121399</v>
      </c>
      <c r="F32" s="18">
        <f>F15-'UAE COS 2.1, p. 4'!F15</f>
        <v>-7.245941327761185E-3</v>
      </c>
      <c r="G32" s="44">
        <f>G15-'UAE COS 2.1, p. 4'!G15</f>
        <v>-2.3283064365386963E-10</v>
      </c>
      <c r="H32" s="18">
        <f>H15-'UAE COS 2.1, p. 4'!H15</f>
        <v>-2.0530582651029361E-6</v>
      </c>
    </row>
    <row r="33" spans="1:8" x14ac:dyDescent="0.25">
      <c r="A33" s="3">
        <f t="shared" si="3"/>
        <v>9</v>
      </c>
      <c r="B33" s="7" t="s">
        <v>20</v>
      </c>
      <c r="C33" s="20">
        <f>C16-'UAE COS 2.1, p. 4'!C16</f>
        <v>0</v>
      </c>
      <c r="D33" s="20">
        <f>D16-'UAE COS 2.1, p. 4'!D16</f>
        <v>0</v>
      </c>
      <c r="E33" s="41">
        <f>E16-'UAE COS 2.1, p. 4'!E16</f>
        <v>0</v>
      </c>
      <c r="F33" s="42">
        <f>F16-'UAE COS 2.1, p. 4'!F16</f>
        <v>0</v>
      </c>
      <c r="G33" s="44">
        <f>G16-'UAE COS 2.1, p. 4'!G16</f>
        <v>0</v>
      </c>
      <c r="H33" s="42">
        <f>H16-'UAE COS 2.1, p. 4'!H16</f>
        <v>0</v>
      </c>
    </row>
    <row r="34" spans="1:8" x14ac:dyDescent="0.25">
      <c r="A34" s="3"/>
      <c r="B34" s="122"/>
      <c r="C34" s="123"/>
      <c r="D34" s="123"/>
      <c r="E34" s="27"/>
      <c r="F34" s="48"/>
      <c r="G34" s="27"/>
      <c r="H34" s="48"/>
    </row>
    <row r="35" spans="1:8" x14ac:dyDescent="0.25">
      <c r="A35" s="3"/>
      <c r="B35" s="142" t="s">
        <v>94</v>
      </c>
      <c r="C35" s="143"/>
      <c r="D35" s="143"/>
      <c r="E35" s="143"/>
      <c r="F35" s="143"/>
      <c r="G35" s="143"/>
      <c r="H35" s="144"/>
    </row>
    <row r="36" spans="1:8" ht="15.75" x14ac:dyDescent="0.25">
      <c r="A36" s="3"/>
      <c r="B36" s="128" t="s">
        <v>96</v>
      </c>
      <c r="C36" s="129"/>
      <c r="D36" s="129"/>
      <c r="E36" s="129"/>
      <c r="F36" s="129"/>
      <c r="G36" s="129"/>
      <c r="H36" s="130"/>
    </row>
    <row r="37" spans="1:8" ht="18.75" x14ac:dyDescent="0.25">
      <c r="A37" s="3"/>
      <c r="B37" s="131" t="s">
        <v>98</v>
      </c>
      <c r="C37" s="132"/>
      <c r="D37" s="132"/>
      <c r="E37" s="132"/>
      <c r="F37" s="132"/>
      <c r="G37" s="132"/>
      <c r="H37" s="133"/>
    </row>
    <row r="38" spans="1:8" ht="31.5" customHeight="1" x14ac:dyDescent="0.25">
      <c r="A38" s="3"/>
      <c r="B38" s="145" t="s">
        <v>0</v>
      </c>
      <c r="C38" s="146" t="s">
        <v>37</v>
      </c>
      <c r="D38" s="136" t="s">
        <v>27</v>
      </c>
      <c r="E38" s="138" t="s">
        <v>21</v>
      </c>
      <c r="F38" s="139"/>
      <c r="G38" s="137" t="s">
        <v>22</v>
      </c>
      <c r="H38" s="147"/>
    </row>
    <row r="39" spans="1:8" ht="15" customHeight="1" x14ac:dyDescent="0.25">
      <c r="A39" s="3"/>
      <c r="B39" s="145"/>
      <c r="C39" s="137"/>
      <c r="D39" s="137"/>
      <c r="E39" s="1" t="s">
        <v>1</v>
      </c>
      <c r="F39" s="1" t="s">
        <v>2</v>
      </c>
      <c r="G39" s="1" t="s">
        <v>1</v>
      </c>
      <c r="H39" s="2" t="s">
        <v>2</v>
      </c>
    </row>
    <row r="40" spans="1:8" ht="15" customHeight="1" x14ac:dyDescent="0.25">
      <c r="A40" s="3" t="s">
        <v>3</v>
      </c>
      <c r="B40" s="145"/>
      <c r="C40" s="137"/>
      <c r="D40" s="137"/>
      <c r="E40" s="4" t="s">
        <v>4</v>
      </c>
      <c r="F40" s="4" t="s">
        <v>5</v>
      </c>
      <c r="G40" s="4" t="s">
        <v>4</v>
      </c>
      <c r="H40" s="5" t="s">
        <v>5</v>
      </c>
    </row>
    <row r="41" spans="1:8" ht="15" customHeight="1" x14ac:dyDescent="0.25">
      <c r="A41" s="6" t="s">
        <v>6</v>
      </c>
      <c r="B41" s="25" t="s">
        <v>7</v>
      </c>
      <c r="C41" s="8" t="s">
        <v>23</v>
      </c>
      <c r="D41" s="4" t="s">
        <v>8</v>
      </c>
      <c r="E41" s="8" t="s">
        <v>9</v>
      </c>
      <c r="F41" s="8" t="s">
        <v>10</v>
      </c>
      <c r="G41" s="8" t="s">
        <v>11</v>
      </c>
      <c r="H41" s="9" t="s">
        <v>28</v>
      </c>
    </row>
    <row r="42" spans="1:8" ht="15" customHeight="1" x14ac:dyDescent="0.25">
      <c r="A42" s="3">
        <v>1</v>
      </c>
      <c r="B42" s="10" t="s">
        <v>12</v>
      </c>
      <c r="C42" s="11">
        <f>C8-'UAE COS 2.1, p. 1'!C25</f>
        <v>9568.3406717181206</v>
      </c>
      <c r="D42" s="11">
        <f>D8-'UAE COS 2.1, p. 1'!D25</f>
        <v>17850.929383039474</v>
      </c>
      <c r="E42" s="39">
        <f>E8-'UAE COS 2.1, p. 1'!E25</f>
        <v>2442883.4381045401</v>
      </c>
      <c r="F42" s="13">
        <f>F8-'UAE COS 2.1, p. 1'!F25</f>
        <v>5.0219658636664055E-3</v>
      </c>
      <c r="G42" s="43">
        <f>G8-'UAE COS 2.1, p. 1'!G25</f>
        <v>3147821.9440924525</v>
      </c>
      <c r="H42" s="13">
        <f>H8-'UAE COS 2.1, p. 1'!H25</f>
        <v>6.4724244996495761E-3</v>
      </c>
    </row>
    <row r="43" spans="1:8" x14ac:dyDescent="0.25">
      <c r="A43" s="3">
        <f>A42+1</f>
        <v>2</v>
      </c>
      <c r="B43" s="15" t="s">
        <v>13</v>
      </c>
      <c r="C43" s="16">
        <f>C9-'UAE COS 2.1, p. 1'!C26</f>
        <v>-864.06547427596524</v>
      </c>
      <c r="D43" s="16">
        <f>D9-'UAE COS 2.1, p. 1'!D26</f>
        <v>-2859.7417777115479</v>
      </c>
      <c r="E43" s="40">
        <f>E9-'UAE COS 2.1, p. 1'!E26</f>
        <v>-230292.71864414221</v>
      </c>
      <c r="F43" s="18">
        <f>F9-'UAE COS 2.1, p. 1'!F26</f>
        <v>-6.1647400646803643E-2</v>
      </c>
      <c r="G43" s="26">
        <f>G9-'UAE COS 2.1, p. 1'!G26</f>
        <v>-226247.77975225804</v>
      </c>
      <c r="H43" s="18">
        <f>H9-'UAE COS 2.1, p. 1'!H26</f>
        <v>-6.0542560054636041E-2</v>
      </c>
    </row>
    <row r="44" spans="1:8" x14ac:dyDescent="0.25">
      <c r="A44" s="3">
        <f t="shared" ref="A44:A50" si="4">A43+1</f>
        <v>3</v>
      </c>
      <c r="B44" s="15" t="s">
        <v>14</v>
      </c>
      <c r="C44" s="16">
        <f>C10-'UAE COS 2.1, p. 1'!C27</f>
        <v>-179.61915419914294</v>
      </c>
      <c r="D44" s="16">
        <f>D10-'UAE COS 2.1, p. 1'!D27</f>
        <v>-570.99707251143991</v>
      </c>
      <c r="E44" s="40">
        <f>E10-'UAE COS 2.1, p. 1'!E27</f>
        <v>-46723.068789025783</v>
      </c>
      <c r="F44" s="18">
        <f>F10-'UAE COS 2.1, p. 1'!F27</f>
        <v>-0.23279899994990555</v>
      </c>
      <c r="G44" s="26">
        <f>G10-'UAE COS 2.1, p. 1'!G27</f>
        <v>-47189.261721929652</v>
      </c>
      <c r="H44" s="18">
        <f>H10-'UAE COS 2.1, p. 1'!H27</f>
        <v>-0.23506846535097742</v>
      </c>
    </row>
    <row r="45" spans="1:8" x14ac:dyDescent="0.25">
      <c r="A45" s="3">
        <f t="shared" si="4"/>
        <v>4</v>
      </c>
      <c r="B45" s="15" t="s">
        <v>15</v>
      </c>
      <c r="C45" s="16">
        <f>C11-'UAE COS 2.1, p. 1'!C28</f>
        <v>-499.93976644426584</v>
      </c>
      <c r="D45" s="16">
        <f>D11-'UAE COS 2.1, p. 1'!D28</f>
        <v>-1882.0254239365458</v>
      </c>
      <c r="E45" s="40">
        <f>E11-'UAE COS 2.1, p. 1'!E28</f>
        <v>-127758.00799308438</v>
      </c>
      <c r="F45" s="18">
        <f>F11-'UAE COS 2.1, p. 1'!F28</f>
        <v>-9.2781188993102393E-3</v>
      </c>
      <c r="G45" s="26">
        <f>G11-'UAE COS 2.1, p. 1'!G28</f>
        <v>-87083.126467570662</v>
      </c>
      <c r="H45" s="18">
        <f>H11-'UAE COS 2.1, p. 1'!H28</f>
        <v>-6.3032364398269425E-3</v>
      </c>
    </row>
    <row r="46" spans="1:8" x14ac:dyDescent="0.25">
      <c r="A46" s="3">
        <f t="shared" si="4"/>
        <v>5</v>
      </c>
      <c r="B46" s="15" t="s">
        <v>16</v>
      </c>
      <c r="C46" s="16">
        <f>C12-'UAE COS 2.1, p. 1'!C29</f>
        <v>-7264.3723522536457</v>
      </c>
      <c r="D46" s="16">
        <f>D12-'UAE COS 2.1, p. 1'!D29</f>
        <v>-19484.097204152495</v>
      </c>
      <c r="E46" s="40">
        <f>E12-'UAE COS 2.1, p. 1'!E29</f>
        <v>-1424559.7372300951</v>
      </c>
      <c r="F46" s="18">
        <f>F12-'UAE COS 2.1, p. 1'!F29</f>
        <v>-7.8889306283459526E-2</v>
      </c>
      <c r="G46" s="26">
        <f>G12-'UAE COS 2.1, p. 1'!G29</f>
        <v>-1405211.8784775445</v>
      </c>
      <c r="H46" s="18">
        <f>H12-'UAE COS 2.1, p. 1'!H29</f>
        <v>-7.7775393854747382E-2</v>
      </c>
    </row>
    <row r="47" spans="1:8" x14ac:dyDescent="0.25">
      <c r="A47" s="3">
        <f t="shared" si="4"/>
        <v>6</v>
      </c>
      <c r="B47" s="15" t="s">
        <v>17</v>
      </c>
      <c r="C47" s="16">
        <f>C13-'UAE COS 2.1, p. 1'!C30</f>
        <v>-16324.256526917219</v>
      </c>
      <c r="D47" s="16">
        <f>D13-'UAE COS 2.1, p. 1'!D30</f>
        <v>-37820.942188818008</v>
      </c>
      <c r="E47" s="40">
        <f>E13-'UAE COS 2.1, p. 1'!E30</f>
        <v>-2534211.1867820374</v>
      </c>
      <c r="F47" s="18">
        <f>F13-'UAE COS 2.1, p. 1'!F30</f>
        <v>-0.11663103905600358</v>
      </c>
      <c r="G47" s="26">
        <f>G13-'UAE COS 2.1, p. 1'!G30</f>
        <v>-2534832.5492927879</v>
      </c>
      <c r="H47" s="18">
        <f>H13-'UAE COS 2.1, p. 1'!H30</f>
        <v>-0.11658623615746544</v>
      </c>
    </row>
    <row r="48" spans="1:8" x14ac:dyDescent="0.25">
      <c r="A48" s="3">
        <f t="shared" si="4"/>
        <v>7</v>
      </c>
      <c r="B48" s="15" t="s">
        <v>18</v>
      </c>
      <c r="C48" s="16">
        <f>C14-'UAE COS 2.1, p. 1'!C31</f>
        <v>1855067.7770223431</v>
      </c>
      <c r="D48" s="16">
        <f>D14-'UAE COS 2.1, p. 1'!D31</f>
        <v>1884503.624316711</v>
      </c>
      <c r="E48" s="40">
        <f>E14-'UAE COS 2.1, p. 1'!E31</f>
        <v>98993.747892286628</v>
      </c>
      <c r="F48" s="18">
        <f>F14-'UAE COS 2.1, p. 1'!F31</f>
        <v>-0.22175525954586783</v>
      </c>
      <c r="G48" s="26">
        <f>G14-'UAE COS 2.1, p. 1'!G31</f>
        <v>-691917.15149627067</v>
      </c>
      <c r="H48" s="18">
        <f>H14-'UAE COS 2.1, p. 1'!H31</f>
        <v>-0.133092964585172</v>
      </c>
    </row>
    <row r="49" spans="1:9" x14ac:dyDescent="0.25">
      <c r="A49" s="3">
        <f t="shared" si="4"/>
        <v>8</v>
      </c>
      <c r="B49" s="19" t="s">
        <v>19</v>
      </c>
      <c r="C49" s="20">
        <f>C15-'UAE COS 2.1, p. 1'!C32</f>
        <v>-85.605605761520565</v>
      </c>
      <c r="D49" s="20">
        <f>D15-'UAE COS 2.1, p. 1'!D32</f>
        <v>-318.49121842486784</v>
      </c>
      <c r="E49" s="41">
        <f>E15-'UAE COS 2.1, p. 1'!E32</f>
        <v>-22992.26967434003</v>
      </c>
      <c r="F49" s="18">
        <f>F15-'UAE COS 2.1, p. 1'!F32</f>
        <v>-1.364418318367161E-2</v>
      </c>
      <c r="G49" s="44">
        <f>G15-'UAE COS 2.1, p. 1'!G32</f>
        <v>-2.3283064365386963E-10</v>
      </c>
      <c r="H49" s="18">
        <f>H15-'UAE COS 2.1, p. 1'!H32</f>
        <v>-6.5006920687490921E-6</v>
      </c>
    </row>
    <row r="50" spans="1:9" x14ac:dyDescent="0.25">
      <c r="A50" s="3">
        <f t="shared" si="4"/>
        <v>9</v>
      </c>
      <c r="B50" s="7" t="s">
        <v>20</v>
      </c>
      <c r="C50" s="20">
        <f>C16-'UAE COS 2.1, p. 1'!C33</f>
        <v>1839418.2588142157</v>
      </c>
      <c r="D50" s="20">
        <f>D16-'UAE COS 2.1, p. 1'!D33</f>
        <v>1839418.2588140965</v>
      </c>
      <c r="E50" s="41">
        <f>E16-'UAE COS 2.1, p. 1'!E33</f>
        <v>-1844659.8031159192</v>
      </c>
      <c r="F50" s="42">
        <f>F16-'UAE COS 2.1, p. 1'!F33</f>
        <v>-4.0190039330512128E-3</v>
      </c>
      <c r="G50" s="44">
        <f>G16-'UAE COS 2.1, p. 1'!G33</f>
        <v>-1844659.8031159043</v>
      </c>
      <c r="H50" s="42">
        <f>H16-'UAE COS 2.1, p. 1'!H33</f>
        <v>-4.0190039330511851E-3</v>
      </c>
    </row>
    <row r="51" spans="1:9" x14ac:dyDescent="0.25">
      <c r="B51" s="122"/>
      <c r="C51" s="123"/>
      <c r="D51" s="123"/>
      <c r="E51" s="27"/>
      <c r="F51" s="48"/>
      <c r="G51" s="27"/>
      <c r="H51" s="48"/>
    </row>
    <row r="52" spans="1:9" x14ac:dyDescent="0.25">
      <c r="A52" s="28" t="s">
        <v>35</v>
      </c>
      <c r="B52" s="29"/>
      <c r="C52" s="29"/>
    </row>
    <row r="53" spans="1:9" x14ac:dyDescent="0.25">
      <c r="A53" s="30" t="s">
        <v>117</v>
      </c>
      <c r="B53" s="30"/>
      <c r="C53" s="30"/>
      <c r="D53" s="30"/>
      <c r="E53" s="30"/>
      <c r="F53" s="30"/>
      <c r="G53" s="30"/>
      <c r="H53" s="30"/>
      <c r="I53" s="30"/>
    </row>
    <row r="54" spans="1:9" x14ac:dyDescent="0.25">
      <c r="A54" s="30" t="s">
        <v>140</v>
      </c>
      <c r="B54" s="30"/>
      <c r="C54" s="30"/>
      <c r="D54" s="30"/>
      <c r="E54" s="30"/>
      <c r="F54" s="30"/>
      <c r="G54" s="30"/>
      <c r="H54" s="30"/>
      <c r="I54" s="30"/>
    </row>
    <row r="55" spans="1:9" x14ac:dyDescent="0.25">
      <c r="A55" s="30" t="s">
        <v>29</v>
      </c>
      <c r="B55" s="30"/>
      <c r="C55" s="30"/>
      <c r="D55" s="30"/>
      <c r="E55" s="30"/>
      <c r="F55" s="30"/>
      <c r="G55" s="30"/>
      <c r="H55" s="30"/>
      <c r="I55" s="30"/>
    </row>
    <row r="56" spans="1:9" x14ac:dyDescent="0.25">
      <c r="A56" s="30" t="s">
        <v>141</v>
      </c>
      <c r="B56" s="30"/>
      <c r="D56" s="30"/>
      <c r="E56" s="30"/>
      <c r="F56" s="30"/>
      <c r="G56" s="30"/>
      <c r="H56" s="30"/>
      <c r="I56" s="30"/>
    </row>
    <row r="57" spans="1:9" x14ac:dyDescent="0.25">
      <c r="A57" s="30" t="s">
        <v>142</v>
      </c>
      <c r="B57" s="30"/>
      <c r="C57" s="30"/>
      <c r="D57" s="30"/>
      <c r="E57" s="30"/>
      <c r="F57" s="30"/>
      <c r="G57" s="30"/>
      <c r="H57" s="30"/>
      <c r="I57" s="30"/>
    </row>
    <row r="58" spans="1:9" x14ac:dyDescent="0.25">
      <c r="A58" s="30" t="s">
        <v>32</v>
      </c>
      <c r="B58" s="30"/>
      <c r="C58" s="30"/>
      <c r="D58" s="30"/>
      <c r="E58" s="30"/>
      <c r="F58" s="30"/>
      <c r="G58" s="30"/>
      <c r="H58" s="30"/>
      <c r="I58" s="30"/>
    </row>
    <row r="59" spans="1:9" x14ac:dyDescent="0.25">
      <c r="A59" s="30" t="s">
        <v>143</v>
      </c>
      <c r="B59" s="30"/>
      <c r="C59" s="30"/>
      <c r="D59" s="30"/>
      <c r="E59" s="30"/>
      <c r="F59" s="30"/>
      <c r="G59" s="30"/>
      <c r="H59" s="30"/>
      <c r="I59" s="30"/>
    </row>
    <row r="60" spans="1:9" x14ac:dyDescent="0.25">
      <c r="A60" s="30" t="s">
        <v>33</v>
      </c>
      <c r="B60" s="30"/>
      <c r="C60" s="30"/>
      <c r="D60" s="30"/>
      <c r="E60" s="30"/>
      <c r="F60" s="30"/>
      <c r="G60" s="30"/>
      <c r="H60" s="30"/>
      <c r="I60" s="30"/>
    </row>
    <row r="61" spans="1:9" x14ac:dyDescent="0.25">
      <c r="A61" s="30" t="s">
        <v>136</v>
      </c>
      <c r="B61" s="30"/>
      <c r="C61" s="30"/>
      <c r="D61" s="30"/>
      <c r="E61" s="30"/>
      <c r="F61" s="30"/>
      <c r="G61" s="30"/>
      <c r="H61" s="30"/>
      <c r="I61" s="30"/>
    </row>
    <row r="62" spans="1:9" x14ac:dyDescent="0.25">
      <c r="A62" s="30" t="s">
        <v>137</v>
      </c>
      <c r="B62" s="30"/>
      <c r="C62" s="30"/>
      <c r="D62" s="30"/>
      <c r="E62" s="30"/>
      <c r="F62" s="30"/>
      <c r="G62" s="30"/>
      <c r="H62" s="30"/>
      <c r="I62" s="30"/>
    </row>
    <row r="63" spans="1:9" x14ac:dyDescent="0.25">
      <c r="A63" s="30"/>
      <c r="B63" s="30"/>
      <c r="C63" s="30"/>
      <c r="D63" s="30"/>
      <c r="E63" s="30"/>
      <c r="F63" s="30"/>
      <c r="G63" s="30"/>
      <c r="H63" s="30"/>
      <c r="I63" s="30"/>
    </row>
    <row r="64" spans="1:9" x14ac:dyDescent="0.25">
      <c r="A64" s="30"/>
      <c r="B64" s="30"/>
      <c r="C64" s="30"/>
      <c r="D64" s="30"/>
      <c r="E64" s="30"/>
      <c r="F64" s="30"/>
      <c r="G64" s="30"/>
      <c r="H64" s="30"/>
      <c r="I64" s="30"/>
    </row>
    <row r="66" spans="3:8" x14ac:dyDescent="0.25">
      <c r="C66" s="27"/>
      <c r="D66" s="27"/>
      <c r="E66" s="27"/>
      <c r="F66" s="27"/>
      <c r="G66" s="27"/>
      <c r="H66" s="27"/>
    </row>
    <row r="67" spans="3:8" x14ac:dyDescent="0.25">
      <c r="C67" s="27"/>
      <c r="D67" s="27"/>
      <c r="E67" s="27"/>
      <c r="F67" s="27"/>
      <c r="G67" s="27"/>
      <c r="H67" s="27"/>
    </row>
    <row r="68" spans="3:8" x14ac:dyDescent="0.25">
      <c r="C68" s="27"/>
      <c r="D68" s="27"/>
      <c r="E68" s="27"/>
      <c r="F68" s="27"/>
      <c r="G68" s="27"/>
      <c r="H68" s="27"/>
    </row>
    <row r="69" spans="3:8" x14ac:dyDescent="0.25">
      <c r="C69" s="27"/>
      <c r="D69" s="27"/>
      <c r="E69" s="27"/>
      <c r="F69" s="27"/>
      <c r="G69" s="27"/>
      <c r="H69" s="27"/>
    </row>
    <row r="70" spans="3:8" x14ac:dyDescent="0.25">
      <c r="C70" s="27"/>
      <c r="D70" s="27"/>
      <c r="E70" s="27"/>
      <c r="F70" s="27"/>
      <c r="G70" s="27"/>
      <c r="H70" s="27"/>
    </row>
    <row r="71" spans="3:8" x14ac:dyDescent="0.25">
      <c r="C71" s="27"/>
      <c r="D71" s="27"/>
      <c r="E71" s="27"/>
      <c r="F71" s="27"/>
      <c r="G71" s="27"/>
      <c r="H71" s="27"/>
    </row>
    <row r="72" spans="3:8" x14ac:dyDescent="0.25">
      <c r="C72" s="27"/>
      <c r="D72" s="27"/>
      <c r="E72" s="27"/>
      <c r="F72" s="27"/>
      <c r="G72" s="27"/>
      <c r="H72" s="27"/>
    </row>
    <row r="73" spans="3:8" x14ac:dyDescent="0.25">
      <c r="C73" s="27"/>
      <c r="D73" s="27"/>
      <c r="E73" s="27"/>
      <c r="F73" s="27"/>
      <c r="G73" s="27"/>
      <c r="H73" s="27"/>
    </row>
    <row r="74" spans="3:8" x14ac:dyDescent="0.25">
      <c r="C74" s="27"/>
      <c r="D74" s="27"/>
      <c r="E74" s="27"/>
      <c r="F74" s="27"/>
      <c r="G74" s="27"/>
      <c r="H74" s="27"/>
    </row>
    <row r="75" spans="3:8" x14ac:dyDescent="0.25">
      <c r="C75" s="27"/>
    </row>
    <row r="76" spans="3:8" x14ac:dyDescent="0.25">
      <c r="C76" s="27"/>
    </row>
    <row r="77" spans="3:8" x14ac:dyDescent="0.25">
      <c r="C77" s="27"/>
    </row>
    <row r="78" spans="3:8" x14ac:dyDescent="0.25">
      <c r="C78" s="27"/>
    </row>
  </sheetData>
  <mergeCells count="24">
    <mergeCell ref="B18:H18"/>
    <mergeCell ref="B19:H19"/>
    <mergeCell ref="B20:H20"/>
    <mergeCell ref="B21:B23"/>
    <mergeCell ref="C21:C23"/>
    <mergeCell ref="D21:D23"/>
    <mergeCell ref="E21:F21"/>
    <mergeCell ref="G21:H21"/>
    <mergeCell ref="B1:H1"/>
    <mergeCell ref="B2:H2"/>
    <mergeCell ref="B3:H3"/>
    <mergeCell ref="B4:B6"/>
    <mergeCell ref="C4:C6"/>
    <mergeCell ref="D4:D6"/>
    <mergeCell ref="E4:F4"/>
    <mergeCell ref="G4:H4"/>
    <mergeCell ref="B35:H35"/>
    <mergeCell ref="B36:H36"/>
    <mergeCell ref="B37:H37"/>
    <mergeCell ref="B38:B40"/>
    <mergeCell ref="C38:C40"/>
    <mergeCell ref="D38:D40"/>
    <mergeCell ref="E38:F38"/>
    <mergeCell ref="G38:H38"/>
  </mergeCells>
  <pageMargins left="0.8" right="0.75" top="1.35" bottom="0.75" header="0.7" footer="0.3"/>
  <pageSetup scale="61" orientation="portrait" r:id="rId1"/>
  <headerFooter scaleWithDoc="0">
    <oddHeader>&amp;R&amp;"Times New Roman,Bold"&amp;8Docket No. 25-057-06
UAE Exhibit COS 2.1
Page 6 of 7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57D59-44D8-4FA0-BB5F-7EE1A662DD95}">
  <sheetPr>
    <pageSetUpPr fitToPage="1"/>
  </sheetPr>
  <dimension ref="A1:J74"/>
  <sheetViews>
    <sheetView zoomScaleNormal="100" workbookViewId="0">
      <selection activeCell="K44" sqref="K44"/>
    </sheetView>
  </sheetViews>
  <sheetFormatPr defaultRowHeight="15" x14ac:dyDescent="0.25"/>
  <cols>
    <col min="1" max="1" width="5.28515625" customWidth="1"/>
    <col min="2" max="2" width="17.140625" customWidth="1"/>
    <col min="3" max="8" width="20.7109375" customWidth="1"/>
    <col min="9" max="9" width="13.42578125" customWidth="1"/>
    <col min="10" max="10" width="11.5703125" bestFit="1" customWidth="1"/>
  </cols>
  <sheetData>
    <row r="1" spans="1:10" x14ac:dyDescent="0.25">
      <c r="B1" s="125" t="s">
        <v>95</v>
      </c>
      <c r="C1" s="126"/>
      <c r="D1" s="126"/>
      <c r="E1" s="126"/>
      <c r="F1" s="126"/>
      <c r="G1" s="126"/>
      <c r="H1" s="127"/>
    </row>
    <row r="2" spans="1:10" ht="15.75" x14ac:dyDescent="0.25">
      <c r="B2" s="128" t="s">
        <v>89</v>
      </c>
      <c r="C2" s="129"/>
      <c r="D2" s="129"/>
      <c r="E2" s="129"/>
      <c r="F2" s="129"/>
      <c r="G2" s="129"/>
      <c r="H2" s="130"/>
    </row>
    <row r="3" spans="1:10" ht="15.75" customHeight="1" x14ac:dyDescent="0.25">
      <c r="B3" s="131" t="s">
        <v>34</v>
      </c>
      <c r="C3" s="132"/>
      <c r="D3" s="132"/>
      <c r="E3" s="132"/>
      <c r="F3" s="132"/>
      <c r="G3" s="132"/>
      <c r="H3" s="133"/>
    </row>
    <row r="4" spans="1:10" ht="31.5" customHeight="1" x14ac:dyDescent="0.25">
      <c r="B4" s="134" t="s">
        <v>0</v>
      </c>
      <c r="C4" s="136" t="s">
        <v>36</v>
      </c>
      <c r="D4" s="136" t="s">
        <v>27</v>
      </c>
      <c r="E4" s="138" t="s">
        <v>30</v>
      </c>
      <c r="F4" s="139"/>
      <c r="G4" s="140" t="s">
        <v>31</v>
      </c>
      <c r="H4" s="141"/>
    </row>
    <row r="5" spans="1:10" x14ac:dyDescent="0.25">
      <c r="B5" s="135"/>
      <c r="C5" s="137"/>
      <c r="D5" s="137"/>
      <c r="E5" s="1" t="s">
        <v>1</v>
      </c>
      <c r="F5" s="1" t="s">
        <v>2</v>
      </c>
      <c r="G5" s="1" t="s">
        <v>1</v>
      </c>
      <c r="H5" s="2" t="s">
        <v>2</v>
      </c>
    </row>
    <row r="6" spans="1:10" x14ac:dyDescent="0.25">
      <c r="A6" s="3" t="s">
        <v>3</v>
      </c>
      <c r="B6" s="135"/>
      <c r="C6" s="137"/>
      <c r="D6" s="137"/>
      <c r="E6" s="4" t="s">
        <v>4</v>
      </c>
      <c r="F6" s="4" t="s">
        <v>5</v>
      </c>
      <c r="G6" s="4" t="s">
        <v>4</v>
      </c>
      <c r="H6" s="5" t="s">
        <v>5</v>
      </c>
    </row>
    <row r="7" spans="1:10" ht="18.75" x14ac:dyDescent="0.25">
      <c r="A7" s="6" t="s">
        <v>6</v>
      </c>
      <c r="B7" s="7" t="s">
        <v>7</v>
      </c>
      <c r="C7" s="8" t="s">
        <v>149</v>
      </c>
      <c r="D7" s="8" t="s">
        <v>150</v>
      </c>
      <c r="E7" s="8" t="s">
        <v>151</v>
      </c>
      <c r="F7" s="4" t="s">
        <v>152</v>
      </c>
      <c r="G7" s="8" t="s">
        <v>153</v>
      </c>
      <c r="H7" s="9" t="s">
        <v>154</v>
      </c>
    </row>
    <row r="8" spans="1:10" x14ac:dyDescent="0.25">
      <c r="A8" s="3">
        <v>1</v>
      </c>
      <c r="B8" s="10" t="s">
        <v>12</v>
      </c>
      <c r="C8" s="11">
        <v>474652276.90030473</v>
      </c>
      <c r="D8" s="11">
        <v>485805574.38343</v>
      </c>
      <c r="E8" s="39">
        <v>39999776.150177546</v>
      </c>
      <c r="F8" s="13">
        <f>E8/D8</f>
        <v>8.2337005294647089E-2</v>
      </c>
      <c r="G8" s="43">
        <v>47875374.184414566</v>
      </c>
      <c r="H8" s="13">
        <f>G8/D8</f>
        <v>9.854842494381949E-2</v>
      </c>
      <c r="I8" s="14"/>
    </row>
    <row r="9" spans="1:10" x14ac:dyDescent="0.25">
      <c r="A9" s="3">
        <f>A8+1</f>
        <v>2</v>
      </c>
      <c r="B9" s="15" t="s">
        <v>13</v>
      </c>
      <c r="C9" s="16">
        <v>3668252.7266851575</v>
      </c>
      <c r="D9" s="16">
        <v>3728834.4353484493</v>
      </c>
      <c r="E9" s="40">
        <v>-36956.24453968602</v>
      </c>
      <c r="F9" s="18">
        <f t="shared" ref="F9:F16" si="0">E9/D9</f>
        <v>-9.9109373667411339E-3</v>
      </c>
      <c r="G9" s="26">
        <v>54728.472365329369</v>
      </c>
      <c r="H9" s="18">
        <f t="shared" ref="H9:H16" si="1">G9/D9</f>
        <v>1.4677099054470394E-2</v>
      </c>
      <c r="I9" s="14"/>
    </row>
    <row r="10" spans="1:10" x14ac:dyDescent="0.25">
      <c r="A10" s="3">
        <f t="shared" ref="A10:A16" si="2">A9+1</f>
        <v>3</v>
      </c>
      <c r="B10" s="15" t="s">
        <v>14</v>
      </c>
      <c r="C10" s="16">
        <v>195496.8078349733</v>
      </c>
      <c r="D10" s="16">
        <v>199108.02826794868</v>
      </c>
      <c r="E10" s="40">
        <v>58474.397274168747</v>
      </c>
      <c r="F10" s="18">
        <f t="shared" si="0"/>
        <v>0.29368176553622993</v>
      </c>
      <c r="G10" s="26">
        <v>62557.885423667714</v>
      </c>
      <c r="H10" s="18">
        <f t="shared" si="1"/>
        <v>0.31419067311279253</v>
      </c>
      <c r="I10" s="14"/>
    </row>
    <row r="11" spans="1:10" x14ac:dyDescent="0.25">
      <c r="A11" s="3">
        <f t="shared" si="2"/>
        <v>4</v>
      </c>
      <c r="B11" s="15" t="s">
        <v>15</v>
      </c>
      <c r="C11" s="16">
        <v>13433534.629388394</v>
      </c>
      <c r="D11" s="16">
        <v>13695558.153521733</v>
      </c>
      <c r="E11" s="40">
        <v>3304923.7811124669</v>
      </c>
      <c r="F11" s="18">
        <f t="shared" si="0"/>
        <v>0.24131355174178315</v>
      </c>
      <c r="G11" s="26">
        <v>3788775.6308453158</v>
      </c>
      <c r="H11" s="18">
        <f t="shared" si="1"/>
        <v>0.27664265949402389</v>
      </c>
      <c r="I11" s="14"/>
    </row>
    <row r="12" spans="1:10" x14ac:dyDescent="0.25">
      <c r="A12" s="3">
        <f t="shared" si="2"/>
        <v>5</v>
      </c>
      <c r="B12" s="15" t="s">
        <v>16</v>
      </c>
      <c r="C12" s="16">
        <v>17663003.851475097</v>
      </c>
      <c r="D12" s="16">
        <v>17985886.222585239</v>
      </c>
      <c r="E12" s="40">
        <v>1961542.6950352476</v>
      </c>
      <c r="F12" s="18">
        <f t="shared" si="0"/>
        <v>0.10906010806251509</v>
      </c>
      <c r="G12" s="26">
        <v>2553610.1663224199</v>
      </c>
      <c r="H12" s="18">
        <f t="shared" si="1"/>
        <v>0.14197855667049647</v>
      </c>
      <c r="I12" s="14"/>
    </row>
    <row r="13" spans="1:10" x14ac:dyDescent="0.25">
      <c r="A13" s="3">
        <f t="shared" si="2"/>
        <v>6</v>
      </c>
      <c r="B13" s="15" t="s">
        <v>17</v>
      </c>
      <c r="C13" s="16">
        <v>21266352.111442555</v>
      </c>
      <c r="D13" s="16">
        <v>21642141.462642532</v>
      </c>
      <c r="E13" s="40">
        <v>1141003.7590712593</v>
      </c>
      <c r="F13" s="18">
        <f t="shared" si="0"/>
        <v>5.2721389010454298E-2</v>
      </c>
      <c r="G13" s="26">
        <v>1967322.7602813174</v>
      </c>
      <c r="H13" s="18">
        <f t="shared" si="1"/>
        <v>9.0902407401652063E-2</v>
      </c>
      <c r="I13" s="14"/>
    </row>
    <row r="14" spans="1:10" x14ac:dyDescent="0.25">
      <c r="A14" s="3">
        <f t="shared" si="2"/>
        <v>7</v>
      </c>
      <c r="B14" s="15" t="s">
        <v>18</v>
      </c>
      <c r="C14" s="16">
        <v>11276145.815883299</v>
      </c>
      <c r="D14" s="16">
        <v>11587887.185999358</v>
      </c>
      <c r="E14" s="40">
        <v>11700298.203789521</v>
      </c>
      <c r="F14" s="18">
        <f t="shared" si="0"/>
        <v>1.0097007345675559</v>
      </c>
      <c r="G14" s="26">
        <v>2396814.5702509941</v>
      </c>
      <c r="H14" s="18">
        <f t="shared" si="1"/>
        <v>0.20683792755135361</v>
      </c>
      <c r="I14" s="14"/>
    </row>
    <row r="15" spans="1:10" x14ac:dyDescent="0.25">
      <c r="A15" s="3">
        <f t="shared" si="2"/>
        <v>8</v>
      </c>
      <c r="B15" s="19" t="s">
        <v>19</v>
      </c>
      <c r="C15" s="20">
        <v>1659563.2589492782</v>
      </c>
      <c r="D15" s="20">
        <v>1673668.8680092155</v>
      </c>
      <c r="E15" s="41">
        <v>512935.70166871807</v>
      </c>
      <c r="F15" s="18">
        <f t="shared" si="0"/>
        <v>0.30647382613912239</v>
      </c>
      <c r="G15" s="44">
        <v>-57185.226314371102</v>
      </c>
      <c r="H15" s="18">
        <f t="shared" si="1"/>
        <v>-3.4167586795344651E-2</v>
      </c>
      <c r="I15" s="14"/>
    </row>
    <row r="16" spans="1:10" x14ac:dyDescent="0.25">
      <c r="A16" s="3">
        <f t="shared" si="2"/>
        <v>9</v>
      </c>
      <c r="B16" s="7" t="s">
        <v>20</v>
      </c>
      <c r="C16" s="20">
        <f>SUM(C8:C15)</f>
        <v>543814626.10196352</v>
      </c>
      <c r="D16" s="20">
        <f>SUM(D8:D15)</f>
        <v>556318658.73980451</v>
      </c>
      <c r="E16" s="41">
        <f>SUM(E8:E15)</f>
        <v>58641998.443589248</v>
      </c>
      <c r="F16" s="42">
        <f t="shared" si="0"/>
        <v>0.10541080641880225</v>
      </c>
      <c r="G16" s="44">
        <f>SUM(G8:G15)</f>
        <v>58641998.443589233</v>
      </c>
      <c r="H16" s="42">
        <f t="shared" si="1"/>
        <v>0.10541080641880222</v>
      </c>
      <c r="I16" s="14"/>
      <c r="J16" s="27"/>
    </row>
    <row r="18" spans="1:8" x14ac:dyDescent="0.25">
      <c r="B18" s="142" t="s">
        <v>99</v>
      </c>
      <c r="C18" s="143"/>
      <c r="D18" s="143"/>
      <c r="E18" s="143"/>
      <c r="F18" s="143"/>
      <c r="G18" s="143"/>
      <c r="H18" s="144"/>
    </row>
    <row r="19" spans="1:8" ht="15.75" x14ac:dyDescent="0.25">
      <c r="B19" s="128" t="s">
        <v>90</v>
      </c>
      <c r="C19" s="129"/>
      <c r="D19" s="129"/>
      <c r="E19" s="129"/>
      <c r="F19" s="129"/>
      <c r="G19" s="129"/>
      <c r="H19" s="130"/>
    </row>
    <row r="20" spans="1:8" ht="18.75" x14ac:dyDescent="0.25">
      <c r="B20" s="131" t="s">
        <v>86</v>
      </c>
      <c r="C20" s="132"/>
      <c r="D20" s="132"/>
      <c r="E20" s="132"/>
      <c r="F20" s="132"/>
      <c r="G20" s="132"/>
      <c r="H20" s="133"/>
    </row>
    <row r="21" spans="1:8" ht="31.5" customHeight="1" x14ac:dyDescent="0.25">
      <c r="B21" s="145" t="s">
        <v>0</v>
      </c>
      <c r="C21" s="146" t="s">
        <v>37</v>
      </c>
      <c r="D21" s="136" t="s">
        <v>27</v>
      </c>
      <c r="E21" s="138" t="s">
        <v>21</v>
      </c>
      <c r="F21" s="139"/>
      <c r="G21" s="137" t="s">
        <v>22</v>
      </c>
      <c r="H21" s="147"/>
    </row>
    <row r="22" spans="1:8" x14ac:dyDescent="0.25">
      <c r="B22" s="145"/>
      <c r="C22" s="137"/>
      <c r="D22" s="137"/>
      <c r="E22" s="1" t="s">
        <v>1</v>
      </c>
      <c r="F22" s="1" t="s">
        <v>2</v>
      </c>
      <c r="G22" s="1" t="s">
        <v>1</v>
      </c>
      <c r="H22" s="2" t="s">
        <v>2</v>
      </c>
    </row>
    <row r="23" spans="1:8" x14ac:dyDescent="0.25">
      <c r="A23" s="3" t="s">
        <v>3</v>
      </c>
      <c r="B23" s="145"/>
      <c r="C23" s="137"/>
      <c r="D23" s="137"/>
      <c r="E23" s="4" t="s">
        <v>4</v>
      </c>
      <c r="F23" s="4" t="s">
        <v>5</v>
      </c>
      <c r="G23" s="4" t="s">
        <v>4</v>
      </c>
      <c r="H23" s="5" t="s">
        <v>5</v>
      </c>
    </row>
    <row r="24" spans="1:8" x14ac:dyDescent="0.25">
      <c r="A24" s="6" t="s">
        <v>6</v>
      </c>
      <c r="B24" s="25" t="s">
        <v>7</v>
      </c>
      <c r="C24" s="8" t="s">
        <v>23</v>
      </c>
      <c r="D24" s="4" t="s">
        <v>8</v>
      </c>
      <c r="E24" s="8" t="s">
        <v>9</v>
      </c>
      <c r="F24" s="8" t="s">
        <v>10</v>
      </c>
      <c r="G24" s="8" t="s">
        <v>11</v>
      </c>
      <c r="H24" s="9" t="s">
        <v>28</v>
      </c>
    </row>
    <row r="25" spans="1:8" x14ac:dyDescent="0.25">
      <c r="A25" s="3">
        <v>1</v>
      </c>
      <c r="B25" s="10" t="s">
        <v>12</v>
      </c>
      <c r="C25" s="11">
        <f>C8-'UAE COS 2.1, p. 5'!C8</f>
        <v>0</v>
      </c>
      <c r="D25" s="11">
        <f>D8-'UAE COS 2.1, p. 5'!D8</f>
        <v>10605.939382851124</v>
      </c>
      <c r="E25" s="39">
        <f>E8-'UAE COS 2.1, p. 5'!E8</f>
        <v>1175461.3816306591</v>
      </c>
      <c r="F25" s="13">
        <f>F8-'UAE COS 2.1, p. 5'!F8</f>
        <v>2.4178680238406552E-3</v>
      </c>
      <c r="G25" s="43">
        <f>G8-'UAE COS 2.1, p. 5'!G8</f>
        <v>1142353.0158745795</v>
      </c>
      <c r="H25" s="13">
        <f>H8-'UAE COS 2.1, p. 5'!H8</f>
        <v>2.3493611325552527E-3</v>
      </c>
    </row>
    <row r="26" spans="1:8" x14ac:dyDescent="0.25">
      <c r="A26" s="3">
        <f>A25+1</f>
        <v>2</v>
      </c>
      <c r="B26" s="15" t="s">
        <v>13</v>
      </c>
      <c r="C26" s="16">
        <f>C9-'UAE COS 2.1, p. 5'!C9</f>
        <v>0</v>
      </c>
      <c r="D26" s="16">
        <f>D9-'UAE COS 2.1, p. 5'!D9</f>
        <v>-1000.4449660000391</v>
      </c>
      <c r="E26" s="40">
        <f>E9-'UAE COS 2.1, p. 5'!E9</f>
        <v>-110879.79852867647</v>
      </c>
      <c r="F26" s="18">
        <f>F9-'UAE COS 2.1, p. 5'!F9</f>
        <v>-2.9730461919731055E-2</v>
      </c>
      <c r="G26" s="26">
        <f>G9-'UAE COS 2.1, p. 5'!G9</f>
        <v>-111233.08554273908</v>
      </c>
      <c r="H26" s="18">
        <f>H9-'UAE COS 2.1, p. 5'!H9</f>
        <v>-2.9818585937911042E-2</v>
      </c>
    </row>
    <row r="27" spans="1:8" x14ac:dyDescent="0.25">
      <c r="A27" s="3">
        <f t="shared" ref="A27:A33" si="3">A26+1</f>
        <v>3</v>
      </c>
      <c r="B27" s="15" t="s">
        <v>14</v>
      </c>
      <c r="C27" s="16">
        <f>C10-'UAE COS 2.1, p. 5'!C10</f>
        <v>0</v>
      </c>
      <c r="D27" s="16">
        <f>D10-'UAE COS 2.1, p. 5'!D10</f>
        <v>-199.14776400395203</v>
      </c>
      <c r="E27" s="40">
        <f>E10-'UAE COS 2.1, p. 5'!E10</f>
        <v>-22071.642819569257</v>
      </c>
      <c r="F27" s="18">
        <f>F10-'UAE COS 2.1, p. 5'!F10</f>
        <v>-0.11044839022306385</v>
      </c>
      <c r="G27" s="26">
        <f>G10-'UAE COS 2.1, p. 5'!G10</f>
        <v>-22087.933542013488</v>
      </c>
      <c r="H27" s="18">
        <f>H10-'UAE COS 2.1, p. 5'!H10</f>
        <v>-0.11050963447729095</v>
      </c>
    </row>
    <row r="28" spans="1:8" x14ac:dyDescent="0.25">
      <c r="A28" s="3">
        <f t="shared" si="3"/>
        <v>4</v>
      </c>
      <c r="B28" s="15" t="s">
        <v>15</v>
      </c>
      <c r="C28" s="16">
        <f>C11-'UAE COS 2.1, p. 5'!C11</f>
        <v>0</v>
      </c>
      <c r="D28" s="16">
        <f>D11-'UAE COS 2.1, p. 5'!D11</f>
        <v>-514.6735107973218</v>
      </c>
      <c r="E28" s="40">
        <f>E11-'UAE COS 2.1, p. 5'!E11</f>
        <v>-57041.513650949579</v>
      </c>
      <c r="F28" s="18">
        <f>F11-'UAE COS 2.1, p. 5'!F11</f>
        <v>-4.1557398735301287E-3</v>
      </c>
      <c r="G28" s="26">
        <f>G11-'UAE COS 2.1, p. 5'!G11</f>
        <v>-58803.382803622168</v>
      </c>
      <c r="H28" s="18">
        <f>H11-'UAE COS 2.1, p. 5'!H11</f>
        <v>-4.2830527331194079E-3</v>
      </c>
    </row>
    <row r="29" spans="1:8" x14ac:dyDescent="0.25">
      <c r="A29" s="3">
        <f t="shared" si="3"/>
        <v>5</v>
      </c>
      <c r="B29" s="15" t="s">
        <v>16</v>
      </c>
      <c r="C29" s="16">
        <f>C12-'UAE COS 2.1, p. 5'!C12</f>
        <v>0</v>
      </c>
      <c r="D29" s="16">
        <f>D12-'UAE COS 2.1, p. 5'!D12</f>
        <v>-4194.1340369656682</v>
      </c>
      <c r="E29" s="40">
        <f>E12-'UAE COS 2.1, p. 5'!E12</f>
        <v>-464837.89995991113</v>
      </c>
      <c r="F29" s="18">
        <f>F12-'UAE COS 2.1, p. 5'!F12</f>
        <v>-2.5813141355851221E-2</v>
      </c>
      <c r="G29" s="26">
        <f>G12-'UAE COS 2.1, p. 5'!G12</f>
        <v>-467015.02057494083</v>
      </c>
      <c r="H29" s="18">
        <f>H12-'UAE COS 2.1, p. 5'!H12</f>
        <v>-2.5926484720019571E-2</v>
      </c>
    </row>
    <row r="30" spans="1:8" x14ac:dyDescent="0.25">
      <c r="A30" s="3">
        <f t="shared" si="3"/>
        <v>6</v>
      </c>
      <c r="B30" s="15" t="s">
        <v>17</v>
      </c>
      <c r="C30" s="16">
        <f>C13-'UAE COS 2.1, p. 5'!C13</f>
        <v>0</v>
      </c>
      <c r="D30" s="16">
        <f>D13-'UAE COS 2.1, p. 5'!D13</f>
        <v>-3937.9471816532314</v>
      </c>
      <c r="E30" s="40">
        <f>E13-'UAE COS 2.1, p. 5'!E13</f>
        <v>-436444.587115756</v>
      </c>
      <c r="F30" s="18">
        <f>F13-'UAE COS 2.1, p. 5'!F13</f>
        <v>-2.0153163296282695E-2</v>
      </c>
      <c r="G30" s="26">
        <f>G13-'UAE COS 2.1, p. 5'!G13</f>
        <v>-439424.49966457114</v>
      </c>
      <c r="H30" s="18">
        <f>H13-'UAE COS 2.1, p. 5'!H13</f>
        <v>-2.0283882474637208E-2</v>
      </c>
    </row>
    <row r="31" spans="1:8" x14ac:dyDescent="0.25">
      <c r="A31" s="3">
        <f t="shared" si="3"/>
        <v>7</v>
      </c>
      <c r="B31" s="15" t="s">
        <v>18</v>
      </c>
      <c r="C31" s="16">
        <f>C14-'UAE COS 2.1, p. 5'!C14</f>
        <v>0</v>
      </c>
      <c r="D31" s="16">
        <f>D14-'UAE COS 2.1, p. 5'!D14</f>
        <v>-659.01864604651928</v>
      </c>
      <c r="E31" s="40">
        <f>E14-'UAE COS 2.1, p. 5'!E14</f>
        <v>-73039.354670854285</v>
      </c>
      <c r="F31" s="18">
        <f>F14-'UAE COS 2.1, p. 5'!F14</f>
        <v>-6.2452996071962197E-3</v>
      </c>
      <c r="G31" s="26">
        <f>G14-'UAE COS 2.1, p. 5'!G14</f>
        <v>-43789.093746678438</v>
      </c>
      <c r="H31" s="18">
        <f>H14-'UAE COS 2.1, p. 5'!H14</f>
        <v>-3.7668904213553345E-3</v>
      </c>
    </row>
    <row r="32" spans="1:8" x14ac:dyDescent="0.25">
      <c r="A32" s="3">
        <f t="shared" si="3"/>
        <v>8</v>
      </c>
      <c r="B32" s="19" t="s">
        <v>19</v>
      </c>
      <c r="C32" s="20">
        <f>C15-'UAE COS 2.1, p. 5'!C15</f>
        <v>0</v>
      </c>
      <c r="D32" s="20">
        <f>D15-'UAE COS 2.1, p. 5'!D15</f>
        <v>-100.57327740662731</v>
      </c>
      <c r="E32" s="41">
        <f>E15-'UAE COS 2.1, p. 5'!E15</f>
        <v>-11146.584884929587</v>
      </c>
      <c r="F32" s="18">
        <f>F15-'UAE COS 2.1, p. 5'!F15</f>
        <v>-6.6411547096061341E-3</v>
      </c>
      <c r="G32" s="44">
        <f>G15-'UAE COS 2.1, p. 5'!G15</f>
        <v>5.8207660913467407E-10</v>
      </c>
      <c r="H32" s="18">
        <f>H15-'UAE COS 2.1, p. 5'!H15</f>
        <v>-2.0530582646172135E-6</v>
      </c>
    </row>
    <row r="33" spans="1:8" x14ac:dyDescent="0.25">
      <c r="A33" s="3">
        <f t="shared" si="3"/>
        <v>9</v>
      </c>
      <c r="B33" s="7" t="s">
        <v>20</v>
      </c>
      <c r="C33" s="20">
        <f>C16-'UAE COS 2.1, p. 5'!C16</f>
        <v>0</v>
      </c>
      <c r="D33" s="20">
        <f>D16-'UAE COS 2.1, p. 5'!D16</f>
        <v>0</v>
      </c>
      <c r="E33" s="41">
        <f>E16-'UAE COS 2.1, p. 5'!E16</f>
        <v>0</v>
      </c>
      <c r="F33" s="42">
        <f>F16-'UAE COS 2.1, p. 5'!F16</f>
        <v>0</v>
      </c>
      <c r="G33" s="44">
        <f>G16-'UAE COS 2.1, p. 5'!G16</f>
        <v>0</v>
      </c>
      <c r="H33" s="42">
        <f>H16-'UAE COS 2.1, p. 5'!H16</f>
        <v>0</v>
      </c>
    </row>
    <row r="34" spans="1:8" ht="15.75" customHeight="1" x14ac:dyDescent="0.25">
      <c r="A34" s="3"/>
      <c r="B34" s="122"/>
      <c r="C34" s="123"/>
      <c r="D34" s="123"/>
      <c r="E34" s="27"/>
      <c r="F34" s="48"/>
      <c r="G34" s="27"/>
      <c r="H34" s="48"/>
    </row>
    <row r="35" spans="1:8" ht="15.75" customHeight="1" x14ac:dyDescent="0.25">
      <c r="A35" s="3"/>
      <c r="B35" s="142" t="s">
        <v>100</v>
      </c>
      <c r="C35" s="143"/>
      <c r="D35" s="143"/>
      <c r="E35" s="143"/>
      <c r="F35" s="143"/>
      <c r="G35" s="143"/>
      <c r="H35" s="144"/>
    </row>
    <row r="36" spans="1:8" ht="16.5" customHeight="1" x14ac:dyDescent="0.25">
      <c r="A36" s="3"/>
      <c r="B36" s="128" t="s">
        <v>96</v>
      </c>
      <c r="C36" s="129"/>
      <c r="D36" s="129"/>
      <c r="E36" s="129"/>
      <c r="F36" s="129"/>
      <c r="G36" s="129"/>
      <c r="H36" s="130"/>
    </row>
    <row r="37" spans="1:8" ht="18.75" customHeight="1" x14ac:dyDescent="0.25">
      <c r="A37" s="3"/>
      <c r="B37" s="131" t="s">
        <v>97</v>
      </c>
      <c r="C37" s="132"/>
      <c r="D37" s="132"/>
      <c r="E37" s="132"/>
      <c r="F37" s="132"/>
      <c r="G37" s="132"/>
      <c r="H37" s="133"/>
    </row>
    <row r="38" spans="1:8" ht="31.5" customHeight="1" x14ac:dyDescent="0.25">
      <c r="A38" s="3"/>
      <c r="B38" s="145" t="s">
        <v>0</v>
      </c>
      <c r="C38" s="146" t="s">
        <v>37</v>
      </c>
      <c r="D38" s="136" t="s">
        <v>27</v>
      </c>
      <c r="E38" s="138" t="s">
        <v>21</v>
      </c>
      <c r="F38" s="139"/>
      <c r="G38" s="137" t="s">
        <v>22</v>
      </c>
      <c r="H38" s="147"/>
    </row>
    <row r="39" spans="1:8" ht="15.75" customHeight="1" x14ac:dyDescent="0.25">
      <c r="A39" s="3"/>
      <c r="B39" s="145"/>
      <c r="C39" s="137"/>
      <c r="D39" s="137"/>
      <c r="E39" s="1" t="s">
        <v>1</v>
      </c>
      <c r="F39" s="1" t="s">
        <v>2</v>
      </c>
      <c r="G39" s="1" t="s">
        <v>1</v>
      </c>
      <c r="H39" s="2" t="s">
        <v>2</v>
      </c>
    </row>
    <row r="40" spans="1:8" ht="15.75" customHeight="1" x14ac:dyDescent="0.25">
      <c r="A40" s="3" t="s">
        <v>3</v>
      </c>
      <c r="B40" s="145"/>
      <c r="C40" s="137"/>
      <c r="D40" s="137"/>
      <c r="E40" s="4" t="s">
        <v>4</v>
      </c>
      <c r="F40" s="4" t="s">
        <v>5</v>
      </c>
      <c r="G40" s="4" t="s">
        <v>4</v>
      </c>
      <c r="H40" s="5" t="s">
        <v>5</v>
      </c>
    </row>
    <row r="41" spans="1:8" ht="15.75" customHeight="1" x14ac:dyDescent="0.25">
      <c r="A41" s="6" t="s">
        <v>6</v>
      </c>
      <c r="B41" s="25" t="s">
        <v>7</v>
      </c>
      <c r="C41" s="8" t="s">
        <v>23</v>
      </c>
      <c r="D41" s="4" t="s">
        <v>8</v>
      </c>
      <c r="E41" s="8" t="s">
        <v>9</v>
      </c>
      <c r="F41" s="8" t="s">
        <v>10</v>
      </c>
      <c r="G41" s="8" t="s">
        <v>11</v>
      </c>
      <c r="H41" s="9" t="s">
        <v>28</v>
      </c>
    </row>
    <row r="42" spans="1:8" ht="15.75" customHeight="1" x14ac:dyDescent="0.25">
      <c r="A42" s="3">
        <v>1</v>
      </c>
      <c r="B42" s="10" t="s">
        <v>12</v>
      </c>
      <c r="C42" s="11">
        <f>C8-'UAE COS 2.1, p. 2'!C25</f>
        <v>9568.3406717181206</v>
      </c>
      <c r="D42" s="11">
        <f>D8-'UAE COS 2.1, p. 2'!D25</f>
        <v>17850.929383039474</v>
      </c>
      <c r="E42" s="39">
        <f>E8-'UAE COS 2.1, p. 2'!E25</f>
        <v>2235038.1785548255</v>
      </c>
      <c r="F42" s="13">
        <f>F8-'UAE COS 2.1, p. 2'!F25</f>
        <v>4.5978279784564952E-3</v>
      </c>
      <c r="G42" s="43">
        <f>G8-'UAE COS 2.1, p. 2'!G25</f>
        <v>2881479.4684544355</v>
      </c>
      <c r="H42" s="13">
        <f>H8-'UAE COS 2.1, p. 2'!H25</f>
        <v>5.92793960910451E-3</v>
      </c>
    </row>
    <row r="43" spans="1:8" ht="15.75" customHeight="1" x14ac:dyDescent="0.25">
      <c r="A43" s="3">
        <f>A42+1</f>
        <v>2</v>
      </c>
      <c r="B43" s="15" t="s">
        <v>13</v>
      </c>
      <c r="C43" s="16">
        <f>C9-'UAE COS 2.1, p. 2'!C26</f>
        <v>-864.06547427596524</v>
      </c>
      <c r="D43" s="16">
        <f>D9-'UAE COS 2.1, p. 2'!D26</f>
        <v>-2859.7417777115479</v>
      </c>
      <c r="E43" s="40">
        <f>E9-'UAE COS 2.1, p. 2'!E26</f>
        <v>-210706.4714026564</v>
      </c>
      <c r="F43" s="18">
        <f>F9-'UAE COS 2.1, p. 2'!F26</f>
        <v>-5.6471619624143668E-2</v>
      </c>
      <c r="G43" s="26">
        <f>G9-'UAE COS 2.1, p. 2'!G26</f>
        <v>-206994.77750636474</v>
      </c>
      <c r="H43" s="18">
        <f>H9-'UAE COS 2.1, p. 2'!H26</f>
        <v>-5.5458136430783518E-2</v>
      </c>
    </row>
    <row r="44" spans="1:8" ht="15.75" customHeight="1" x14ac:dyDescent="0.25">
      <c r="A44" s="3">
        <f t="shared" ref="A44:A50" si="4">A43+1</f>
        <v>3</v>
      </c>
      <c r="B44" s="15" t="s">
        <v>14</v>
      </c>
      <c r="C44" s="16">
        <f>C10-'UAE COS 2.1, p. 2'!C27</f>
        <v>-179.61915419914294</v>
      </c>
      <c r="D44" s="16">
        <f>D10-'UAE COS 2.1, p. 2'!D27</f>
        <v>-570.99707251143991</v>
      </c>
      <c r="E44" s="40">
        <f>E10-'UAE COS 2.1, p. 2'!E27</f>
        <v>-42748.560706464661</v>
      </c>
      <c r="F44" s="18">
        <f>F10-'UAE COS 2.1, p. 2'!F27</f>
        <v>-0.21324658013274822</v>
      </c>
      <c r="G44" s="26">
        <f>G10-'UAE COS 2.1, p. 2'!G27</f>
        <v>-43175.146919075793</v>
      </c>
      <c r="H44" s="18">
        <f>H10-'UAE COS 2.1, p. 2'!H27</f>
        <v>-0.21532429303082107</v>
      </c>
    </row>
    <row r="45" spans="1:8" ht="15.75" customHeight="1" x14ac:dyDescent="0.25">
      <c r="A45" s="3">
        <f t="shared" si="4"/>
        <v>4</v>
      </c>
      <c r="B45" s="15" t="s">
        <v>15</v>
      </c>
      <c r="C45" s="16">
        <f>C11-'UAE COS 2.1, p. 2'!C28</f>
        <v>-499.93976644426584</v>
      </c>
      <c r="D45" s="16">
        <f>D11-'UAE COS 2.1, p. 2'!D28</f>
        <v>-1882.0254239365458</v>
      </c>
      <c r="E45" s="40">
        <f>E11-'UAE COS 2.1, p. 2'!E28</f>
        <v>-116897.19421666209</v>
      </c>
      <c r="F45" s="18">
        <f>F11-'UAE COS 2.1, p. 2'!F28</f>
        <v>-8.5010800891197336E-3</v>
      </c>
      <c r="G45" s="26">
        <f>G11-'UAE COS 2.1, p. 2'!G28</f>
        <v>-79615.996395586058</v>
      </c>
      <c r="H45" s="18">
        <f>H11-'UAE COS 2.1, p. 2'!H28</f>
        <v>-5.7744620048533202E-3</v>
      </c>
    </row>
    <row r="46" spans="1:8" ht="15.75" customHeight="1" x14ac:dyDescent="0.25">
      <c r="A46" s="3">
        <f t="shared" si="4"/>
        <v>5</v>
      </c>
      <c r="B46" s="15" t="s">
        <v>16</v>
      </c>
      <c r="C46" s="16">
        <f>C12-'UAE COS 2.1, p. 2'!C29</f>
        <v>-7264.3723522536457</v>
      </c>
      <c r="D46" s="16">
        <f>D12-'UAE COS 2.1, p. 2'!D29</f>
        <v>-19484.097204152495</v>
      </c>
      <c r="E46" s="40">
        <f>E12-'UAE COS 2.1, p. 2'!E29</f>
        <v>-1303147.1558614606</v>
      </c>
      <c r="F46" s="18">
        <f>F12-'UAE COS 2.1, p. 2'!F29</f>
        <v>-7.2257454026643603E-2</v>
      </c>
      <c r="G46" s="26">
        <f>G12-'UAE COS 2.1, p. 2'!G29</f>
        <v>-1285389.4300691574</v>
      </c>
      <c r="H46" s="18">
        <f>H12-'UAE COS 2.1, p. 2'!H29</f>
        <v>-7.1235586010712337E-2</v>
      </c>
    </row>
    <row r="47" spans="1:8" ht="15.75" customHeight="1" x14ac:dyDescent="0.25">
      <c r="A47" s="3">
        <f t="shared" si="4"/>
        <v>6</v>
      </c>
      <c r="B47" s="15" t="s">
        <v>17</v>
      </c>
      <c r="C47" s="16">
        <f>C13-'UAE COS 2.1, p. 2'!C30</f>
        <v>-16324.256526917219</v>
      </c>
      <c r="D47" s="16">
        <f>D13-'UAE COS 2.1, p. 2'!D30</f>
        <v>-37820.942188818008</v>
      </c>
      <c r="E47" s="40">
        <f>E13-'UAE COS 2.1, p. 2'!E30</f>
        <v>-2317765.421357899</v>
      </c>
      <c r="F47" s="18">
        <f>F13-'UAE COS 2.1, p. 2'!F30</f>
        <v>-0.10681621146335356</v>
      </c>
      <c r="G47" s="26">
        <f>G13-'UAE COS 2.1, p. 2'!G30</f>
        <v>-2318285.4814083981</v>
      </c>
      <c r="H47" s="18">
        <f>H13-'UAE COS 2.1, p. 2'!H30</f>
        <v>-0.10677359229171796</v>
      </c>
    </row>
    <row r="48" spans="1:8" ht="15.75" customHeight="1" x14ac:dyDescent="0.25">
      <c r="A48" s="3">
        <f t="shared" si="4"/>
        <v>7</v>
      </c>
      <c r="B48" s="15" t="s">
        <v>18</v>
      </c>
      <c r="C48" s="16">
        <f>C14-'UAE COS 2.1, p. 2'!C31</f>
        <v>1855067.777022345</v>
      </c>
      <c r="D48" s="16">
        <f>D14-'UAE COS 2.1, p. 2'!D31</f>
        <v>1884503.6243167128</v>
      </c>
      <c r="E48" s="40">
        <f>E14-'UAE COS 2.1, p. 2'!E31</f>
        <v>-67395.563007818535</v>
      </c>
      <c r="F48" s="18">
        <f>F14-'UAE COS 2.1, p. 2'!F31</f>
        <v>-0.20304054191525545</v>
      </c>
      <c r="G48" s="26">
        <f>G14-'UAE COS 2.1, p. 2'!G31</f>
        <v>-792676.87720616907</v>
      </c>
      <c r="H48" s="18">
        <f>H14-'UAE COS 2.1, p. 2'!H31</f>
        <v>-0.12186096672425095</v>
      </c>
    </row>
    <row r="49" spans="1:9" ht="15.75" customHeight="1" x14ac:dyDescent="0.25">
      <c r="A49" s="3">
        <f t="shared" si="4"/>
        <v>8</v>
      </c>
      <c r="B49" s="19" t="s">
        <v>19</v>
      </c>
      <c r="C49" s="20">
        <f>C15-'UAE COS 2.1, p. 2'!C32</f>
        <v>-85.605605761520565</v>
      </c>
      <c r="D49" s="20">
        <f>D15-'UAE COS 2.1, p. 2'!D32</f>
        <v>-318.49121842486784</v>
      </c>
      <c r="E49" s="41">
        <f>E15-'UAE COS 2.1, p. 2'!E32</f>
        <v>-21036.05305217678</v>
      </c>
      <c r="F49" s="18">
        <f>F15-'UAE COS 2.1, p. 2'!F32</f>
        <v>-1.2508125413524751E-2</v>
      </c>
      <c r="G49" s="44">
        <f>G15-'UAE COS 2.1, p. 2'!G32</f>
        <v>-1.1641532182693481E-10</v>
      </c>
      <c r="H49" s="18">
        <f>H15-'UAE COS 2.1, p. 2'!H32</f>
        <v>-6.5006920686797032E-6</v>
      </c>
    </row>
    <row r="50" spans="1:9" x14ac:dyDescent="0.25">
      <c r="A50" s="3">
        <f t="shared" si="4"/>
        <v>9</v>
      </c>
      <c r="B50" s="7" t="s">
        <v>20</v>
      </c>
      <c r="C50" s="20">
        <f>C16-'UAE COS 2.1, p. 2'!C33</f>
        <v>1839418.2588142157</v>
      </c>
      <c r="D50" s="20">
        <f>D16-'UAE COS 2.1, p. 2'!D33</f>
        <v>1839418.2588140965</v>
      </c>
      <c r="E50" s="41">
        <f>E16-'UAE COS 2.1, p. 2'!E33</f>
        <v>-1844658.2410503104</v>
      </c>
      <c r="F50" s="42">
        <f>F16-'UAE COS 2.1, p. 2'!F33</f>
        <v>-3.6765178102700635E-3</v>
      </c>
      <c r="G50" s="44">
        <f>G16-'UAE COS 2.1, p. 2'!G33</f>
        <v>-1844658.2410503179</v>
      </c>
      <c r="H50" s="42">
        <f>H16-'UAE COS 2.1, p. 2'!H33</f>
        <v>-3.6765178102700774E-3</v>
      </c>
    </row>
    <row r="51" spans="1:9" x14ac:dyDescent="0.25">
      <c r="B51" s="122"/>
      <c r="C51" s="123"/>
      <c r="D51" s="123"/>
      <c r="E51" s="27"/>
      <c r="F51" s="48"/>
      <c r="G51" s="27"/>
      <c r="H51" s="48"/>
    </row>
    <row r="52" spans="1:9" x14ac:dyDescent="0.25">
      <c r="A52" s="28" t="s">
        <v>35</v>
      </c>
      <c r="B52" s="29"/>
      <c r="C52" s="29"/>
    </row>
    <row r="53" spans="1:9" x14ac:dyDescent="0.25">
      <c r="A53" s="30" t="s">
        <v>117</v>
      </c>
      <c r="B53" s="30"/>
      <c r="C53" s="30"/>
      <c r="D53" s="30"/>
      <c r="E53" s="30"/>
      <c r="F53" s="30"/>
      <c r="G53" s="30"/>
      <c r="H53" s="30"/>
      <c r="I53" s="30"/>
    </row>
    <row r="54" spans="1:9" x14ac:dyDescent="0.25">
      <c r="A54" s="30" t="s">
        <v>144</v>
      </c>
      <c r="B54" s="30"/>
      <c r="C54" s="30"/>
      <c r="D54" s="30"/>
      <c r="E54" s="30"/>
      <c r="F54" s="30"/>
      <c r="G54" s="30"/>
      <c r="H54" s="30"/>
      <c r="I54" s="30"/>
    </row>
    <row r="55" spans="1:9" x14ac:dyDescent="0.25">
      <c r="A55" s="30" t="s">
        <v>29</v>
      </c>
      <c r="B55" s="30"/>
      <c r="C55" s="30"/>
      <c r="D55" s="30"/>
      <c r="E55" s="30"/>
      <c r="F55" s="30"/>
      <c r="G55" s="30"/>
      <c r="H55" s="30"/>
      <c r="I55" s="30"/>
    </row>
    <row r="56" spans="1:9" x14ac:dyDescent="0.25">
      <c r="A56" s="30" t="s">
        <v>145</v>
      </c>
      <c r="B56" s="30"/>
      <c r="D56" s="30"/>
      <c r="E56" s="30"/>
      <c r="F56" s="30"/>
      <c r="G56" s="30"/>
      <c r="H56" s="30"/>
      <c r="I56" s="30"/>
    </row>
    <row r="57" spans="1:9" x14ac:dyDescent="0.25">
      <c r="A57" s="30" t="s">
        <v>146</v>
      </c>
      <c r="B57" s="30"/>
      <c r="C57" s="30"/>
      <c r="D57" s="30"/>
      <c r="E57" s="30"/>
      <c r="F57" s="30"/>
      <c r="G57" s="30"/>
      <c r="H57" s="30"/>
      <c r="I57" s="30"/>
    </row>
    <row r="58" spans="1:9" x14ac:dyDescent="0.25">
      <c r="A58" s="30" t="s">
        <v>32</v>
      </c>
      <c r="B58" s="30"/>
      <c r="C58" s="30"/>
      <c r="D58" s="30"/>
      <c r="E58" s="30"/>
      <c r="F58" s="30"/>
      <c r="G58" s="30"/>
      <c r="H58" s="30"/>
      <c r="I58" s="30"/>
    </row>
    <row r="59" spans="1:9" x14ac:dyDescent="0.25">
      <c r="A59" s="30" t="s">
        <v>147</v>
      </c>
      <c r="B59" s="30"/>
      <c r="C59" s="30"/>
      <c r="D59" s="30"/>
      <c r="E59" s="30"/>
      <c r="F59" s="30"/>
      <c r="G59" s="30"/>
      <c r="H59" s="30"/>
      <c r="I59" s="30"/>
    </row>
    <row r="60" spans="1:9" x14ac:dyDescent="0.25">
      <c r="A60" s="30" t="s">
        <v>33</v>
      </c>
      <c r="B60" s="30"/>
      <c r="C60" s="30"/>
      <c r="D60" s="30"/>
      <c r="E60" s="30"/>
      <c r="F60" s="30"/>
      <c r="G60" s="30"/>
      <c r="H60" s="30"/>
      <c r="I60" s="30"/>
    </row>
    <row r="61" spans="1:9" x14ac:dyDescent="0.25">
      <c r="A61" s="30" t="s">
        <v>138</v>
      </c>
      <c r="B61" s="30"/>
      <c r="C61" s="30"/>
      <c r="D61" s="30"/>
      <c r="E61" s="30"/>
      <c r="F61" s="30"/>
      <c r="G61" s="30"/>
      <c r="H61" s="30"/>
      <c r="I61" s="30"/>
    </row>
    <row r="62" spans="1:9" x14ac:dyDescent="0.25">
      <c r="A62" s="30" t="s">
        <v>139</v>
      </c>
      <c r="B62" s="30"/>
      <c r="C62" s="30"/>
      <c r="D62" s="30"/>
      <c r="E62" s="30"/>
      <c r="F62" s="30"/>
      <c r="G62" s="30"/>
      <c r="H62" s="30"/>
      <c r="I62" s="30"/>
    </row>
    <row r="63" spans="1:9" x14ac:dyDescent="0.25">
      <c r="A63" s="30"/>
      <c r="B63" s="30"/>
      <c r="C63" s="30"/>
      <c r="D63" s="30"/>
      <c r="E63" s="30"/>
      <c r="F63" s="30"/>
      <c r="G63" s="30"/>
      <c r="H63" s="30"/>
      <c r="I63" s="30"/>
    </row>
    <row r="64" spans="1:9" x14ac:dyDescent="0.25">
      <c r="A64" s="30"/>
      <c r="B64" s="30"/>
      <c r="C64" s="30"/>
      <c r="D64" s="30"/>
      <c r="E64" s="30"/>
      <c r="F64" s="30"/>
      <c r="G64" s="30"/>
      <c r="H64" s="30"/>
      <c r="I64" s="30"/>
    </row>
    <row r="65" spans="3:8" x14ac:dyDescent="0.25">
      <c r="C65" s="27"/>
      <c r="D65" s="27"/>
      <c r="E65" s="27"/>
      <c r="F65" s="27"/>
      <c r="G65" s="27"/>
      <c r="H65" s="27"/>
    </row>
    <row r="66" spans="3:8" x14ac:dyDescent="0.25">
      <c r="C66" s="27"/>
      <c r="D66" s="27"/>
      <c r="E66" s="27"/>
      <c r="F66" s="27"/>
      <c r="G66" s="27"/>
      <c r="H66" s="27"/>
    </row>
    <row r="67" spans="3:8" x14ac:dyDescent="0.25">
      <c r="C67" s="27"/>
      <c r="D67" s="27"/>
      <c r="E67" s="27"/>
      <c r="F67" s="27"/>
      <c r="G67" s="27"/>
      <c r="H67" s="27"/>
    </row>
    <row r="68" spans="3:8" x14ac:dyDescent="0.25">
      <c r="C68" s="27"/>
      <c r="D68" s="27"/>
      <c r="E68" s="27"/>
      <c r="F68" s="27"/>
      <c r="G68" s="27"/>
      <c r="H68" s="27"/>
    </row>
    <row r="69" spans="3:8" x14ac:dyDescent="0.25">
      <c r="C69" s="27"/>
      <c r="D69" s="27"/>
      <c r="E69" s="27"/>
      <c r="F69" s="27"/>
      <c r="G69" s="27"/>
      <c r="H69" s="27"/>
    </row>
    <row r="70" spans="3:8" x14ac:dyDescent="0.25">
      <c r="C70" s="27"/>
      <c r="D70" s="27"/>
      <c r="E70" s="27"/>
      <c r="F70" s="27"/>
      <c r="G70" s="27"/>
      <c r="H70" s="27"/>
    </row>
    <row r="71" spans="3:8" x14ac:dyDescent="0.25">
      <c r="C71" s="27"/>
      <c r="D71" s="27"/>
      <c r="E71" s="27"/>
      <c r="F71" s="27"/>
      <c r="G71" s="27"/>
      <c r="H71" s="27"/>
    </row>
    <row r="72" spans="3:8" x14ac:dyDescent="0.25">
      <c r="C72" s="27"/>
      <c r="D72" s="27"/>
      <c r="E72" s="27"/>
      <c r="F72" s="27"/>
      <c r="G72" s="27"/>
      <c r="H72" s="27"/>
    </row>
    <row r="73" spans="3:8" x14ac:dyDescent="0.25">
      <c r="C73" s="27"/>
      <c r="D73" s="27"/>
      <c r="E73" s="27"/>
      <c r="F73" s="27"/>
      <c r="G73" s="27"/>
      <c r="H73" s="27"/>
    </row>
    <row r="74" spans="3:8" x14ac:dyDescent="0.25">
      <c r="C74" s="27"/>
    </row>
  </sheetData>
  <mergeCells count="24">
    <mergeCell ref="B1:H1"/>
    <mergeCell ref="B2:H2"/>
    <mergeCell ref="B3:H3"/>
    <mergeCell ref="B4:B6"/>
    <mergeCell ref="C4:C6"/>
    <mergeCell ref="D4:D6"/>
    <mergeCell ref="E4:F4"/>
    <mergeCell ref="G4:H4"/>
    <mergeCell ref="B18:H18"/>
    <mergeCell ref="B19:H19"/>
    <mergeCell ref="B20:H20"/>
    <mergeCell ref="B21:B23"/>
    <mergeCell ref="C21:C23"/>
    <mergeCell ref="D21:D23"/>
    <mergeCell ref="E21:F21"/>
    <mergeCell ref="G21:H21"/>
    <mergeCell ref="B35:H35"/>
    <mergeCell ref="B36:H36"/>
    <mergeCell ref="B37:H37"/>
    <mergeCell ref="B38:B40"/>
    <mergeCell ref="C38:C40"/>
    <mergeCell ref="D38:D40"/>
    <mergeCell ref="E38:F38"/>
    <mergeCell ref="G38:H38"/>
  </mergeCells>
  <pageMargins left="0.8" right="0.75" top="1.35" bottom="0.75" header="0.7" footer="0.3"/>
  <pageSetup scale="61" orientation="portrait" r:id="rId1"/>
  <headerFooter scaleWithDoc="0">
    <oddHeader>&amp;R&amp;"Times New Roman,Bold"&amp;8Docket No. 25-057-06
UAE Exhibit COS 2.1
Page 7 of 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UAE COS 2.1, p. 1</vt:lpstr>
      <vt:lpstr>UAE COS 2.1, p. 2</vt:lpstr>
      <vt:lpstr>UAE COS 2.1, p. 3</vt:lpstr>
      <vt:lpstr>UAE COS 2.1, p. 4</vt:lpstr>
      <vt:lpstr>UAE COS 2.1, p. 5</vt:lpstr>
      <vt:lpstr>UAE COS 2.1, p. 6</vt:lpstr>
      <vt:lpstr>UAE COS 2.1, p. 7</vt:lpstr>
      <vt:lpstr>'UAE COS 2.1, p. 1'!Print_Area</vt:lpstr>
      <vt:lpstr>'UAE COS 2.1, p. 2'!Print_Area</vt:lpstr>
      <vt:lpstr>'UAE COS 2.1, p. 3'!Print_Area</vt:lpstr>
      <vt:lpstr>'UAE COS 2.1, p. 4'!Print_Area</vt:lpstr>
      <vt:lpstr>'UAE COS 2.1, p. 5'!Print_Area</vt:lpstr>
      <vt:lpstr>'UAE COS 2.1, p. 6'!Print_Area</vt:lpstr>
      <vt:lpstr>'UAE COS 2.1, p. 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Courtney Higgins</dc:creator>
  <cp:lastModifiedBy>Fred Nass</cp:lastModifiedBy>
  <cp:lastPrinted>2025-09-11T22:30:58Z</cp:lastPrinted>
  <dcterms:created xsi:type="dcterms:W3CDTF">2025-09-01T20:36:17Z</dcterms:created>
  <dcterms:modified xsi:type="dcterms:W3CDTF">2025-09-16T21:16:01Z</dcterms:modified>
</cp:coreProperties>
</file>