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I:\Websites\Pscweb\utilities\gas\25docs\2505713\"/>
    </mc:Choice>
  </mc:AlternateContent>
  <xr:revisionPtr revIDLastSave="0" documentId="8_{73BB71B8-4F1F-4ECE-95AC-3B319585DA4D}" xr6:coauthVersionLast="47" xr6:coauthVersionMax="47" xr10:uidLastSave="{00000000-0000-0000-0000-000000000000}"/>
  <bookViews>
    <workbookView xWindow="720" yWindow="390" windowWidth="24315" windowHeight="19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29" i="1"/>
  <c r="J29" i="1"/>
  <c r="Q28" i="1"/>
  <c r="Q31" i="1" s="1"/>
  <c r="R28" i="1"/>
  <c r="S28" i="1"/>
  <c r="T28" i="1"/>
  <c r="T31" i="1" s="1"/>
  <c r="U28" i="1"/>
  <c r="P28" i="1"/>
  <c r="P31" i="1" s="1"/>
  <c r="O28" i="1"/>
  <c r="O31" i="1" s="1"/>
  <c r="N28" i="1"/>
  <c r="N31" i="1" s="1"/>
  <c r="M28" i="1"/>
  <c r="M31" i="1" s="1"/>
  <c r="L28" i="1"/>
  <c r="K28" i="1"/>
  <c r="J28" i="1"/>
  <c r="Q29" i="1"/>
  <c r="R29" i="1"/>
  <c r="S29" i="1"/>
  <c r="S31" i="1" s="1"/>
  <c r="T29" i="1"/>
  <c r="U29" i="1"/>
  <c r="P29" i="1"/>
  <c r="O29" i="1"/>
  <c r="N29" i="1"/>
  <c r="M29" i="1"/>
  <c r="L29" i="1"/>
  <c r="J17" i="1"/>
  <c r="J16" i="1"/>
  <c r="J19" i="1" s="1"/>
  <c r="J21" i="1" s="1"/>
  <c r="O16" i="1"/>
  <c r="K16" i="1"/>
  <c r="L31" i="1" l="1"/>
  <c r="R31" i="1"/>
  <c r="J33" i="1"/>
  <c r="K33" i="1" s="1"/>
  <c r="L33" i="1" s="1"/>
  <c r="K31" i="1"/>
  <c r="U31" i="1"/>
  <c r="V31" i="1"/>
  <c r="L16" i="1" l="1"/>
  <c r="M16" i="1"/>
  <c r="N16" i="1"/>
  <c r="L17" i="1"/>
  <c r="M17" i="1"/>
  <c r="N17" i="1"/>
  <c r="O17" i="1"/>
  <c r="K17" i="1"/>
  <c r="K19" i="1"/>
  <c r="P16" i="1"/>
  <c r="P19" i="1" s="1"/>
  <c r="Q16" i="1"/>
  <c r="R16" i="1"/>
  <c r="S16" i="1"/>
  <c r="T16" i="1"/>
  <c r="U16" i="1"/>
  <c r="P17" i="1"/>
  <c r="Q17" i="1"/>
  <c r="R17" i="1"/>
  <c r="S17" i="1"/>
  <c r="T17" i="1"/>
  <c r="U17" i="1"/>
  <c r="R19" i="1" l="1"/>
  <c r="T19" i="1"/>
  <c r="U19" i="1"/>
  <c r="Q19" i="1"/>
  <c r="L19" i="1"/>
  <c r="M19" i="1"/>
  <c r="S19" i="1"/>
  <c r="O19" i="1"/>
  <c r="N19" i="1"/>
  <c r="K21" i="1"/>
  <c r="L21" i="1" l="1"/>
  <c r="M21" i="1" s="1"/>
  <c r="N21" i="1" s="1"/>
  <c r="O21" i="1" s="1"/>
  <c r="P21" i="1" s="1"/>
  <c r="Q21" i="1" s="1"/>
  <c r="R21" i="1" s="1"/>
  <c r="S21" i="1" s="1"/>
  <c r="T21" i="1" s="1"/>
  <c r="U21" i="1" s="1"/>
  <c r="M33" i="1"/>
  <c r="N33" i="1" s="1"/>
  <c r="O33" i="1" s="1"/>
  <c r="P33" i="1" s="1"/>
  <c r="Q33" i="1" s="1"/>
  <c r="V19" i="1"/>
  <c r="R33" i="1" l="1"/>
  <c r="S33" i="1" s="1"/>
  <c r="T33" i="1" l="1"/>
  <c r="U33" i="1" s="1"/>
</calcChain>
</file>

<file path=xl/sharedStrings.xml><?xml version="1.0" encoding="utf-8"?>
<sst xmlns="http://schemas.openxmlformats.org/spreadsheetml/2006/main" count="35" uniqueCount="31">
  <si>
    <t>7/31/25</t>
  </si>
  <si>
    <t>Proposed Rate Summer 1</t>
  </si>
  <si>
    <t>Proposed Rate Winter 1</t>
  </si>
  <si>
    <t>Oct25</t>
  </si>
  <si>
    <t>Nov25</t>
  </si>
  <si>
    <t>Dec25</t>
  </si>
  <si>
    <t>Jan26</t>
  </si>
  <si>
    <t>Feb26</t>
  </si>
  <si>
    <t>Mar26</t>
  </si>
  <si>
    <t>Apr26</t>
  </si>
  <si>
    <t>May26</t>
  </si>
  <si>
    <t>Jun26</t>
  </si>
  <si>
    <t>Jul26</t>
  </si>
  <si>
    <t>Aug26</t>
  </si>
  <si>
    <t>Sep26</t>
  </si>
  <si>
    <t>Forecasted  25-057-15 DTH</t>
  </si>
  <si>
    <t>Account  Balance</t>
  </si>
  <si>
    <t>Block 1</t>
  </si>
  <si>
    <t>Block 2</t>
  </si>
  <si>
    <t>Proposed Rate Winter 2</t>
  </si>
  <si>
    <t>Proposed Rate Summer 2</t>
  </si>
  <si>
    <t>Expected to Return block 1</t>
  </si>
  <si>
    <t>Expected to Return block 2</t>
  </si>
  <si>
    <t>Current Rate</t>
  </si>
  <si>
    <t>Proposed  Rate</t>
  </si>
  <si>
    <t>Current Rate Winter 1</t>
  </si>
  <si>
    <t>Current  Rate Winter 2</t>
  </si>
  <si>
    <t>Current  Rate Summer 1</t>
  </si>
  <si>
    <t>Current  Rate Summer 2</t>
  </si>
  <si>
    <t xml:space="preserve"> Return Expected</t>
  </si>
  <si>
    <t>Expected Amortization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</si>
</sst>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&quot;$&quot;* #,##0.00000_);_(&quot;$&quot;* \(#,##0.00000\);_(&quot;$&quot;* &quot;-&quot;??_);_(@_)"/>
    <numFmt numFmtId="166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7" fontId="0" fillId="0" borderId="0" xfId="0" quotePrefix="1" applyNumberFormat="1" applyAlignment="1">
      <alignment horizontal="right"/>
    </xf>
    <xf numFmtId="164" fontId="3" fillId="0" borderId="1" xfId="1" applyNumberFormat="1" applyFont="1" applyBorder="1"/>
    <xf numFmtId="165" fontId="0" fillId="2" borderId="0" xfId="1" applyNumberFormat="1" applyFont="1" applyFill="1"/>
    <xf numFmtId="16" fontId="3" fillId="0" borderId="1" xfId="0" quotePrefix="1" applyNumberFormat="1" applyFont="1" applyBorder="1" applyAlignment="1">
      <alignment horizontal="center"/>
    </xf>
    <xf numFmtId="164" fontId="0" fillId="0" borderId="1" xfId="1" applyNumberFormat="1" applyFont="1" applyBorder="1"/>
    <xf numFmtId="164" fontId="0" fillId="0" borderId="0" xfId="1" applyNumberFormat="1" applyFont="1"/>
    <xf numFmtId="0" fontId="2" fillId="0" borderId="0" xfId="0" applyFont="1"/>
    <xf numFmtId="164" fontId="0" fillId="0" borderId="0" xfId="0" applyNumberFormat="1"/>
    <xf numFmtId="164" fontId="0" fillId="0" borderId="1" xfId="0" applyNumberFormat="1" applyBorder="1"/>
    <xf numFmtId="0" fontId="3" fillId="0" borderId="0" xfId="0" applyFont="1" applyAlignment="1">
      <alignment horizontal="right"/>
    </xf>
    <xf numFmtId="0" fontId="3" fillId="4" borderId="1" xfId="0" applyFont="1" applyFill="1" applyBorder="1" applyAlignment="1">
      <alignment horizontal="right"/>
    </xf>
    <xf numFmtId="16" fontId="3" fillId="3" borderId="1" xfId="0" quotePrefix="1" applyNumberFormat="1" applyFont="1" applyFill="1" applyBorder="1" applyAlignment="1">
      <alignment horizontal="center"/>
    </xf>
    <xf numFmtId="166" fontId="0" fillId="0" borderId="0" xfId="2" applyNumberFormat="1" applyFont="1" applyFill="1"/>
    <xf numFmtId="164" fontId="0" fillId="0" borderId="0" xfId="1" applyNumberFormat="1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Docket No. 25-057-13 191 Account Amortization </a:t>
            </a:r>
            <a:endParaRPr lang="en-US" sz="1200">
              <a:effectLst/>
            </a:endParaRPr>
          </a:p>
        </c:rich>
      </c:tx>
      <c:layout>
        <c:manualLayout>
          <c:xMode val="edge"/>
          <c:yMode val="edge"/>
          <c:x val="0.18099803695344255"/>
          <c:y val="1.99999947506575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Current Rate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Sheet1!$J$10:$U$10</c:f>
              <c:strCache>
                <c:ptCount val="12"/>
                <c:pt idx="0">
                  <c:v>Oct25</c:v>
                </c:pt>
                <c:pt idx="1">
                  <c:v>Nov25</c:v>
                </c:pt>
                <c:pt idx="2">
                  <c:v>Dec25</c:v>
                </c:pt>
                <c:pt idx="3">
                  <c:v>Jan26</c:v>
                </c:pt>
                <c:pt idx="4">
                  <c:v>Feb26</c:v>
                </c:pt>
                <c:pt idx="5">
                  <c:v>Mar26</c:v>
                </c:pt>
                <c:pt idx="6">
                  <c:v>Apr26</c:v>
                </c:pt>
                <c:pt idx="7">
                  <c:v>May26</c:v>
                </c:pt>
                <c:pt idx="8">
                  <c:v>Jun26</c:v>
                </c:pt>
                <c:pt idx="9">
                  <c:v>Jul26</c:v>
                </c:pt>
                <c:pt idx="10">
                  <c:v>Aug26</c:v>
                </c:pt>
                <c:pt idx="11">
                  <c:v>Sep26</c:v>
                </c:pt>
              </c:strCache>
            </c:strRef>
          </c:cat>
          <c:val>
            <c:numRef>
              <c:f>Sheet1!$J$33:$U$33</c:f>
              <c:numCache>
                <c:formatCode>_("$"* #,##0_);_("$"* \(#,##0\);_("$"* "-"??_);_(@_)</c:formatCode>
                <c:ptCount val="12"/>
                <c:pt idx="0">
                  <c:v>-7401513.7317199996</c:v>
                </c:pt>
                <c:pt idx="1">
                  <c:v>-4753974.4235100001</c:v>
                </c:pt>
                <c:pt idx="2">
                  <c:v>-667021.85295999981</c:v>
                </c:pt>
                <c:pt idx="3">
                  <c:v>3772741.6625999995</c:v>
                </c:pt>
                <c:pt idx="4">
                  <c:v>7360661.8925599996</c:v>
                </c:pt>
                <c:pt idx="5">
                  <c:v>10231127.109579999</c:v>
                </c:pt>
                <c:pt idx="6">
                  <c:v>11886354.50151</c:v>
                </c:pt>
                <c:pt idx="7">
                  <c:v>12862651.542509999</c:v>
                </c:pt>
                <c:pt idx="8">
                  <c:v>13408660.298899999</c:v>
                </c:pt>
                <c:pt idx="9">
                  <c:v>13872168.5243</c:v>
                </c:pt>
                <c:pt idx="10">
                  <c:v>14294161.79318</c:v>
                </c:pt>
                <c:pt idx="11">
                  <c:v>14766228.87841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7-4344-9DF1-6A0331DB12EE}"/>
            </c:ext>
          </c:extLst>
        </c:ser>
        <c:ser>
          <c:idx val="2"/>
          <c:order val="2"/>
          <c:tx>
            <c:v>Proposed Rate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Sheet1!$J$10:$U$10</c:f>
              <c:strCache>
                <c:ptCount val="12"/>
                <c:pt idx="0">
                  <c:v>Oct25</c:v>
                </c:pt>
                <c:pt idx="1">
                  <c:v>Nov25</c:v>
                </c:pt>
                <c:pt idx="2">
                  <c:v>Dec25</c:v>
                </c:pt>
                <c:pt idx="3">
                  <c:v>Jan26</c:v>
                </c:pt>
                <c:pt idx="4">
                  <c:v>Feb26</c:v>
                </c:pt>
                <c:pt idx="5">
                  <c:v>Mar26</c:v>
                </c:pt>
                <c:pt idx="6">
                  <c:v>Apr26</c:v>
                </c:pt>
                <c:pt idx="7">
                  <c:v>May26</c:v>
                </c:pt>
                <c:pt idx="8">
                  <c:v>Jun26</c:v>
                </c:pt>
                <c:pt idx="9">
                  <c:v>Jul26</c:v>
                </c:pt>
                <c:pt idx="10">
                  <c:v>Aug26</c:v>
                </c:pt>
                <c:pt idx="11">
                  <c:v>Sep26</c:v>
                </c:pt>
              </c:strCache>
            </c:strRef>
          </c:cat>
          <c:val>
            <c:numRef>
              <c:f>Sheet1!$J$21:$U$21</c:f>
              <c:numCache>
                <c:formatCode>_("$"* #,##0_);_("$"* \(#,##0\);_("$"* "-"??_);_(@_)</c:formatCode>
                <c:ptCount val="12"/>
                <c:pt idx="0">
                  <c:v>-8051274.8100999994</c:v>
                </c:pt>
                <c:pt idx="1">
                  <c:v>-7089654.4093799992</c:v>
                </c:pt>
                <c:pt idx="2">
                  <c:v>-5605223.9312299993</c:v>
                </c:pt>
                <c:pt idx="3">
                  <c:v>-3992649.1674599992</c:v>
                </c:pt>
                <c:pt idx="4">
                  <c:v>-2689472.1738899993</c:v>
                </c:pt>
                <c:pt idx="5">
                  <c:v>-1646882.5314999993</c:v>
                </c:pt>
                <c:pt idx="6">
                  <c:v>-1045728.3653499994</c:v>
                </c:pt>
                <c:pt idx="7">
                  <c:v>-691151.30154999951</c:v>
                </c:pt>
                <c:pt idx="8">
                  <c:v>-492848.63189999951</c:v>
                </c:pt>
                <c:pt idx="9">
                  <c:v>-324508.96909999952</c:v>
                </c:pt>
                <c:pt idx="10">
                  <c:v>-171246.94449999955</c:v>
                </c:pt>
                <c:pt idx="11">
                  <c:v>201.17385000045761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7-4344-9DF1-6A0331DB1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3866768"/>
        <c:axId val="703862448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Sheet1!$J$10:$U$10</c15:sqref>
                        </c15:formulaRef>
                      </c:ext>
                    </c:extLst>
                    <c:strCache>
                      <c:ptCount val="12"/>
                      <c:pt idx="0">
                        <c:v>Oct25</c:v>
                      </c:pt>
                      <c:pt idx="1">
                        <c:v>Nov25</c:v>
                      </c:pt>
                      <c:pt idx="2">
                        <c:v>Dec25</c:v>
                      </c:pt>
                      <c:pt idx="3">
                        <c:v>Jan26</c:v>
                      </c:pt>
                      <c:pt idx="4">
                        <c:v>Feb26</c:v>
                      </c:pt>
                      <c:pt idx="5">
                        <c:v>Mar26</c:v>
                      </c:pt>
                      <c:pt idx="6">
                        <c:v>Apr26</c:v>
                      </c:pt>
                      <c:pt idx="7">
                        <c:v>May26</c:v>
                      </c:pt>
                      <c:pt idx="8">
                        <c:v>Jun26</c:v>
                      </c:pt>
                      <c:pt idx="9">
                        <c:v>Jul26</c:v>
                      </c:pt>
                      <c:pt idx="10">
                        <c:v>Aug26</c:v>
                      </c:pt>
                      <c:pt idx="11">
                        <c:v>Sep26</c:v>
                      </c:pt>
                    </c:strCache>
                  </c:strRef>
                </c:cat>
                <c:val>
                  <c:numLit>
                    <c:formatCode>General</c:formatCode>
                    <c:ptCount val="11"/>
                  </c:numLit>
                </c:val>
                <c:smooth val="0"/>
                <c:extLst>
                  <c:ext xmlns:c16="http://schemas.microsoft.com/office/drawing/2014/chart" uri="{C3380CC4-5D6E-409C-BE32-E72D297353CC}">
                    <c16:uniqueId val="{00000002-4F87-4344-9DF1-6A0331DB12EE}"/>
                  </c:ext>
                </c:extLst>
              </c15:ser>
            </c15:filteredLineSeries>
          </c:ext>
        </c:extLst>
      </c:lineChart>
      <c:dateAx>
        <c:axId val="70386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862448"/>
        <c:crosses val="autoZero"/>
        <c:auto val="0"/>
        <c:lblOffset val="100"/>
        <c:baseTimeUnit val="days"/>
      </c:dateAx>
      <c:valAx>
        <c:axId val="70386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866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552317612052512"/>
          <c:y val="0.16300704383017223"/>
          <c:w val="0.40075981296955732"/>
          <c:h val="5.36598284357405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536511</xdr:colOff>
      <xdr:row>3</xdr:row>
      <xdr:rowOff>38877</xdr:rowOff>
    </xdr:from>
    <xdr:to>
      <xdr:col>7</xdr:col>
      <xdr:colOff>38878</xdr:colOff>
      <xdr:row>24</xdr:row>
      <xdr:rowOff>93306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806F3D-4CCE-411B-AA7E-5397FC906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4:V33"/>
  <sheetViews>
    <sheetView tabSelected="1" zoomScale="98" zoomScaleNormal="98" workbookViewId="0">
      <selection activeCell="D33" sqref="D33"/>
    </sheetView>
  </sheetViews>
  <sheetFormatPr defaultRowHeight="15" x14ac:dyDescent="0.25"/>
  <cols>
    <col min="1" max="1" width="36.140625" customWidth="1"/>
    <col min="2" max="2" width="14" customWidth="1"/>
    <col min="3" max="3" width="12.7109375" customWidth="1"/>
    <col min="9" max="9" width="23.5703125" customWidth="1"/>
    <col min="10" max="10" width="16.42578125" customWidth="1"/>
    <col min="11" max="11" width="14.28515625" customWidth="1"/>
    <col min="12" max="12" width="14.85546875" customWidth="1"/>
    <col min="13" max="13" width="14.7109375" customWidth="1"/>
    <col min="14" max="14" width="15.140625" customWidth="1"/>
    <col min="15" max="15" width="15.5703125" customWidth="1"/>
    <col min="16" max="16" width="15.42578125" customWidth="1"/>
    <col min="17" max="17" width="14.5703125" customWidth="1"/>
    <col min="18" max="18" width="14.85546875" customWidth="1"/>
    <col min="19" max="19" width="15.85546875" customWidth="1"/>
    <col min="20" max="20" width="16.140625" customWidth="1"/>
    <col min="21" max="21" width="18" customWidth="1"/>
    <col min="22" max="22" width="17.85546875" customWidth="1"/>
  </cols>
  <sheetData>
    <row r="4" spans="8:22" x14ac:dyDescent="0.25">
      <c r="H4" s="4" t="s">
        <v>0</v>
      </c>
      <c r="I4" s="5">
        <v>-8421844.1199999992</v>
      </c>
      <c r="J4" t="s">
        <v>16</v>
      </c>
    </row>
    <row r="5" spans="8:22" x14ac:dyDescent="0.25">
      <c r="I5" s="6">
        <v>-7.9409999999999994E-2</v>
      </c>
      <c r="J5" t="s">
        <v>2</v>
      </c>
    </row>
    <row r="6" spans="8:22" x14ac:dyDescent="0.25">
      <c r="I6" s="6">
        <v>-4.8460000000000003E-2</v>
      </c>
      <c r="J6" t="s">
        <v>19</v>
      </c>
    </row>
    <row r="7" spans="8:22" x14ac:dyDescent="0.25">
      <c r="I7" s="6">
        <v>-6.4799999999999996E-2</v>
      </c>
      <c r="J7" t="s">
        <v>1</v>
      </c>
    </row>
    <row r="8" spans="8:22" x14ac:dyDescent="0.25">
      <c r="I8" s="6">
        <v>-3.3849999999999998E-2</v>
      </c>
      <c r="J8" t="s">
        <v>20</v>
      </c>
    </row>
    <row r="10" spans="8:22" x14ac:dyDescent="0.25">
      <c r="H10" s="10" t="s">
        <v>24</v>
      </c>
      <c r="J10" s="15" t="s">
        <v>3</v>
      </c>
      <c r="K10" s="7" t="s">
        <v>4</v>
      </c>
      <c r="L10" s="7" t="s">
        <v>5</v>
      </c>
      <c r="M10" s="7" t="s">
        <v>6</v>
      </c>
      <c r="N10" s="7" t="s">
        <v>7</v>
      </c>
      <c r="O10" s="7" t="s">
        <v>8</v>
      </c>
      <c r="P10" s="15" t="s">
        <v>9</v>
      </c>
      <c r="Q10" s="15" t="s">
        <v>10</v>
      </c>
      <c r="R10" s="15" t="s">
        <v>11</v>
      </c>
      <c r="S10" s="15" t="s">
        <v>12</v>
      </c>
      <c r="T10" s="15" t="s">
        <v>13</v>
      </c>
      <c r="U10" s="15" t="s">
        <v>14</v>
      </c>
    </row>
    <row r="11" spans="8:22" x14ac:dyDescent="0.25">
      <c r="I11" t="s">
        <v>15</v>
      </c>
      <c r="J11" s="16">
        <v>6139757</v>
      </c>
      <c r="K11" s="16">
        <v>13021867</v>
      </c>
      <c r="L11" s="16">
        <v>20433145</v>
      </c>
      <c r="M11" s="16">
        <v>22286132</v>
      </c>
      <c r="N11" s="16">
        <v>17831812</v>
      </c>
      <c r="O11" s="16">
        <v>14149954</v>
      </c>
      <c r="P11" s="16">
        <v>10063712</v>
      </c>
      <c r="Q11" s="16">
        <v>5869272</v>
      </c>
      <c r="R11" s="16">
        <v>3259734</v>
      </c>
      <c r="S11" s="16">
        <v>2763562</v>
      </c>
      <c r="T11" s="16">
        <v>2514370</v>
      </c>
      <c r="U11" s="16">
        <v>2814915</v>
      </c>
    </row>
    <row r="12" spans="8:22" x14ac:dyDescent="0.25">
      <c r="I12" s="1" t="s">
        <v>17</v>
      </c>
      <c r="J12" s="16">
        <v>5258111</v>
      </c>
      <c r="K12" s="16">
        <v>10681122</v>
      </c>
      <c r="L12" s="16">
        <v>15968991</v>
      </c>
      <c r="M12" s="16">
        <v>17208039</v>
      </c>
      <c r="N12" s="16">
        <v>14185699</v>
      </c>
      <c r="O12" s="16">
        <v>11530949</v>
      </c>
      <c r="P12" s="16">
        <v>8416721</v>
      </c>
      <c r="Q12" s="16">
        <v>5037228</v>
      </c>
      <c r="R12" s="16">
        <v>2842025</v>
      </c>
      <c r="S12" s="16">
        <v>2416578</v>
      </c>
      <c r="T12" s="16">
        <v>2201958</v>
      </c>
      <c r="U12" s="16">
        <v>2460848</v>
      </c>
    </row>
    <row r="13" spans="8:22" x14ac:dyDescent="0.25">
      <c r="I13" s="1" t="s">
        <v>18</v>
      </c>
      <c r="J13" s="16">
        <v>881646</v>
      </c>
      <c r="K13" s="16">
        <v>2340745</v>
      </c>
      <c r="L13" s="16">
        <v>4464154</v>
      </c>
      <c r="M13" s="16">
        <v>5078093</v>
      </c>
      <c r="N13" s="16">
        <v>3646113</v>
      </c>
      <c r="O13" s="16">
        <v>2619005</v>
      </c>
      <c r="P13" s="16">
        <v>1646991</v>
      </c>
      <c r="Q13" s="16">
        <v>832044</v>
      </c>
      <c r="R13" s="16">
        <v>417709</v>
      </c>
      <c r="S13" s="16">
        <v>346984</v>
      </c>
      <c r="T13" s="16">
        <v>312412</v>
      </c>
      <c r="U13" s="16">
        <v>354067</v>
      </c>
    </row>
    <row r="14" spans="8:22" x14ac:dyDescent="0.25">
      <c r="I14" s="13"/>
    </row>
    <row r="15" spans="8:22" x14ac:dyDescent="0.25">
      <c r="I15" s="2"/>
    </row>
    <row r="16" spans="8:22" x14ac:dyDescent="0.25">
      <c r="I16" s="14" t="s">
        <v>21</v>
      </c>
      <c r="J16" s="8">
        <f>J12*$I$7</f>
        <v>-340725.59279999998</v>
      </c>
      <c r="K16" s="8">
        <f>K12*$I$5</f>
        <v>-848187.89801999996</v>
      </c>
      <c r="L16" s="8">
        <f>L12*$I$5</f>
        <v>-1268097.57531</v>
      </c>
      <c r="M16" s="8">
        <f>M12*$I$5</f>
        <v>-1366490.37699</v>
      </c>
      <c r="N16" s="8">
        <f>N12*$I$5</f>
        <v>-1126486.3575899999</v>
      </c>
      <c r="O16" s="8">
        <f>O12*$I$5</f>
        <v>-915672.6600899999</v>
      </c>
      <c r="P16" s="8">
        <f t="shared" ref="P16:U16" si="0">P12*$I$7</f>
        <v>-545403.52079999994</v>
      </c>
      <c r="Q16" s="8">
        <f t="shared" si="0"/>
        <v>-326412.37439999997</v>
      </c>
      <c r="R16" s="8">
        <f t="shared" si="0"/>
        <v>-184163.22</v>
      </c>
      <c r="S16" s="8">
        <f t="shared" si="0"/>
        <v>-156594.25440000001</v>
      </c>
      <c r="T16" s="8">
        <f t="shared" si="0"/>
        <v>-142686.87839999999</v>
      </c>
      <c r="U16" s="8">
        <f t="shared" si="0"/>
        <v>-159462.9504</v>
      </c>
      <c r="V16" s="9"/>
    </row>
    <row r="17" spans="8:22" x14ac:dyDescent="0.25">
      <c r="I17" s="14" t="s">
        <v>22</v>
      </c>
      <c r="J17" s="8">
        <f>J13*$I$8</f>
        <v>-29843.717099999998</v>
      </c>
      <c r="K17" s="8">
        <f>K13*$I$6</f>
        <v>-113432.50270000001</v>
      </c>
      <c r="L17" s="8">
        <f t="shared" ref="L17:O17" si="1">L13*$I$6</f>
        <v>-216332.90284000002</v>
      </c>
      <c r="M17" s="8">
        <f t="shared" si="1"/>
        <v>-246084.38678000003</v>
      </c>
      <c r="N17" s="8">
        <f t="shared" si="1"/>
        <v>-176690.63598000002</v>
      </c>
      <c r="O17" s="8">
        <f t="shared" si="1"/>
        <v>-126916.9823</v>
      </c>
      <c r="P17" s="8">
        <f t="shared" ref="P17:U17" si="2">P13*$I$8</f>
        <v>-55750.645349999999</v>
      </c>
      <c r="Q17" s="8">
        <f t="shared" si="2"/>
        <v>-28164.689399999999</v>
      </c>
      <c r="R17" s="8">
        <f t="shared" si="2"/>
        <v>-14139.449649999999</v>
      </c>
      <c r="S17" s="8">
        <f t="shared" si="2"/>
        <v>-11745.4084</v>
      </c>
      <c r="T17" s="8">
        <f t="shared" si="2"/>
        <v>-10575.146199999999</v>
      </c>
      <c r="U17" s="8">
        <f t="shared" si="2"/>
        <v>-11985.167949999999</v>
      </c>
      <c r="V17" s="9"/>
    </row>
    <row r="18" spans="8:22" x14ac:dyDescent="0.25">
      <c r="I18" s="1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9"/>
    </row>
    <row r="19" spans="8:22" x14ac:dyDescent="0.25">
      <c r="I19" s="1" t="s">
        <v>29</v>
      </c>
      <c r="J19" s="8">
        <f>J16+J17</f>
        <v>-370569.30989999999</v>
      </c>
      <c r="K19" s="8">
        <f t="shared" ref="K19:U19" si="3">K16+K17</f>
        <v>-961620.40072000003</v>
      </c>
      <c r="L19" s="8">
        <f t="shared" si="3"/>
        <v>-1484430.4781500001</v>
      </c>
      <c r="M19" s="8">
        <f t="shared" si="3"/>
        <v>-1612574.7637700001</v>
      </c>
      <c r="N19" s="8">
        <f t="shared" si="3"/>
        <v>-1303176.9935699999</v>
      </c>
      <c r="O19" s="8">
        <f t="shared" si="3"/>
        <v>-1042589.6423899999</v>
      </c>
      <c r="P19" s="8">
        <f t="shared" si="3"/>
        <v>-601154.16614999995</v>
      </c>
      <c r="Q19" s="8">
        <f t="shared" si="3"/>
        <v>-354577.06379999995</v>
      </c>
      <c r="R19" s="8">
        <f t="shared" si="3"/>
        <v>-198302.66965</v>
      </c>
      <c r="S19" s="8">
        <f t="shared" si="3"/>
        <v>-168339.66279999999</v>
      </c>
      <c r="T19" s="8">
        <f t="shared" si="3"/>
        <v>-153262.02459999998</v>
      </c>
      <c r="U19" s="8">
        <f t="shared" si="3"/>
        <v>-171448.11835</v>
      </c>
      <c r="V19" s="9">
        <f>SUM(J19:U19)</f>
        <v>-8422045.2938499991</v>
      </c>
    </row>
    <row r="20" spans="8:22" x14ac:dyDescent="0.25">
      <c r="I20" s="3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8:22" x14ac:dyDescent="0.25">
      <c r="I21" s="1" t="s">
        <v>30</v>
      </c>
      <c r="J21" s="8">
        <f>+I4-J19</f>
        <v>-8051274.8100999994</v>
      </c>
      <c r="K21" s="8">
        <f>+J21-K19</f>
        <v>-7089654.4093799992</v>
      </c>
      <c r="L21" s="8">
        <f t="shared" ref="L21:U21" si="4">+K21-L19</f>
        <v>-5605223.9312299993</v>
      </c>
      <c r="M21" s="8">
        <f t="shared" si="4"/>
        <v>-3992649.1674599992</v>
      </c>
      <c r="N21" s="8">
        <f t="shared" si="4"/>
        <v>-2689472.1738899993</v>
      </c>
      <c r="O21" s="8">
        <f t="shared" si="4"/>
        <v>-1646882.5314999993</v>
      </c>
      <c r="P21" s="8">
        <f t="shared" si="4"/>
        <v>-1045728.3653499994</v>
      </c>
      <c r="Q21" s="8">
        <f t="shared" si="4"/>
        <v>-691151.30154999951</v>
      </c>
      <c r="R21" s="8">
        <f t="shared" si="4"/>
        <v>-492848.63189999951</v>
      </c>
      <c r="S21" s="8">
        <f t="shared" si="4"/>
        <v>-324508.96909999952</v>
      </c>
      <c r="T21" s="8">
        <f t="shared" si="4"/>
        <v>-171246.94449999955</v>
      </c>
      <c r="U21" s="8">
        <f t="shared" si="4"/>
        <v>201.17385000045761</v>
      </c>
    </row>
    <row r="23" spans="8:22" x14ac:dyDescent="0.25">
      <c r="I23" s="6">
        <v>-0.21862999999999999</v>
      </c>
      <c r="J23" t="s">
        <v>25</v>
      </c>
    </row>
    <row r="24" spans="8:22" x14ac:dyDescent="0.25">
      <c r="I24" s="6">
        <v>-0.13342999999999999</v>
      </c>
      <c r="J24" t="s">
        <v>26</v>
      </c>
    </row>
    <row r="25" spans="8:22" x14ac:dyDescent="0.25">
      <c r="I25" s="6">
        <v>-0.17842</v>
      </c>
      <c r="J25" t="s">
        <v>27</v>
      </c>
    </row>
    <row r="26" spans="8:22" x14ac:dyDescent="0.25">
      <c r="I26" s="6">
        <v>-9.3210000000000001E-2</v>
      </c>
      <c r="J26" t="s">
        <v>28</v>
      </c>
    </row>
    <row r="27" spans="8:22" x14ac:dyDescent="0.25">
      <c r="H27" s="10" t="s">
        <v>23</v>
      </c>
      <c r="I27" s="10"/>
    </row>
    <row r="28" spans="8:22" x14ac:dyDescent="0.25">
      <c r="I28" s="14" t="s">
        <v>21</v>
      </c>
      <c r="J28" s="8">
        <f>J12*$I$25</f>
        <v>-938152.16461999994</v>
      </c>
      <c r="K28" s="8">
        <f>K12*$I$23</f>
        <v>-2335213.7028600001</v>
      </c>
      <c r="L28" s="8">
        <f>L12*$I$23</f>
        <v>-3491300.50233</v>
      </c>
      <c r="M28" s="8">
        <f>M12*$I$23</f>
        <v>-3762193.5665699998</v>
      </c>
      <c r="N28" s="8">
        <f>N12*$I$23</f>
        <v>-3101419.37237</v>
      </c>
      <c r="O28" s="8">
        <f>O12*$I$23</f>
        <v>-2521011.3798699998</v>
      </c>
      <c r="P28" s="8">
        <f t="shared" ref="P28:U28" si="5">P12*$I$25</f>
        <v>-1501711.3608200001</v>
      </c>
      <c r="Q28" s="8">
        <f t="shared" si="5"/>
        <v>-898742.21976000001</v>
      </c>
      <c r="R28" s="8">
        <f t="shared" si="5"/>
        <v>-507074.1005</v>
      </c>
      <c r="S28" s="8">
        <f t="shared" si="5"/>
        <v>-431165.84675999999</v>
      </c>
      <c r="T28" s="8">
        <f t="shared" si="5"/>
        <v>-392873.34635999997</v>
      </c>
      <c r="U28" s="8">
        <f t="shared" si="5"/>
        <v>-439064.50016</v>
      </c>
      <c r="V28" s="9"/>
    </row>
    <row r="29" spans="8:22" x14ac:dyDescent="0.25">
      <c r="I29" s="14" t="s">
        <v>22</v>
      </c>
      <c r="J29" s="8">
        <f>J13*$I$26</f>
        <v>-82178.223660000003</v>
      </c>
      <c r="K29" s="8">
        <f>K13*$I$24</f>
        <v>-312325.60534999997</v>
      </c>
      <c r="L29" s="8">
        <f>L13*$I$24</f>
        <v>-595652.06822000002</v>
      </c>
      <c r="M29" s="8">
        <f>M13*$I$24</f>
        <v>-677569.94898999995</v>
      </c>
      <c r="N29" s="8">
        <f>N13*$I$24</f>
        <v>-486500.85758999997</v>
      </c>
      <c r="O29" s="8">
        <f>O13*$I$24</f>
        <v>-349453.83714999998</v>
      </c>
      <c r="P29" s="8">
        <f>P13*$I$26</f>
        <v>-153516.03111000001</v>
      </c>
      <c r="Q29" s="8">
        <f t="shared" ref="Q29:U29" si="6">Q13*$I$26</f>
        <v>-77554.821240000005</v>
      </c>
      <c r="R29" s="8">
        <f t="shared" si="6"/>
        <v>-38934.655890000002</v>
      </c>
      <c r="S29" s="8">
        <f t="shared" si="6"/>
        <v>-32342.378639999999</v>
      </c>
      <c r="T29" s="8">
        <f t="shared" si="6"/>
        <v>-29119.92252</v>
      </c>
      <c r="U29" s="8">
        <f t="shared" si="6"/>
        <v>-33002.585070000001</v>
      </c>
      <c r="V29" s="9"/>
    </row>
    <row r="30" spans="8:22" x14ac:dyDescent="0.25">
      <c r="I30" s="14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9"/>
    </row>
    <row r="31" spans="8:22" x14ac:dyDescent="0.25">
      <c r="H31" s="10"/>
      <c r="I31" s="1" t="s">
        <v>29</v>
      </c>
      <c r="J31" s="11">
        <f t="shared" ref="J31:U31" si="7">J28+J29</f>
        <v>-1020330.38828</v>
      </c>
      <c r="K31" s="11">
        <f t="shared" si="7"/>
        <v>-2647539.3082099999</v>
      </c>
      <c r="L31" s="11">
        <f t="shared" si="7"/>
        <v>-4086952.5705500003</v>
      </c>
      <c r="M31" s="11">
        <f t="shared" si="7"/>
        <v>-4439763.5155599993</v>
      </c>
      <c r="N31" s="11">
        <f t="shared" si="7"/>
        <v>-3587920.2299600001</v>
      </c>
      <c r="O31" s="11">
        <f t="shared" si="7"/>
        <v>-2870465.2170199999</v>
      </c>
      <c r="P31" s="11">
        <f t="shared" si="7"/>
        <v>-1655227.3919300002</v>
      </c>
      <c r="Q31" s="11">
        <f t="shared" si="7"/>
        <v>-976297.04099999997</v>
      </c>
      <c r="R31" s="11">
        <f t="shared" si="7"/>
        <v>-546008.75639</v>
      </c>
      <c r="S31" s="11">
        <f t="shared" si="7"/>
        <v>-463508.2254</v>
      </c>
      <c r="T31" s="11">
        <f t="shared" si="7"/>
        <v>-421993.26887999999</v>
      </c>
      <c r="U31" s="11">
        <f t="shared" si="7"/>
        <v>-472067.08522999997</v>
      </c>
      <c r="V31" s="11">
        <f>SUM(J31:U31)</f>
        <v>-23188072.998410001</v>
      </c>
    </row>
    <row r="32" spans="8:22" x14ac:dyDescent="0.25">
      <c r="H32" s="10"/>
      <c r="I32" s="10"/>
    </row>
    <row r="33" spans="8:21" x14ac:dyDescent="0.25">
      <c r="H33" s="10"/>
      <c r="I33" s="1" t="s">
        <v>30</v>
      </c>
      <c r="J33" s="12">
        <f>+I4-J31</f>
        <v>-7401513.7317199996</v>
      </c>
      <c r="K33" s="12">
        <f t="shared" ref="K33:U33" si="8">+J33-K31</f>
        <v>-4753974.4235100001</v>
      </c>
      <c r="L33" s="12">
        <f t="shared" si="8"/>
        <v>-667021.85295999981</v>
      </c>
      <c r="M33" s="12">
        <f t="shared" si="8"/>
        <v>3772741.6625999995</v>
      </c>
      <c r="N33" s="12">
        <f t="shared" si="8"/>
        <v>7360661.8925599996</v>
      </c>
      <c r="O33" s="12">
        <f t="shared" si="8"/>
        <v>10231127.109579999</v>
      </c>
      <c r="P33" s="12">
        <f t="shared" si="8"/>
        <v>11886354.50151</v>
      </c>
      <c r="Q33" s="12">
        <f t="shared" si="8"/>
        <v>12862651.542509999</v>
      </c>
      <c r="R33" s="12">
        <f t="shared" si="8"/>
        <v>13408660.298899999</v>
      </c>
      <c r="S33" s="12">
        <f t="shared" si="8"/>
        <v>13872168.5243</v>
      </c>
      <c r="T33" s="12">
        <f t="shared" si="8"/>
        <v>14294161.79318</v>
      </c>
      <c r="U33" s="12">
        <f t="shared" si="8"/>
        <v>14766228.87841</v>
      </c>
    </row>
  </sheetData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Partey (Enbridge UWI - 5)</dc:creator>
  <cp:lastModifiedBy>Fred Nass</cp:lastModifiedBy>
  <dcterms:created xsi:type="dcterms:W3CDTF">2025-09-08T13:58:27Z</dcterms:created>
  <dcterms:modified xsi:type="dcterms:W3CDTF">2025-09-19T22:35:16Z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2025-09-10T22:05:11Z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f83dec0a-05fa-4020-bf4e-0c68d4c0325f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</Properties>
</file>