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18\"/>
    </mc:Choice>
  </mc:AlternateContent>
  <xr:revisionPtr revIDLastSave="0" documentId="8_{EC0E1712-BB90-4B19-8ACA-CB50E72E2BDF}" xr6:coauthVersionLast="47" xr6:coauthVersionMax="47" xr10:uidLastSave="{00000000-0000-0000-0000-000000000000}"/>
  <bookViews>
    <workbookView xWindow="375" yWindow="525" windowWidth="24315" windowHeight="19875" xr2:uid="{00000000-000D-0000-FFFF-FFFF00000000}"/>
  </bookViews>
  <sheets>
    <sheet name="Page 1" sheetId="10" r:id="rId1"/>
    <sheet name="Page 2" sheetId="7" r:id="rId2"/>
    <sheet name="Page 1 Backup" sheetId="9" r:id="rId3"/>
    <sheet name="IRP Volumes" sheetId="6" state="hidden" r:id="rId4"/>
  </sheets>
  <externalReferences>
    <externalReference r:id="rId5"/>
    <externalReference r:id="rId6"/>
  </externalReferences>
  <definedNames>
    <definedName name="_xlnm.Print_Area" localSheetId="1">'Page 2'!$A$11:$I$164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0" i="7" l="1"/>
  <c r="R151" i="7"/>
  <c r="P151" i="7"/>
  <c r="R150" i="7"/>
  <c r="P150" i="7"/>
  <c r="R149" i="7"/>
  <c r="P149" i="7"/>
  <c r="R148" i="7"/>
  <c r="P148" i="7"/>
  <c r="R147" i="7"/>
  <c r="P147" i="7"/>
  <c r="R146" i="7"/>
  <c r="P146" i="7"/>
  <c r="R145" i="7"/>
  <c r="P145" i="7"/>
  <c r="R144" i="7"/>
  <c r="P144" i="7"/>
  <c r="R143" i="7"/>
  <c r="P143" i="7"/>
  <c r="R142" i="7"/>
  <c r="P142" i="7"/>
  <c r="R141" i="7"/>
  <c r="P141" i="7"/>
  <c r="R140" i="7"/>
  <c r="P140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D143" i="7"/>
  <c r="F142" i="7"/>
  <c r="D142" i="7"/>
  <c r="F141" i="7"/>
  <c r="D141" i="7"/>
  <c r="F140" i="7"/>
  <c r="R135" i="7" l="1"/>
  <c r="F136" i="7"/>
  <c r="F135" i="7"/>
  <c r="U112" i="7" l="1"/>
  <c r="U113" i="7"/>
  <c r="U114" i="7"/>
  <c r="U115" i="7"/>
  <c r="U116" i="7"/>
  <c r="U117" i="7"/>
  <c r="U118" i="7"/>
  <c r="U119" i="7"/>
  <c r="U120" i="7"/>
  <c r="U121" i="7"/>
  <c r="U122" i="7"/>
  <c r="U123" i="7"/>
  <c r="R138" i="7" l="1"/>
  <c r="N138" i="7"/>
  <c r="F138" i="7"/>
  <c r="R137" i="7"/>
  <c r="N137" i="7"/>
  <c r="F137" i="7"/>
  <c r="R136" i="7"/>
  <c r="N136" i="7"/>
  <c r="N135" i="7"/>
  <c r="N134" i="7"/>
  <c r="N133" i="7"/>
  <c r="N132" i="7"/>
  <c r="N131" i="7"/>
  <c r="N130" i="7"/>
  <c r="N129" i="7"/>
  <c r="N128" i="7"/>
  <c r="P104" i="7" l="1"/>
  <c r="P105" i="7"/>
  <c r="P106" i="7"/>
  <c r="P107" i="7"/>
  <c r="P108" i="7"/>
  <c r="P109" i="7"/>
  <c r="P110" i="7"/>
  <c r="P111" i="7"/>
  <c r="D9" i="7" l="1"/>
  <c r="U111" i="7" l="1"/>
  <c r="S111" i="7"/>
  <c r="R111" i="7"/>
  <c r="U110" i="7"/>
  <c r="S110" i="7"/>
  <c r="R110" i="7"/>
  <c r="U109" i="7"/>
  <c r="S109" i="7"/>
  <c r="R109" i="7"/>
  <c r="U108" i="7"/>
  <c r="S108" i="7"/>
  <c r="R108" i="7"/>
  <c r="U107" i="7"/>
  <c r="S107" i="7"/>
  <c r="R107" i="7"/>
  <c r="U106" i="7"/>
  <c r="S106" i="7"/>
  <c r="R106" i="7"/>
  <c r="U105" i="7"/>
  <c r="S105" i="7"/>
  <c r="R105" i="7"/>
  <c r="U104" i="7"/>
  <c r="S104" i="7"/>
  <c r="R104" i="7"/>
  <c r="U103" i="7"/>
  <c r="S103" i="7"/>
  <c r="R103" i="7"/>
  <c r="U102" i="7"/>
  <c r="S102" i="7"/>
  <c r="R102" i="7"/>
  <c r="U101" i="7"/>
  <c r="S101" i="7"/>
  <c r="R101" i="7"/>
  <c r="S100" i="7"/>
  <c r="R100" i="7"/>
  <c r="R139" i="7"/>
  <c r="G2" i="7" s="1"/>
  <c r="N139" i="7"/>
  <c r="F139" i="7"/>
  <c r="H2" i="7" s="1"/>
  <c r="U125" i="7"/>
  <c r="U124" i="7"/>
  <c r="P103" i="7" l="1"/>
  <c r="P102" i="7"/>
  <c r="P101" i="7"/>
  <c r="P100" i="7"/>
  <c r="P99" i="7"/>
  <c r="P98" i="7"/>
  <c r="P97" i="7"/>
  <c r="P96" i="7"/>
  <c r="P95" i="7"/>
  <c r="P94" i="7"/>
  <c r="P93" i="7"/>
  <c r="P92" i="7"/>
  <c r="P91" i="7"/>
  <c r="R99" i="7"/>
  <c r="R98" i="7"/>
  <c r="R97" i="7"/>
  <c r="R96" i="7"/>
  <c r="R95" i="7"/>
  <c r="R94" i="7"/>
  <c r="R93" i="7"/>
  <c r="R92" i="7"/>
  <c r="R91" i="7"/>
  <c r="S99" i="7"/>
  <c r="S98" i="7"/>
  <c r="S97" i="7"/>
  <c r="S96" i="7"/>
  <c r="S95" i="7"/>
  <c r="S94" i="7"/>
  <c r="S93" i="7"/>
  <c r="S92" i="7"/>
  <c r="S91" i="7"/>
  <c r="S89" i="7"/>
  <c r="R89" i="7"/>
  <c r="S88" i="7"/>
  <c r="R88" i="7"/>
  <c r="P89" i="7"/>
  <c r="P88" i="7"/>
  <c r="S90" i="7"/>
  <c r="R90" i="7"/>
  <c r="P90" i="7"/>
  <c r="N112" i="7" l="1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U100" i="7" l="1"/>
  <c r="U99" i="7"/>
  <c r="U98" i="7"/>
  <c r="U97" i="7"/>
  <c r="U96" i="7"/>
  <c r="U95" i="7"/>
  <c r="U94" i="7"/>
  <c r="U93" i="7"/>
  <c r="U92" i="7"/>
  <c r="U76" i="7" l="1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P1" i="7" l="1"/>
  <c r="I71" i="7" l="1"/>
  <c r="U71" i="7" s="1"/>
  <c r="I75" i="7"/>
  <c r="U75" i="7" s="1"/>
  <c r="I74" i="7"/>
  <c r="U74" i="7" s="1"/>
  <c r="I73" i="7"/>
  <c r="U73" i="7" s="1"/>
  <c r="I72" i="7"/>
  <c r="U72" i="7" s="1"/>
  <c r="I70" i="7"/>
  <c r="U70" i="7" s="1"/>
  <c r="I69" i="7"/>
  <c r="U69" i="7" s="1"/>
  <c r="I68" i="7"/>
  <c r="U68" i="7" s="1"/>
  <c r="I64" i="7" l="1"/>
  <c r="I65" i="7"/>
  <c r="I66" i="7"/>
  <c r="I67" i="7"/>
  <c r="P8" i="7" l="1"/>
  <c r="I51" i="7"/>
  <c r="P9" i="7" l="1"/>
  <c r="F9" i="7"/>
  <c r="I63" i="7"/>
  <c r="I62" i="7"/>
  <c r="I61" i="7"/>
  <c r="I60" i="7"/>
  <c r="I59" i="7"/>
  <c r="I58" i="7"/>
  <c r="I57" i="7"/>
  <c r="I56" i="7"/>
  <c r="I55" i="7"/>
  <c r="I54" i="7"/>
  <c r="I53" i="7"/>
  <c r="I52" i="7"/>
  <c r="K47" i="7" l="1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1" i="7"/>
  <c r="U52" i="7" l="1"/>
  <c r="F8" i="7" l="1"/>
  <c r="L47" i="7" l="1"/>
  <c r="M47" i="7" s="1"/>
  <c r="M48" i="7" s="1"/>
  <c r="I2" i="7" l="1"/>
  <c r="S137" i="6" l="1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O51" i="7" l="1"/>
  <c r="T51" i="7" l="1"/>
  <c r="O52" i="7" l="1"/>
  <c r="T52" i="7" l="1"/>
  <c r="O53" i="7" l="1"/>
  <c r="T53" i="7" l="1"/>
  <c r="O54" i="7" l="1"/>
  <c r="T54" i="7" l="1"/>
  <c r="O55" i="7" l="1"/>
  <c r="T55" i="7" l="1"/>
  <c r="O56" i="7" l="1"/>
  <c r="T56" i="7" s="1"/>
  <c r="O57" i="7" s="1"/>
  <c r="T57" i="7" s="1"/>
  <c r="O58" i="7" l="1"/>
  <c r="T58" i="7" s="1"/>
  <c r="C39" i="7"/>
  <c r="O59" i="7" l="1"/>
  <c r="T59" i="7" s="1"/>
  <c r="H39" i="7"/>
  <c r="O60" i="7" l="1"/>
  <c r="T60" i="7" s="1"/>
  <c r="C40" i="7"/>
  <c r="O61" i="7" l="1"/>
  <c r="T61" i="7" s="1"/>
  <c r="H40" i="7"/>
  <c r="O62" i="7" l="1"/>
  <c r="T62" i="7" s="1"/>
  <c r="C41" i="7"/>
  <c r="O63" i="7" l="1"/>
  <c r="T63" i="7" s="1"/>
  <c r="H41" i="7"/>
  <c r="O64" i="7" l="1"/>
  <c r="T64" i="7" s="1"/>
  <c r="O65" i="7" s="1"/>
  <c r="C42" i="7"/>
  <c r="H42" i="7" l="1"/>
  <c r="T65" i="7" l="1"/>
  <c r="O66" i="7" s="1"/>
  <c r="C43" i="7"/>
  <c r="T66" i="7" l="1"/>
  <c r="O67" i="7" s="1"/>
  <c r="T67" i="7" s="1"/>
  <c r="O68" i="7" s="1"/>
  <c r="H43" i="7"/>
  <c r="T68" i="7" l="1"/>
  <c r="O69" i="7" s="1"/>
  <c r="C44" i="7"/>
  <c r="T69" i="7" l="1"/>
  <c r="O70" i="7" s="1"/>
  <c r="T70" i="7" s="1"/>
  <c r="O71" i="7" s="1"/>
  <c r="H44" i="7"/>
  <c r="T71" i="7" l="1"/>
  <c r="O72" i="7" s="1"/>
  <c r="T72" i="7" s="1"/>
  <c r="O73" i="7" s="1"/>
  <c r="C45" i="7"/>
  <c r="T73" i="7" l="1"/>
  <c r="O74" i="7" s="1"/>
  <c r="T74" i="7" s="1"/>
  <c r="O75" i="7" s="1"/>
  <c r="H45" i="7"/>
  <c r="T75" i="7" l="1"/>
  <c r="O76" i="7" s="1"/>
  <c r="C46" i="7"/>
  <c r="T76" i="7" l="1"/>
  <c r="O77" i="7" s="1"/>
  <c r="T77" i="7" s="1"/>
  <c r="O78" i="7" s="1"/>
  <c r="H46" i="7"/>
  <c r="C47" i="7" l="1"/>
  <c r="H47" i="7" l="1"/>
  <c r="T78" i="7" l="1"/>
  <c r="O79" i="7" s="1"/>
  <c r="T79" i="7" s="1"/>
  <c r="C48" i="7"/>
  <c r="O80" i="7" l="1"/>
  <c r="H48" i="7"/>
  <c r="C49" i="7" l="1"/>
  <c r="T80" i="7" l="1"/>
  <c r="O81" i="7" s="1"/>
  <c r="T81" i="7" s="1"/>
  <c r="H49" i="7"/>
  <c r="O82" i="7" l="1"/>
  <c r="T82" i="7" s="1"/>
  <c r="C50" i="7"/>
  <c r="O83" i="7" l="1"/>
  <c r="T83" i="7" s="1"/>
  <c r="H50" i="7"/>
  <c r="O84" i="7" l="1"/>
  <c r="T84" i="7" s="1"/>
  <c r="C51" i="7"/>
  <c r="H51" i="7" s="1"/>
  <c r="O85" i="7" l="1"/>
  <c r="T85" i="7" s="1"/>
  <c r="O86" i="7" l="1"/>
  <c r="T86" i="7" s="1"/>
  <c r="C52" i="7"/>
  <c r="O87" i="7" l="1"/>
  <c r="T87" i="7" s="1"/>
  <c r="H52" i="7"/>
  <c r="O88" i="7" l="1"/>
  <c r="T88" i="7" s="1"/>
  <c r="C53" i="7"/>
  <c r="H53" i="7" s="1"/>
  <c r="O89" i="7" l="1"/>
  <c r="C54" i="7"/>
  <c r="T89" i="7" l="1"/>
  <c r="H54" i="7"/>
  <c r="O90" i="7" l="1"/>
  <c r="T90" i="7" s="1"/>
  <c r="O91" i="7" s="1"/>
  <c r="T91" i="7" s="1"/>
  <c r="C55" i="7"/>
  <c r="O92" i="7" l="1"/>
  <c r="H55" i="7"/>
  <c r="C56" i="7" l="1"/>
  <c r="T92" i="7" l="1"/>
  <c r="O93" i="7" s="1"/>
  <c r="T93" i="7" s="1"/>
  <c r="O94" i="7" s="1"/>
  <c r="T94" i="7" s="1"/>
  <c r="O95" i="7" s="1"/>
  <c r="T95" i="7" s="1"/>
  <c r="O96" i="7" s="1"/>
  <c r="T96" i="7" s="1"/>
  <c r="O97" i="7" s="1"/>
  <c r="H56" i="7"/>
  <c r="T97" i="7" l="1"/>
  <c r="O98" i="7" s="1"/>
  <c r="T98" i="7" s="1"/>
  <c r="O99" i="7" s="1"/>
  <c r="T99" i="7" s="1"/>
  <c r="O100" i="7" s="1"/>
  <c r="C57" i="7"/>
  <c r="H57" i="7" s="1"/>
  <c r="C58" i="7" l="1"/>
  <c r="H58" i="7" s="1"/>
  <c r="C59" i="7" l="1"/>
  <c r="H59" i="7" s="1"/>
  <c r="C60" i="7" l="1"/>
  <c r="H60" i="7" s="1"/>
  <c r="C61" i="7" l="1"/>
  <c r="H61" i="7" s="1"/>
  <c r="C62" i="7" l="1"/>
  <c r="H62" i="7" l="1"/>
  <c r="C63" i="7" l="1"/>
  <c r="H63" i="7" l="1"/>
  <c r="C64" i="7" l="1"/>
  <c r="H64" i="7" s="1"/>
  <c r="C65" i="7" l="1"/>
  <c r="H65" i="7" l="1"/>
  <c r="C66" i="7" l="1"/>
  <c r="H66" i="7" s="1"/>
  <c r="C67" i="7" s="1"/>
  <c r="H67" i="7" s="1"/>
  <c r="C68" i="7" l="1"/>
  <c r="H68" i="7" s="1"/>
  <c r="C69" i="7" l="1"/>
  <c r="H69" i="7" s="1"/>
  <c r="C70" i="7" l="1"/>
  <c r="H70" i="7" s="1"/>
  <c r="C71" i="7" l="1"/>
  <c r="H71" i="7" s="1"/>
  <c r="C72" i="7" l="1"/>
  <c r="H72" i="7" s="1"/>
  <c r="C73" i="7" l="1"/>
  <c r="H73" i="7" s="1"/>
  <c r="C74" i="7" l="1"/>
  <c r="H74" i="7" s="1"/>
  <c r="C75" i="7" l="1"/>
  <c r="H75" i="7" s="1"/>
  <c r="C76" i="7" s="1"/>
  <c r="H76" i="7" l="1"/>
  <c r="C77" i="7" l="1"/>
  <c r="H77" i="7" l="1"/>
  <c r="C78" i="7" l="1"/>
  <c r="H78" i="7" l="1"/>
  <c r="C79" i="7" s="1"/>
  <c r="H79" i="7" s="1"/>
  <c r="C80" i="7" l="1"/>
  <c r="H80" i="7" s="1"/>
  <c r="C81" i="7" l="1"/>
  <c r="H81" i="7" s="1"/>
  <c r="C82" i="7" l="1"/>
  <c r="H82" i="7" s="1"/>
  <c r="C83" i="7" l="1"/>
  <c r="H83" i="7" s="1"/>
  <c r="C84" i="7" l="1"/>
  <c r="H84" i="7" s="1"/>
  <c r="C85" i="7" l="1"/>
  <c r="H85" i="7" s="1"/>
  <c r="C86" i="7" l="1"/>
  <c r="H86" i="7" s="1"/>
  <c r="C87" i="7" l="1"/>
  <c r="H87" i="7" l="1"/>
  <c r="C88" i="7" l="1"/>
  <c r="H88" i="7" l="1"/>
  <c r="C89" i="7" l="1"/>
  <c r="H89" i="7" l="1"/>
  <c r="C90" i="7" s="1"/>
  <c r="H90" i="7" s="1"/>
  <c r="C91" i="7" l="1"/>
  <c r="H91" i="7" s="1"/>
  <c r="C92" i="7" l="1"/>
  <c r="H92" i="7" l="1"/>
  <c r="C93" i="7" s="1"/>
  <c r="H93" i="7" l="1"/>
  <c r="C94" i="7" s="1"/>
  <c r="H94" i="7" l="1"/>
  <c r="C95" i="7" s="1"/>
  <c r="H95" i="7" l="1"/>
  <c r="C96" i="7" s="1"/>
  <c r="H96" i="7" l="1"/>
  <c r="C97" i="7" s="1"/>
  <c r="H97" i="7" l="1"/>
  <c r="C98" i="7" s="1"/>
  <c r="H98" i="7" l="1"/>
  <c r="C99" i="7" s="1"/>
  <c r="H99" i="7" l="1"/>
  <c r="C100" i="7" s="1"/>
  <c r="H100" i="7" l="1"/>
  <c r="C101" i="7" l="1"/>
  <c r="H101" i="7" s="1"/>
  <c r="T100" i="7"/>
  <c r="O101" i="7" s="1"/>
  <c r="C102" i="7" l="1"/>
  <c r="H102" i="7" s="1"/>
  <c r="T101" i="7"/>
  <c r="O102" i="7" s="1"/>
  <c r="C103" i="7" l="1"/>
  <c r="H103" i="7" s="1"/>
  <c r="T102" i="7"/>
  <c r="O103" i="7" s="1"/>
  <c r="C104" i="7" l="1"/>
  <c r="H104" i="7" s="1"/>
  <c r="T103" i="7"/>
  <c r="O104" i="7" s="1"/>
  <c r="C105" i="7" l="1"/>
  <c r="H105" i="7" s="1"/>
  <c r="T104" i="7"/>
  <c r="O105" i="7" s="1"/>
  <c r="C106" i="7" l="1"/>
  <c r="H106" i="7" s="1"/>
  <c r="T105" i="7"/>
  <c r="O106" i="7" s="1"/>
  <c r="C107" i="7" l="1"/>
  <c r="H107" i="7" s="1"/>
  <c r="T106" i="7"/>
  <c r="O107" i="7" s="1"/>
  <c r="C108" i="7" l="1"/>
  <c r="H108" i="7" s="1"/>
  <c r="T107" i="7"/>
  <c r="O108" i="7" s="1"/>
  <c r="C109" i="7" l="1"/>
  <c r="H109" i="7" s="1"/>
  <c r="T108" i="7"/>
  <c r="O109" i="7" s="1"/>
  <c r="C110" i="7" l="1"/>
  <c r="H110" i="7" s="1"/>
  <c r="T109" i="7"/>
  <c r="O110" i="7" s="1"/>
  <c r="C111" i="7" l="1"/>
  <c r="H111" i="7" s="1"/>
  <c r="T110" i="7"/>
  <c r="O111" i="7" s="1"/>
  <c r="C112" i="7" l="1"/>
  <c r="H112" i="7" s="1"/>
  <c r="T112" i="7" s="1"/>
  <c r="T111" i="7"/>
  <c r="O112" i="7" l="1"/>
  <c r="C113" i="7"/>
  <c r="H113" i="7" s="1"/>
  <c r="C114" i="7" s="1"/>
  <c r="O113" i="7"/>
  <c r="T113" i="7" l="1"/>
  <c r="O114" i="7" s="1"/>
  <c r="H114" i="7"/>
  <c r="C115" i="7" s="1"/>
  <c r="T114" i="7" l="1"/>
  <c r="O115" i="7" s="1"/>
  <c r="H115" i="7"/>
  <c r="C116" i="7" s="1"/>
  <c r="T115" i="7" l="1"/>
  <c r="O116" i="7" s="1"/>
  <c r="H116" i="7"/>
  <c r="C117" i="7" s="1"/>
  <c r="H117" i="7" s="1"/>
  <c r="C118" i="7" s="1"/>
  <c r="H118" i="7" s="1"/>
  <c r="C119" i="7" s="1"/>
  <c r="H119" i="7" s="1"/>
  <c r="C120" i="7" s="1"/>
  <c r="H120" i="7" s="1"/>
  <c r="C121" i="7" s="1"/>
  <c r="H121" i="7" s="1"/>
  <c r="C122" i="7" s="1"/>
  <c r="H122" i="7" s="1"/>
  <c r="C123" i="7" s="1"/>
  <c r="H123" i="7" s="1"/>
  <c r="C124" i="7" s="1"/>
  <c r="H124" i="7" s="1"/>
  <c r="C125" i="7" s="1"/>
  <c r="H125" i="7" s="1"/>
  <c r="C126" i="7" s="1"/>
  <c r="H126" i="7" l="1"/>
  <c r="C127" i="7" s="1"/>
  <c r="H127" i="7" s="1"/>
  <c r="C128" i="7" s="1"/>
  <c r="T116" i="7"/>
  <c r="O117" i="7" s="1"/>
  <c r="T117" i="7" l="1"/>
  <c r="O118" i="7" s="1"/>
  <c r="H128" i="7" l="1"/>
  <c r="C129" i="7" s="1"/>
  <c r="H129" i="7" s="1"/>
  <c r="C130" i="7" s="1"/>
  <c r="T118" i="7"/>
  <c r="O119" i="7" s="1"/>
  <c r="T119" i="7" l="1"/>
  <c r="O120" i="7" s="1"/>
  <c r="H130" i="7"/>
  <c r="C131" i="7" s="1"/>
  <c r="T120" i="7" l="1"/>
  <c r="O121" i="7" s="1"/>
  <c r="H131" i="7"/>
  <c r="C132" i="7" s="1"/>
  <c r="T121" i="7" l="1"/>
  <c r="O122" i="7" s="1"/>
  <c r="H132" i="7"/>
  <c r="C133" i="7" s="1"/>
  <c r="T122" i="7" l="1"/>
  <c r="O123" i="7" s="1"/>
  <c r="H133" i="7" l="1"/>
  <c r="C134" i="7" s="1"/>
  <c r="H134" i="7" s="1"/>
  <c r="C135" i="7" s="1"/>
  <c r="T123" i="7"/>
  <c r="O124" i="7" s="1"/>
  <c r="T124" i="7" s="1"/>
  <c r="O125" i="7" s="1"/>
  <c r="T125" i="7" s="1"/>
  <c r="O126" i="7" s="1"/>
  <c r="T126" i="7" l="1"/>
  <c r="G135" i="7"/>
  <c r="H135" i="7" s="1"/>
  <c r="C136" i="7" s="1"/>
  <c r="O127" i="7" l="1"/>
  <c r="G136" i="7"/>
  <c r="H136" i="7" s="1"/>
  <c r="C137" i="7" s="1"/>
  <c r="T127" i="7" l="1"/>
  <c r="O128" i="7" s="1"/>
  <c r="T128" i="7" s="1"/>
  <c r="O129" i="7" s="1"/>
  <c r="T129" i="7" s="1"/>
  <c r="O130" i="7" s="1"/>
  <c r="T130" i="7" s="1"/>
  <c r="O131" i="7" s="1"/>
  <c r="T131" i="7" s="1"/>
  <c r="O132" i="7" s="1"/>
  <c r="T132" i="7" s="1"/>
  <c r="O133" i="7" s="1"/>
  <c r="T133" i="7" s="1"/>
  <c r="O134" i="7" s="1"/>
  <c r="T134" i="7" s="1"/>
  <c r="O135" i="7" s="1"/>
  <c r="S135" i="7" s="1"/>
  <c r="T135" i="7" s="1"/>
  <c r="O136" i="7" s="1"/>
  <c r="S136" i="7" s="1"/>
  <c r="T136" i="7" s="1"/>
  <c r="O137" i="7" s="1"/>
  <c r="S137" i="7" s="1"/>
  <c r="G137" i="7"/>
  <c r="T137" i="7" l="1"/>
  <c r="O138" i="7" s="1"/>
  <c r="H137" i="7"/>
  <c r="C138" i="7" s="1"/>
  <c r="G138" i="7" s="1"/>
  <c r="H138" i="7" s="1"/>
  <c r="C139" i="7" s="1"/>
  <c r="G139" i="7" s="1"/>
  <c r="H139" i="7" s="1"/>
  <c r="C140" i="7" s="1"/>
  <c r="G140" i="7" s="1"/>
  <c r="H140" i="7" s="1"/>
  <c r="C141" i="7" s="1"/>
  <c r="G141" i="7" s="1"/>
  <c r="H141" i="7" s="1"/>
  <c r="C142" i="7" s="1"/>
  <c r="G142" i="7" s="1"/>
  <c r="H142" i="7" s="1"/>
  <c r="C143" i="7" s="1"/>
  <c r="G143" i="7" s="1"/>
  <c r="H143" i="7" s="1"/>
  <c r="C144" i="7" s="1"/>
  <c r="G144" i="7" s="1"/>
  <c r="H144" i="7" s="1"/>
  <c r="C145" i="7" s="1"/>
  <c r="G145" i="7" s="1"/>
  <c r="H145" i="7" s="1"/>
  <c r="C146" i="7" s="1"/>
  <c r="G146" i="7" s="1"/>
  <c r="H146" i="7" s="1"/>
  <c r="C147" i="7" s="1"/>
  <c r="G147" i="7" s="1"/>
  <c r="H147" i="7" s="1"/>
  <c r="C148" i="7" s="1"/>
  <c r="G148" i="7" s="1"/>
  <c r="H148" i="7" s="1"/>
  <c r="C149" i="7" s="1"/>
  <c r="G149" i="7" s="1"/>
  <c r="H149" i="7" s="1"/>
  <c r="C150" i="7" s="1"/>
  <c r="S138" i="7"/>
  <c r="T138" i="7" s="1"/>
  <c r="O139" i="7" s="1"/>
  <c r="D6" i="7" l="1"/>
  <c r="S139" i="7"/>
  <c r="T139" i="7" s="1"/>
  <c r="O140" i="7" s="1"/>
  <c r="S140" i="7" s="1"/>
  <c r="T140" i="7" s="1"/>
  <c r="O141" i="7" s="1"/>
  <c r="S141" i="7" s="1"/>
  <c r="T141" i="7" s="1"/>
  <c r="O142" i="7" s="1"/>
  <c r="G150" i="7"/>
  <c r="H150" i="7" s="1"/>
  <c r="C151" i="7" s="1"/>
  <c r="G151" i="7" s="1"/>
  <c r="H151" i="7" s="1"/>
  <c r="S142" i="7" l="1"/>
  <c r="T142" i="7" s="1"/>
  <c r="O143" i="7" s="1"/>
  <c r="S143" i="7" l="1"/>
  <c r="T143" i="7" s="1"/>
  <c r="O144" i="7" s="1"/>
  <c r="S144" i="7" s="1"/>
  <c r="T144" i="7" s="1"/>
  <c r="O145" i="7" s="1"/>
  <c r="S145" i="7" s="1"/>
  <c r="T145" i="7" s="1"/>
  <c r="O146" i="7" s="1"/>
  <c r="S146" i="7" s="1"/>
  <c r="T146" i="7" s="1"/>
  <c r="O147" i="7" s="1"/>
  <c r="S147" i="7" s="1"/>
  <c r="T147" i="7" s="1"/>
  <c r="O148" i="7" s="1"/>
  <c r="S148" i="7" s="1"/>
  <c r="T148" i="7" s="1"/>
  <c r="O149" i="7" s="1"/>
  <c r="S149" i="7" s="1"/>
  <c r="T149" i="7" s="1"/>
  <c r="O150" i="7" s="1"/>
  <c r="S150" i="7" s="1"/>
  <c r="T150" i="7" s="1"/>
  <c r="O151" i="7" s="1"/>
  <c r="S151" i="7" s="1"/>
  <c r="T151" i="7" s="1"/>
  <c r="P6" i="7" l="1"/>
</calcChain>
</file>

<file path=xl/sharedStrings.xml><?xml version="1.0" encoding="utf-8"?>
<sst xmlns="http://schemas.openxmlformats.org/spreadsheetml/2006/main" count="2630" uniqueCount="57">
  <si>
    <t>Current Rate</t>
  </si>
  <si>
    <t>Begining Balance</t>
  </si>
  <si>
    <t>Costs</t>
  </si>
  <si>
    <t>Amortization</t>
  </si>
  <si>
    <t>Interest</t>
  </si>
  <si>
    <t>Ending Balance</t>
  </si>
  <si>
    <t>Dth Volumes</t>
  </si>
  <si>
    <t>YEAR</t>
  </si>
  <si>
    <t>MONTH</t>
  </si>
  <si>
    <t>STATE</t>
  </si>
  <si>
    <t>RATE</t>
  </si>
  <si>
    <t>CLASS</t>
  </si>
  <si>
    <t>CUST</t>
  </si>
  <si>
    <t>UT</t>
  </si>
  <si>
    <t>GS</t>
  </si>
  <si>
    <t>RES</t>
  </si>
  <si>
    <t>COM</t>
  </si>
  <si>
    <t>Winter</t>
  </si>
  <si>
    <t>Summer</t>
  </si>
  <si>
    <t>UT RESIDENTIAL CUSTOMERS</t>
  </si>
  <si>
    <t>UT RESIDENTIAL DTH</t>
  </si>
  <si>
    <t>Year</t>
  </si>
  <si>
    <t>Month</t>
  </si>
  <si>
    <t>Season</t>
  </si>
  <si>
    <t>Blended</t>
  </si>
  <si>
    <t>IRP forward Strip as of May 2016</t>
  </si>
  <si>
    <t>Interest Rate</t>
  </si>
  <si>
    <t>No Rate Change</t>
  </si>
  <si>
    <t>Monthly Percentage Spread</t>
  </si>
  <si>
    <t>1/</t>
  </si>
  <si>
    <t>2/</t>
  </si>
  <si>
    <t>3/</t>
  </si>
  <si>
    <t>Projected Energy Efficiency Account 182.4 Balance</t>
  </si>
  <si>
    <t>(A)</t>
  </si>
  <si>
    <t>(B)</t>
  </si>
  <si>
    <t>(D)</t>
  </si>
  <si>
    <t>(F)</t>
  </si>
  <si>
    <t>(C)</t>
  </si>
  <si>
    <t>(E)</t>
  </si>
  <si>
    <t>Credit Balance (over collected)</t>
  </si>
  <si>
    <t>Debit Balance (under Collected)</t>
  </si>
  <si>
    <t>Amortize no rate change</t>
  </si>
  <si>
    <t>Amortize w/ rate change</t>
  </si>
  <si>
    <t>Difference</t>
  </si>
  <si>
    <t xml:space="preserve">costs by month based on three year historical percentages.  </t>
  </si>
  <si>
    <t>Projected 182.4 Account Balance (No Rate Change)</t>
  </si>
  <si>
    <t>*</t>
  </si>
  <si>
    <t>July and August 2025 actual costs.</t>
  </si>
  <si>
    <t xml:space="preserve">The 2025 estimated costs were calculated by multiplying the budgeted monthly 2025 costs by 100%. </t>
  </si>
  <si>
    <t>The 100% represents the actual cost to budget percentage for the seven months ended July 2025.</t>
  </si>
  <si>
    <t>Estimated monthly costs for 2026 were calculated by spreading the anticipated 2026 budget of $30,880,000</t>
  </si>
  <si>
    <t>3yr average 2022 thru 2024</t>
  </si>
  <si>
    <t>2026 Budget</t>
  </si>
  <si>
    <t>* 2026 Budget is an estimated budget amount and represents the Company's budget forecast at the time of this filing</t>
  </si>
  <si>
    <t>Rate (Oct 25 - Sept 26)</t>
  </si>
  <si>
    <t>Net Interest (Oct  25 - Sept 26)</t>
  </si>
  <si>
    <t>Rate Change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</si>
</sst>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&quot;$&quot;#,##0"/>
    <numFmt numFmtId="165" formatCode="&quot;$&quot;#,##0.00"/>
    <numFmt numFmtId="166" formatCode="&quot;$&quot;#,##0.00000"/>
    <numFmt numFmtId="167" formatCode="0.0%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_);_(* \(#,##0.00000\);_(* &quot;-&quot;??_);_(@_)"/>
    <numFmt numFmtId="171" formatCode="0.0000%"/>
    <numFmt numFmtId="172" formatCode="0.00000000%"/>
    <numFmt numFmtId="173" formatCode="#,##0.000000000"/>
    <numFmt numFmtId="174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7" fillId="0" borderId="0"/>
    <xf numFmtId="0" fontId="8" fillId="0" borderId="1">
      <alignment horizontal="center"/>
    </xf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3" fillId="0" borderId="0"/>
    <xf numFmtId="0" fontId="4" fillId="0" borderId="1">
      <alignment horizontal="center"/>
    </xf>
  </cellStyleXfs>
  <cellXfs count="60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/>
    <xf numFmtId="43" fontId="0" fillId="0" borderId="0" xfId="1" applyFont="1" applyFill="1"/>
    <xf numFmtId="9" fontId="0" fillId="0" borderId="0" xfId="19" applyFont="1" applyFill="1"/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/>
    </xf>
    <xf numFmtId="167" fontId="0" fillId="0" borderId="0" xfId="19" applyNumberFormat="1" applyFont="1" applyFill="1"/>
    <xf numFmtId="3" fontId="0" fillId="0" borderId="0" xfId="0" applyNumberFormat="1" applyAlignment="1">
      <alignment horizontal="center"/>
    </xf>
    <xf numFmtId="0" fontId="11" fillId="0" borderId="0" xfId="0" applyFont="1"/>
    <xf numFmtId="169" fontId="0" fillId="0" borderId="0" xfId="1" applyNumberFormat="1" applyFont="1"/>
    <xf numFmtId="0" fontId="6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9" fontId="11" fillId="0" borderId="0" xfId="0" applyNumberFormat="1" applyFont="1"/>
    <xf numFmtId="10" fontId="0" fillId="0" borderId="0" xfId="19" applyNumberFormat="1" applyFont="1" applyFill="1" applyAlignment="1">
      <alignment vertical="center"/>
    </xf>
    <xf numFmtId="169" fontId="0" fillId="0" borderId="0" xfId="0" applyNumberFormat="1"/>
    <xf numFmtId="0" fontId="0" fillId="0" borderId="0" xfId="0" applyAlignment="1">
      <alignment horizontal="right"/>
    </xf>
    <xf numFmtId="169" fontId="9" fillId="0" borderId="0" xfId="1" applyNumberFormat="1" applyFont="1" applyFill="1"/>
    <xf numFmtId="10" fontId="9" fillId="0" borderId="0" xfId="19" applyNumberFormat="1" applyFont="1" applyFill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165" fontId="12" fillId="0" borderId="0" xfId="0" applyNumberFormat="1" applyFont="1"/>
    <xf numFmtId="168" fontId="12" fillId="0" borderId="0" xfId="0" applyNumberFormat="1" applyFont="1"/>
    <xf numFmtId="167" fontId="0" fillId="0" borderId="0" xfId="0" applyNumberFormat="1"/>
    <xf numFmtId="0" fontId="2" fillId="0" borderId="0" xfId="0" applyFont="1" applyAlignment="1">
      <alignment horizontal="center"/>
    </xf>
    <xf numFmtId="17" fontId="0" fillId="0" borderId="0" xfId="0" applyNumberFormat="1"/>
    <xf numFmtId="3" fontId="6" fillId="0" borderId="0" xfId="0" applyNumberFormat="1" applyFont="1"/>
    <xf numFmtId="169" fontId="6" fillId="0" borderId="0" xfId="1" applyNumberFormat="1" applyFont="1" applyFill="1" applyBorder="1"/>
    <xf numFmtId="3" fontId="9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17" fontId="6" fillId="0" borderId="0" xfId="0" applyNumberFormat="1" applyFont="1"/>
    <xf numFmtId="4" fontId="0" fillId="0" borderId="0" xfId="0" applyNumberFormat="1"/>
    <xf numFmtId="170" fontId="0" fillId="0" borderId="0" xfId="1" applyNumberFormat="1" applyFont="1" applyFill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172" fontId="0" fillId="0" borderId="0" xfId="19" applyNumberFormat="1" applyFont="1" applyFill="1"/>
    <xf numFmtId="173" fontId="0" fillId="0" borderId="0" xfId="0" applyNumberFormat="1"/>
    <xf numFmtId="171" fontId="9" fillId="0" borderId="0" xfId="19" applyNumberFormat="1" applyFont="1" applyFill="1" applyAlignment="1">
      <alignment vertical="center"/>
    </xf>
    <xf numFmtId="10" fontId="0" fillId="3" borderId="0" xfId="19" applyNumberFormat="1" applyFont="1" applyFill="1" applyAlignment="1">
      <alignment vertical="center"/>
    </xf>
    <xf numFmtId="164" fontId="0" fillId="3" borderId="0" xfId="0" applyNumberFormat="1" applyFill="1"/>
    <xf numFmtId="166" fontId="0" fillId="3" borderId="0" xfId="0" applyNumberFormat="1" applyFill="1" applyAlignment="1">
      <alignment vertical="center"/>
    </xf>
    <xf numFmtId="169" fontId="0" fillId="0" borderId="0" xfId="1" applyNumberFormat="1" applyFont="1" applyFill="1"/>
    <xf numFmtId="169" fontId="6" fillId="0" borderId="0" xfId="1" applyNumberFormat="1" applyFont="1" applyFill="1"/>
    <xf numFmtId="10" fontId="9" fillId="3" borderId="0" xfId="19" applyNumberFormat="1" applyFont="1" applyFill="1" applyAlignment="1">
      <alignment vertical="center"/>
    </xf>
    <xf numFmtId="17" fontId="9" fillId="0" borderId="0" xfId="0" applyNumberFormat="1" applyFont="1"/>
    <xf numFmtId="174" fontId="0" fillId="0" borderId="0" xfId="0" applyNumberFormat="1"/>
    <xf numFmtId="0" fontId="0" fillId="3" borderId="0" xfId="0" applyFill="1"/>
    <xf numFmtId="168" fontId="9" fillId="0" borderId="0" xfId="0" applyNumberFormat="1" applyFont="1"/>
    <xf numFmtId="9" fontId="9" fillId="0" borderId="0" xfId="19" applyFont="1" applyFill="1" applyBorder="1"/>
    <xf numFmtId="164" fontId="0" fillId="3" borderId="0" xfId="0" applyNumberFormat="1" applyFill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/>
    </xf>
  </cellXfs>
  <cellStyles count="24">
    <cellStyle name="Comma" xfId="1" builtinId="3"/>
    <cellStyle name="Comma 2" xfId="20" xr:uid="{00000000-0005-0000-0000-000001000000}"/>
    <cellStyle name="Comma 3 2" xfId="9" xr:uid="{00000000-0005-0000-0000-000002000000}"/>
    <cellStyle name="Normal" xfId="0" builtinId="0"/>
    <cellStyle name="Normal 2" xfId="2" xr:uid="{00000000-0005-0000-0000-000004000000}"/>
    <cellStyle name="Normal 3" xfId="10" xr:uid="{00000000-0005-0000-0000-000005000000}"/>
    <cellStyle name="Normal 4" xfId="17" xr:uid="{00000000-0005-0000-0000-000006000000}"/>
    <cellStyle name="Normal 4 2" xfId="22" xr:uid="{00000000-0005-0000-0000-000007000000}"/>
    <cellStyle name="Normal 5" xfId="21" xr:uid="{00000000-0005-0000-0000-000008000000}"/>
    <cellStyle name="Percent" xfId="19" builtinId="5"/>
    <cellStyle name="PSChar" xfId="3" xr:uid="{00000000-0005-0000-0000-00000A000000}"/>
    <cellStyle name="PSChar 2" xfId="11" xr:uid="{00000000-0005-0000-0000-00000B000000}"/>
    <cellStyle name="PSDate" xfId="4" xr:uid="{00000000-0005-0000-0000-00000C000000}"/>
    <cellStyle name="PSDate 2" xfId="12" xr:uid="{00000000-0005-0000-0000-00000D000000}"/>
    <cellStyle name="PSDec" xfId="5" xr:uid="{00000000-0005-0000-0000-00000E000000}"/>
    <cellStyle name="PSDec 2" xfId="13" xr:uid="{00000000-0005-0000-0000-00000F000000}"/>
    <cellStyle name="PSHeading" xfId="6" xr:uid="{00000000-0005-0000-0000-000010000000}"/>
    <cellStyle name="PSHeading 2" xfId="14" xr:uid="{00000000-0005-0000-0000-000011000000}"/>
    <cellStyle name="PSHeading 3" xfId="18" xr:uid="{00000000-0005-0000-0000-000012000000}"/>
    <cellStyle name="PSHeading 3 2" xfId="23" xr:uid="{00000000-0005-0000-0000-000013000000}"/>
    <cellStyle name="PSInt" xfId="7" xr:uid="{00000000-0005-0000-0000-000014000000}"/>
    <cellStyle name="PSInt 2" xfId="15" xr:uid="{00000000-0005-0000-0000-000015000000}"/>
    <cellStyle name="PSSpacer" xfId="8" xr:uid="{00000000-0005-0000-0000-000016000000}"/>
    <cellStyle name="PSSpacer 2" xfId="1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3522750523381E-2"/>
          <c:y val="2.6297080561732373E-2"/>
          <c:w val="0.8980597040754521"/>
          <c:h val="0.90922859259356004"/>
        </c:manualLayout>
      </c:layout>
      <c:lineChart>
        <c:grouping val="standard"/>
        <c:varyColors val="0"/>
        <c:ser>
          <c:idx val="0"/>
          <c:order val="0"/>
          <c:tx>
            <c:strRef>
              <c:f>'Page 1 Backup'!$A$1</c:f>
              <c:strCache>
                <c:ptCount val="1"/>
                <c:pt idx="0">
                  <c:v>Rate Change October 2025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'Page 1 Backup'!$A$40:$A$61</c:f>
              <c:numCache>
                <c:formatCode>mmm\-yy</c:formatCode>
                <c:ptCount val="22"/>
                <c:pt idx="0">
                  <c:v>45657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46022</c:v>
                </c:pt>
                <c:pt idx="13">
                  <c:v>46023</c:v>
                </c:pt>
                <c:pt idx="14">
                  <c:v>46054</c:v>
                </c:pt>
                <c:pt idx="15">
                  <c:v>46082</c:v>
                </c:pt>
                <c:pt idx="16">
                  <c:v>46113</c:v>
                </c:pt>
                <c:pt idx="17">
                  <c:v>46143</c:v>
                </c:pt>
                <c:pt idx="18">
                  <c:v>46174</c:v>
                </c:pt>
                <c:pt idx="19">
                  <c:v>46204</c:v>
                </c:pt>
                <c:pt idx="20">
                  <c:v>46235</c:v>
                </c:pt>
                <c:pt idx="21">
                  <c:v>46266</c:v>
                </c:pt>
              </c:numCache>
            </c:numRef>
          </c:cat>
          <c:val>
            <c:numRef>
              <c:f>'Page 1 Backup'!$B$40:$B$61</c:f>
              <c:numCache>
                <c:formatCode>_(* #,##0_);_(* \(#,##0\);_(* "-"??_);_(@_)</c:formatCode>
                <c:ptCount val="22"/>
                <c:pt idx="0">
                  <c:v>2240250.7200000132</c:v>
                </c:pt>
                <c:pt idx="1">
                  <c:v>2411241.0500000124</c:v>
                </c:pt>
                <c:pt idx="2">
                  <c:v>190400.34000001059</c:v>
                </c:pt>
                <c:pt idx="3">
                  <c:v>384443.19000001071</c:v>
                </c:pt>
                <c:pt idx="4">
                  <c:v>392647.72000001045</c:v>
                </c:pt>
                <c:pt idx="5">
                  <c:v>1876374.6200000108</c:v>
                </c:pt>
                <c:pt idx="6">
                  <c:v>2307318.4700000114</c:v>
                </c:pt>
                <c:pt idx="7">
                  <c:v>3655549.1100000115</c:v>
                </c:pt>
                <c:pt idx="8">
                  <c:v>5447068.9572484512</c:v>
                </c:pt>
                <c:pt idx="9">
                  <c:v>6862809.891035228</c:v>
                </c:pt>
                <c:pt idx="10">
                  <c:v>6909047.1890927423</c:v>
                </c:pt>
                <c:pt idx="11">
                  <c:v>6077679.6500831218</c:v>
                </c:pt>
                <c:pt idx="12">
                  <c:v>3209723.6571357511</c:v>
                </c:pt>
                <c:pt idx="13">
                  <c:v>-1086220.7677338452</c:v>
                </c:pt>
                <c:pt idx="14">
                  <c:v>-2301180.882916484</c:v>
                </c:pt>
                <c:pt idx="15">
                  <c:v>-3594578.7154300646</c:v>
                </c:pt>
                <c:pt idx="16">
                  <c:v>-4046192.4090327499</c:v>
                </c:pt>
                <c:pt idx="17">
                  <c:v>-3240481.0753810722</c:v>
                </c:pt>
                <c:pt idx="18">
                  <c:v>-2812635.2834098949</c:v>
                </c:pt>
                <c:pt idx="19">
                  <c:v>366315.77092535741</c:v>
                </c:pt>
                <c:pt idx="20">
                  <c:v>1930081.3134870473</c:v>
                </c:pt>
                <c:pt idx="21">
                  <c:v>4151381.4774787766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4ED-9E50-571531315F94}"/>
            </c:ext>
          </c:extLst>
        </c:ser>
        <c:ser>
          <c:idx val="3"/>
          <c:order val="3"/>
          <c:tx>
            <c:strRef>
              <c:f>'Page 1 Backup'!$E$1:$E$3</c:f>
              <c:strCache>
                <c:ptCount val="3"/>
                <c:pt idx="0">
                  <c:v>No Rate Change</c:v>
                </c:pt>
                <c:pt idx="2">
                  <c:v>Month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'Page 1 Backup'!$A$40:$A$61</c:f>
              <c:numCache>
                <c:formatCode>mmm\-yy</c:formatCode>
                <c:ptCount val="22"/>
                <c:pt idx="0">
                  <c:v>45657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46022</c:v>
                </c:pt>
                <c:pt idx="13">
                  <c:v>46023</c:v>
                </c:pt>
                <c:pt idx="14">
                  <c:v>46054</c:v>
                </c:pt>
                <c:pt idx="15">
                  <c:v>46082</c:v>
                </c:pt>
                <c:pt idx="16">
                  <c:v>46113</c:v>
                </c:pt>
                <c:pt idx="17">
                  <c:v>46143</c:v>
                </c:pt>
                <c:pt idx="18">
                  <c:v>46174</c:v>
                </c:pt>
                <c:pt idx="19">
                  <c:v>46204</c:v>
                </c:pt>
                <c:pt idx="20">
                  <c:v>46235</c:v>
                </c:pt>
                <c:pt idx="21">
                  <c:v>46266</c:v>
                </c:pt>
              </c:numCache>
            </c:numRef>
          </c:cat>
          <c:val>
            <c:numRef>
              <c:f>'Page 1 Backup'!$E$40:$E$61</c:f>
              <c:numCache>
                <c:formatCode>mmm\-yy</c:formatCode>
                <c:ptCount val="22"/>
                <c:pt idx="0">
                  <c:v>45657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46022</c:v>
                </c:pt>
                <c:pt idx="13">
                  <c:v>46023</c:v>
                </c:pt>
                <c:pt idx="14">
                  <c:v>46054</c:v>
                </c:pt>
                <c:pt idx="15">
                  <c:v>46082</c:v>
                </c:pt>
                <c:pt idx="16">
                  <c:v>46113</c:v>
                </c:pt>
                <c:pt idx="17">
                  <c:v>46143</c:v>
                </c:pt>
                <c:pt idx="18">
                  <c:v>46174</c:v>
                </c:pt>
                <c:pt idx="19">
                  <c:v>46204</c:v>
                </c:pt>
                <c:pt idx="20">
                  <c:v>46235</c:v>
                </c:pt>
                <c:pt idx="21">
                  <c:v>46266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4ED-9E50-571531315F94}"/>
            </c:ext>
          </c:extLst>
        </c:ser>
        <c:ser>
          <c:idx val="4"/>
          <c:order val="4"/>
          <c:tx>
            <c:strRef>
              <c:f>'Page 1 Backup'!$E$1</c:f>
              <c:strCache>
                <c:ptCount val="1"/>
                <c:pt idx="0">
                  <c:v>No Rate Change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'Page 1 Backup'!$A$40:$A$61</c:f>
              <c:numCache>
                <c:formatCode>mmm\-yy</c:formatCode>
                <c:ptCount val="22"/>
                <c:pt idx="0">
                  <c:v>45657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46022</c:v>
                </c:pt>
                <c:pt idx="13">
                  <c:v>46023</c:v>
                </c:pt>
                <c:pt idx="14">
                  <c:v>46054</c:v>
                </c:pt>
                <c:pt idx="15">
                  <c:v>46082</c:v>
                </c:pt>
                <c:pt idx="16">
                  <c:v>46113</c:v>
                </c:pt>
                <c:pt idx="17">
                  <c:v>46143</c:v>
                </c:pt>
                <c:pt idx="18">
                  <c:v>46174</c:v>
                </c:pt>
                <c:pt idx="19">
                  <c:v>46204</c:v>
                </c:pt>
                <c:pt idx="20">
                  <c:v>46235</c:v>
                </c:pt>
                <c:pt idx="21">
                  <c:v>46266</c:v>
                </c:pt>
              </c:numCache>
            </c:numRef>
          </c:cat>
          <c:val>
            <c:numRef>
              <c:f>'Page 1 Backup'!$F$40:$F$61</c:f>
              <c:numCache>
                <c:formatCode>_(* #,##0_);_(* \(#,##0\);_(* "-"??_);_(@_)</c:formatCode>
                <c:ptCount val="22"/>
                <c:pt idx="0">
                  <c:v>2240250.7200000132</c:v>
                </c:pt>
                <c:pt idx="1">
                  <c:v>2411241.0500000124</c:v>
                </c:pt>
                <c:pt idx="2">
                  <c:v>190400.34000001059</c:v>
                </c:pt>
                <c:pt idx="3">
                  <c:v>384443.19000001071</c:v>
                </c:pt>
                <c:pt idx="4">
                  <c:v>392647.72000001045</c:v>
                </c:pt>
                <c:pt idx="5">
                  <c:v>1876374.6200000108</c:v>
                </c:pt>
                <c:pt idx="6">
                  <c:v>2307318.4700000114</c:v>
                </c:pt>
                <c:pt idx="7">
                  <c:v>3655549.1100000115</c:v>
                </c:pt>
                <c:pt idx="8">
                  <c:v>5447068.9572484512</c:v>
                </c:pt>
                <c:pt idx="9">
                  <c:v>6862809.891035228</c:v>
                </c:pt>
                <c:pt idx="10">
                  <c:v>7102376.1193862855</c:v>
                </c:pt>
                <c:pt idx="11">
                  <c:v>6631994.5372417616</c:v>
                </c:pt>
                <c:pt idx="12">
                  <c:v>4324885.7593531273</c:v>
                </c:pt>
                <c:pt idx="13">
                  <c:v>655160.44371650741</c:v>
                </c:pt>
                <c:pt idx="14">
                  <c:v>-54342.220413941293</c:v>
                </c:pt>
                <c:pt idx="15">
                  <c:v>-942755.35400960606</c:v>
                </c:pt>
                <c:pt idx="16">
                  <c:v>-1101594.1198292663</c:v>
                </c:pt>
                <c:pt idx="17">
                  <c:v>-118841.98748001056</c:v>
                </c:pt>
                <c:pt idx="18">
                  <c:v>413561.34764050454</c:v>
                </c:pt>
                <c:pt idx="19">
                  <c:v>3680487.4629425942</c:v>
                </c:pt>
                <c:pt idx="20">
                  <c:v>5325580.0016866056</c:v>
                </c:pt>
                <c:pt idx="21">
                  <c:v>7636860.781161149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8-44ED-9E50-57153131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1556112"/>
        <c:axId val="97155667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 Backup'!$C$1:$C$3</c15:sqref>
                        </c15:formulaRef>
                      </c:ext>
                    </c:extLst>
                    <c:strCache>
                      <c:ptCount val="3"/>
                      <c:pt idx="0">
                        <c:v>Rate Change October 2025</c:v>
                      </c:pt>
                      <c:pt idx="2">
                        <c:v>Ending Balance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'Page 1 Backup'!$A$40:$A$61</c15:sqref>
                        </c15:formulaRef>
                      </c:ext>
                    </c:extLst>
                    <c:numCache>
                      <c:formatCode>mmm\-yy</c:formatCode>
                      <c:ptCount val="22"/>
                      <c:pt idx="0">
                        <c:v>45657</c:v>
                      </c:pt>
                      <c:pt idx="1">
                        <c:v>45658</c:v>
                      </c:pt>
                      <c:pt idx="2">
                        <c:v>45689</c:v>
                      </c:pt>
                      <c:pt idx="3">
                        <c:v>45717</c:v>
                      </c:pt>
                      <c:pt idx="4">
                        <c:v>45748</c:v>
                      </c:pt>
                      <c:pt idx="5">
                        <c:v>45778</c:v>
                      </c:pt>
                      <c:pt idx="6">
                        <c:v>45809</c:v>
                      </c:pt>
                      <c:pt idx="7">
                        <c:v>45839</c:v>
                      </c:pt>
                      <c:pt idx="8">
                        <c:v>45870</c:v>
                      </c:pt>
                      <c:pt idx="9">
                        <c:v>45901</c:v>
                      </c:pt>
                      <c:pt idx="10">
                        <c:v>45931</c:v>
                      </c:pt>
                      <c:pt idx="11">
                        <c:v>45962</c:v>
                      </c:pt>
                      <c:pt idx="12">
                        <c:v>46022</c:v>
                      </c:pt>
                      <c:pt idx="13">
                        <c:v>46023</c:v>
                      </c:pt>
                      <c:pt idx="14">
                        <c:v>46054</c:v>
                      </c:pt>
                      <c:pt idx="15">
                        <c:v>46082</c:v>
                      </c:pt>
                      <c:pt idx="16">
                        <c:v>46113</c:v>
                      </c:pt>
                      <c:pt idx="17">
                        <c:v>46143</c:v>
                      </c:pt>
                      <c:pt idx="18">
                        <c:v>46174</c:v>
                      </c:pt>
                      <c:pt idx="19">
                        <c:v>46204</c:v>
                      </c:pt>
                      <c:pt idx="20">
                        <c:v>46235</c:v>
                      </c:pt>
                      <c:pt idx="21">
                        <c:v>46266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'Page 1 Backup'!#REF!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E38-44ED-9E50-571531315F9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 Backup'!$D$1:$D$3</c15:sqref>
                        </c15:formulaRef>
                      </c:ext>
                    </c:extLst>
                    <c:strCache>
                      <c:ptCount val="3"/>
                      <c:pt idx="0">
                        <c:v>Rate Change October 2025</c:v>
                      </c:pt>
                      <c:pt idx="2">
                        <c:v>Ending Balance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 Backup'!$A$40:$A$61</c15:sqref>
                        </c15:formulaRef>
                      </c:ext>
                    </c:extLst>
                    <c:numCache>
                      <c:formatCode>mmm\-yy</c:formatCode>
                      <c:ptCount val="22"/>
                      <c:pt idx="0">
                        <c:v>45657</c:v>
                      </c:pt>
                      <c:pt idx="1">
                        <c:v>45658</c:v>
                      </c:pt>
                      <c:pt idx="2">
                        <c:v>45689</c:v>
                      </c:pt>
                      <c:pt idx="3">
                        <c:v>45717</c:v>
                      </c:pt>
                      <c:pt idx="4">
                        <c:v>45748</c:v>
                      </c:pt>
                      <c:pt idx="5">
                        <c:v>45778</c:v>
                      </c:pt>
                      <c:pt idx="6">
                        <c:v>45809</c:v>
                      </c:pt>
                      <c:pt idx="7">
                        <c:v>45839</c:v>
                      </c:pt>
                      <c:pt idx="8">
                        <c:v>45870</c:v>
                      </c:pt>
                      <c:pt idx="9">
                        <c:v>45901</c:v>
                      </c:pt>
                      <c:pt idx="10">
                        <c:v>45931</c:v>
                      </c:pt>
                      <c:pt idx="11">
                        <c:v>45962</c:v>
                      </c:pt>
                      <c:pt idx="12">
                        <c:v>46022</c:v>
                      </c:pt>
                      <c:pt idx="13">
                        <c:v>46023</c:v>
                      </c:pt>
                      <c:pt idx="14">
                        <c:v>46054</c:v>
                      </c:pt>
                      <c:pt idx="15">
                        <c:v>46082</c:v>
                      </c:pt>
                      <c:pt idx="16">
                        <c:v>46113</c:v>
                      </c:pt>
                      <c:pt idx="17">
                        <c:v>46143</c:v>
                      </c:pt>
                      <c:pt idx="18">
                        <c:v>46174</c:v>
                      </c:pt>
                      <c:pt idx="19">
                        <c:v>46204</c:v>
                      </c:pt>
                      <c:pt idx="20">
                        <c:v>46235</c:v>
                      </c:pt>
                      <c:pt idx="21">
                        <c:v>46266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 Backup'!#REF!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E38-44ED-9E50-571531315F94}"/>
                  </c:ext>
                </c:extLst>
              </c15:ser>
            </c15:filteredLineSeries>
          </c:ext>
        </c:extLst>
      </c:lineChart>
      <c:dateAx>
        <c:axId val="971556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556672"/>
        <c:crosses val="autoZero"/>
        <c:auto val="1"/>
        <c:lblOffset val="100"/>
        <c:baseTimeUnit val="months"/>
      </c:dateAx>
      <c:valAx>
        <c:axId val="9715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55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06" workbookViewId="0"/>
  </sheetViews>
  <pageMargins left="0.2" right="0.2" top="1" bottom="0.5" header="0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87901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0.21897</cdr:x>
      <cdr:y>0.01854</cdr:y>
    </cdr:from>
    <cdr:to>
      <cdr:x>0.79495</cdr:x>
      <cdr:y>0.07764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1058" y="116490"/>
          <a:ext cx="5000663" cy="371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/>
            <a:t>Projected Energy Efficiency Account 182.4  Balance</a:t>
          </a:r>
        </a:p>
      </cdr:txBody>
    </cdr:sp>
  </cdr:relSizeAnchor>
  <cdr:relSizeAnchor xmlns:cdr="http://schemas.openxmlformats.org/drawingml/2006/chartDrawing">
    <cdr:from>
      <cdr:x>0.86785</cdr:x>
      <cdr:y>0.70186</cdr:y>
    </cdr:from>
    <cdr:to>
      <cdr:x>0.99942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 rot="5400000">
          <a:off x="6410078" y="3783471"/>
          <a:ext cx="1502431" cy="1009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Enbridge</a:t>
          </a:r>
          <a:r>
            <a:rPr lang="en-US" sz="1100" baseline="0"/>
            <a:t> Gas</a:t>
          </a:r>
          <a:r>
            <a:rPr lang="en-US" sz="1100"/>
            <a:t> Utah </a:t>
          </a:r>
        </a:p>
        <a:p xmlns:a="http://schemas.openxmlformats.org/drawingml/2006/main">
          <a:r>
            <a:rPr lang="en-US" sz="1100"/>
            <a:t>Docket No.  25-057-18</a:t>
          </a:r>
        </a:p>
        <a:p xmlns:a="http://schemas.openxmlformats.org/drawingml/2006/main">
          <a:r>
            <a:rPr lang="en-US" sz="1100" baseline="0"/>
            <a:t> EGU Exhibit 1.3                      Page 1 of 2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506730</xdr:colOff>
      <xdr:row>152</xdr:row>
      <xdr:rowOff>118397</xdr:rowOff>
    </xdr:from>
    <xdr:to>
      <xdr:col>8</xdr:col>
      <xdr:colOff>1253490</xdr:colOff>
      <xdr:row>161</xdr:row>
      <xdr:rowOff>56880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498608" y="6991359"/>
          <a:ext cx="1584403" cy="7467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Enbridge</a:t>
          </a:r>
          <a:r>
            <a:rPr lang="en-US" sz="1100" baseline="0"/>
            <a:t> Gas </a:t>
          </a:r>
          <a:r>
            <a:rPr lang="en-US" sz="1100"/>
            <a:t>Utah Docket No.  25-057-18</a:t>
          </a:r>
          <a:r>
            <a:rPr lang="en-US" sz="1100" baseline="0"/>
            <a:t> EGU Exhibit 1.3                      Page 2 of 2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Data02\Data1_COC6\State\Energy%20Efficiency\IRP\2018\2018%20IRP%20volumes%20from%20Dave%20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Data02\Data1_COC6\State\Energy%20Efficiency\IRP\2019\2019%20IRP%20volumes%20from%20Dave%20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mbined RES and COM volumes "/>
      <sheetName val="Sheet3"/>
    </sheetNames>
    <sheetDataSet>
      <sheetData sheetId="0"/>
      <sheetData sheetId="1">
        <row r="9">
          <cell r="O9">
            <v>2252420</v>
          </cell>
        </row>
        <row r="10">
          <cell r="O10">
            <v>2595778</v>
          </cell>
        </row>
        <row r="11">
          <cell r="O11">
            <v>6543898</v>
          </cell>
        </row>
        <row r="12">
          <cell r="O12">
            <v>11510933</v>
          </cell>
        </row>
        <row r="13">
          <cell r="O13">
            <v>18367991</v>
          </cell>
        </row>
        <row r="14">
          <cell r="O14">
            <v>19312728</v>
          </cell>
        </row>
        <row r="15">
          <cell r="O15">
            <v>16076007</v>
          </cell>
        </row>
        <row r="16">
          <cell r="O16">
            <v>12524979</v>
          </cell>
        </row>
        <row r="17">
          <cell r="O17">
            <v>8203418</v>
          </cell>
        </row>
        <row r="18">
          <cell r="O18">
            <v>4929566</v>
          </cell>
        </row>
        <row r="19">
          <cell r="O19">
            <v>2912924</v>
          </cell>
        </row>
        <row r="20">
          <cell r="O20">
            <v>2417248</v>
          </cell>
        </row>
        <row r="21">
          <cell r="O21">
            <v>2257582</v>
          </cell>
        </row>
        <row r="23">
          <cell r="O23">
            <v>6558898</v>
          </cell>
        </row>
        <row r="24">
          <cell r="O24">
            <v>11537319</v>
          </cell>
        </row>
        <row r="25">
          <cell r="O25">
            <v>18410094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mbined"/>
      <sheetName val="Sheet3"/>
    </sheetNames>
    <sheetDataSet>
      <sheetData sheetId="0"/>
      <sheetData sheetId="1">
        <row r="4">
          <cell r="P4">
            <v>2577928</v>
          </cell>
        </row>
        <row r="8">
          <cell r="P8">
            <v>19828276</v>
          </cell>
        </row>
        <row r="9">
          <cell r="P9">
            <v>16730313</v>
          </cell>
        </row>
        <row r="10">
          <cell r="P10">
            <v>13186230</v>
          </cell>
        </row>
        <row r="11">
          <cell r="P11">
            <v>8619471</v>
          </cell>
        </row>
        <row r="12">
          <cell r="P12">
            <v>5236696</v>
          </cell>
        </row>
        <row r="13">
          <cell r="P13">
            <v>3066537</v>
          </cell>
        </row>
        <row r="14">
          <cell r="P14">
            <v>2464334</v>
          </cell>
        </row>
        <row r="15">
          <cell r="P15">
            <v>2256237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71"/>
  <sheetViews>
    <sheetView view="pageBreakPreview" topLeftCell="B1" zoomScale="60" zoomScaleNormal="100" workbookViewId="0">
      <pane ySplit="17" topLeftCell="A133" activePane="bottomLeft" state="frozen"/>
      <selection pane="bottomLeft" activeCell="K1" sqref="K1:AG1048576"/>
    </sheetView>
  </sheetViews>
  <sheetFormatPr defaultColWidth="9.140625" defaultRowHeight="15" x14ac:dyDescent="0.25"/>
  <cols>
    <col min="1" max="1" width="4.85546875" customWidth="1"/>
    <col min="2" max="2" width="12.140625" customWidth="1"/>
    <col min="3" max="3" width="29.42578125" customWidth="1"/>
    <col min="4" max="4" width="17" customWidth="1"/>
    <col min="5" max="5" width="3" customWidth="1"/>
    <col min="6" max="6" width="19" customWidth="1"/>
    <col min="7" max="7" width="23" bestFit="1" customWidth="1"/>
    <col min="8" max="8" width="23.140625" bestFit="1" customWidth="1"/>
    <col min="9" max="9" width="18.140625" customWidth="1"/>
    <col min="10" max="10" width="17.42578125" bestFit="1" customWidth="1"/>
    <col min="11" max="11" width="26" hidden="1" customWidth="1"/>
    <col min="12" max="14" width="14.42578125" hidden="1" customWidth="1"/>
    <col min="15" max="15" width="22" hidden="1" customWidth="1"/>
    <col min="16" max="16" width="14.42578125" hidden="1" customWidth="1"/>
    <col min="17" max="17" width="5.5703125" hidden="1" customWidth="1"/>
    <col min="18" max="18" width="14.42578125" hidden="1" customWidth="1"/>
    <col min="19" max="19" width="11.5703125" hidden="1" customWidth="1"/>
    <col min="20" max="20" width="20.85546875" hidden="1" customWidth="1"/>
    <col min="21" max="21" width="17.5703125" hidden="1" customWidth="1"/>
    <col min="22" max="23" width="0" hidden="1" customWidth="1"/>
    <col min="24" max="24" width="11" hidden="1" customWidth="1"/>
    <col min="25" max="33" width="0" hidden="1" customWidth="1"/>
  </cols>
  <sheetData>
    <row r="1" spans="2:21" x14ac:dyDescent="0.25">
      <c r="B1" t="s">
        <v>52</v>
      </c>
      <c r="D1" s="57">
        <v>30880000</v>
      </c>
      <c r="E1" t="s">
        <v>46</v>
      </c>
      <c r="G1" s="1" t="s">
        <v>41</v>
      </c>
      <c r="H1" s="1" t="s">
        <v>42</v>
      </c>
      <c r="I1" s="41" t="s">
        <v>43</v>
      </c>
      <c r="J1" s="23"/>
      <c r="K1" s="23"/>
      <c r="L1" s="23"/>
      <c r="N1" t="s">
        <v>52</v>
      </c>
      <c r="P1" s="47">
        <f>+D1</f>
        <v>30880000</v>
      </c>
      <c r="S1" s="1"/>
      <c r="T1" s="1"/>
      <c r="U1" s="23"/>
    </row>
    <row r="2" spans="2:21" x14ac:dyDescent="0.25">
      <c r="B2" s="3" t="s">
        <v>0</v>
      </c>
      <c r="C2" s="3"/>
      <c r="D2" s="48">
        <v>0.24542873088639608</v>
      </c>
      <c r="E2" s="8"/>
      <c r="F2" s="1"/>
      <c r="G2" s="1">
        <f>SUM(R137:R148)</f>
        <v>29811622.713520166</v>
      </c>
      <c r="H2" s="1">
        <f>+SUM(F137:F148)</f>
        <v>33186155.888790522</v>
      </c>
      <c r="I2" s="42">
        <f>+H2-G2</f>
        <v>3374533.1752703562</v>
      </c>
      <c r="J2" s="24"/>
      <c r="L2" s="24"/>
      <c r="M2" s="11"/>
      <c r="N2" s="3" t="s">
        <v>0</v>
      </c>
      <c r="O2" s="3"/>
      <c r="P2" s="48">
        <v>0.24542873088639608</v>
      </c>
      <c r="Q2" s="8"/>
      <c r="R2" s="1"/>
      <c r="S2" s="1"/>
      <c r="T2" s="1"/>
      <c r="U2" s="24"/>
    </row>
    <row r="3" spans="2:21" x14ac:dyDescent="0.25">
      <c r="B3" s="3" t="s">
        <v>54</v>
      </c>
      <c r="D3" s="48">
        <v>0.27321008993885171</v>
      </c>
      <c r="E3" s="8"/>
      <c r="F3" s="40"/>
      <c r="G3" s="1"/>
      <c r="H3" s="1"/>
      <c r="I3" s="23"/>
      <c r="J3" s="23"/>
      <c r="L3" s="23"/>
      <c r="N3" s="3" t="s">
        <v>54</v>
      </c>
      <c r="O3" s="3"/>
      <c r="P3" s="48">
        <v>0.24542873088639608</v>
      </c>
      <c r="Q3" s="8"/>
      <c r="R3" s="6"/>
      <c r="S3" s="1"/>
      <c r="T3" s="1"/>
      <c r="U3" s="23"/>
    </row>
    <row r="4" spans="2:21" x14ac:dyDescent="0.25">
      <c r="B4" s="58" t="s">
        <v>53</v>
      </c>
      <c r="C4" s="3"/>
      <c r="D4" s="8"/>
      <c r="E4" s="8"/>
      <c r="F4" s="6"/>
      <c r="G4" s="1"/>
      <c r="H4" s="1"/>
      <c r="I4" s="25"/>
      <c r="J4" s="23"/>
      <c r="K4" s="23"/>
      <c r="L4" s="23"/>
      <c r="N4" s="3"/>
      <c r="Q4" s="8"/>
      <c r="R4" s="6"/>
      <c r="S4" s="1"/>
      <c r="T4" s="1"/>
      <c r="U4" s="25"/>
    </row>
    <row r="5" spans="2:21" x14ac:dyDescent="0.25">
      <c r="B5" s="3"/>
      <c r="C5" s="3"/>
      <c r="D5" s="8"/>
      <c r="E5" s="8"/>
      <c r="F5" s="21"/>
      <c r="G5" s="7"/>
      <c r="H5" s="1"/>
      <c r="I5" s="27"/>
      <c r="J5" s="27"/>
      <c r="K5" s="55"/>
      <c r="L5" s="27"/>
      <c r="N5" s="3"/>
      <c r="O5" s="3"/>
      <c r="P5" s="8"/>
      <c r="Q5" s="8"/>
      <c r="R5" s="21"/>
      <c r="S5" s="7"/>
      <c r="T5" s="1"/>
      <c r="U5" s="27"/>
    </row>
    <row r="6" spans="2:21" x14ac:dyDescent="0.25">
      <c r="B6" s="3" t="s">
        <v>55</v>
      </c>
      <c r="C6" s="3"/>
      <c r="D6" s="4">
        <f>SUM(G137:G148)</f>
        <v>4.5474735088646412E-11</v>
      </c>
      <c r="E6" s="4"/>
      <c r="F6" s="19"/>
      <c r="G6" s="1"/>
      <c r="H6" s="1"/>
      <c r="I6" s="27"/>
      <c r="J6" s="27"/>
      <c r="K6" s="56"/>
      <c r="L6" s="27"/>
      <c r="N6" s="3" t="s">
        <v>55</v>
      </c>
      <c r="O6" s="3"/>
      <c r="P6" s="4">
        <f>SUM(S137:S148)</f>
        <v>110946.12841200942</v>
      </c>
      <c r="Q6" s="4"/>
      <c r="R6" s="19"/>
      <c r="S6" s="1"/>
      <c r="T6" s="1"/>
      <c r="U6" s="27"/>
    </row>
    <row r="7" spans="2:21" x14ac:dyDescent="0.25">
      <c r="B7" s="3"/>
      <c r="C7" s="3"/>
      <c r="D7" s="8"/>
      <c r="E7" s="8"/>
      <c r="F7" s="19"/>
      <c r="G7" s="1"/>
      <c r="H7" s="1"/>
      <c r="J7" s="27"/>
      <c r="K7" s="27"/>
      <c r="L7" s="27"/>
      <c r="N7" s="3"/>
      <c r="O7" s="3"/>
      <c r="P7" s="8"/>
      <c r="Q7" s="8"/>
      <c r="R7" s="19"/>
      <c r="S7" s="1"/>
      <c r="T7" s="1"/>
      <c r="U7" s="27"/>
    </row>
    <row r="8" spans="2:21" x14ac:dyDescent="0.25">
      <c r="B8" s="3" t="s">
        <v>26</v>
      </c>
      <c r="C8" s="3" t="s">
        <v>39</v>
      </c>
      <c r="D8" s="46">
        <v>5.3999999999999999E-2</v>
      </c>
      <c r="E8" s="18"/>
      <c r="F8" s="53">
        <f>+D8/12</f>
        <v>4.4999999999999997E-3</v>
      </c>
      <c r="G8" s="43"/>
      <c r="H8" s="9"/>
      <c r="J8" s="23"/>
      <c r="K8" s="23"/>
      <c r="L8" s="23"/>
      <c r="N8" s="3" t="s">
        <v>26</v>
      </c>
      <c r="O8" s="3"/>
      <c r="P8" s="18">
        <f>+D8</f>
        <v>5.3999999999999999E-2</v>
      </c>
      <c r="Q8" s="18"/>
      <c r="S8" s="1"/>
      <c r="T8" s="9"/>
      <c r="U8" s="26"/>
    </row>
    <row r="9" spans="2:21" x14ac:dyDescent="0.25">
      <c r="B9" s="3"/>
      <c r="C9" s="3" t="s">
        <v>40</v>
      </c>
      <c r="D9" s="51">
        <f>+D8*0.7535</f>
        <v>4.0688999999999996E-2</v>
      </c>
      <c r="E9" s="22"/>
      <c r="F9" s="53">
        <f>+D9/12</f>
        <v>3.3907499999999997E-3</v>
      </c>
      <c r="G9" s="1"/>
      <c r="H9" s="5"/>
      <c r="N9" s="3"/>
      <c r="O9" s="3"/>
      <c r="P9" s="22">
        <f>+D9</f>
        <v>4.0688999999999996E-2</v>
      </c>
      <c r="Q9" s="22"/>
      <c r="S9" s="1"/>
      <c r="T9" s="5"/>
      <c r="U9" s="5"/>
    </row>
    <row r="10" spans="2:21" x14ac:dyDescent="0.25">
      <c r="B10" s="3"/>
      <c r="C10" s="3"/>
      <c r="D10" s="45"/>
      <c r="E10" s="22"/>
      <c r="F10" s="53"/>
      <c r="G10" s="1"/>
      <c r="H10" s="5"/>
      <c r="I10" s="20"/>
      <c r="N10" s="3"/>
      <c r="O10" s="3"/>
      <c r="P10" s="22"/>
      <c r="Q10" s="22"/>
      <c r="S10" s="1"/>
      <c r="T10" s="5"/>
      <c r="U10" s="5"/>
    </row>
    <row r="11" spans="2:21" x14ac:dyDescent="0.25">
      <c r="B11" s="3"/>
      <c r="C11" s="3"/>
      <c r="D11" s="22"/>
      <c r="E11" s="22"/>
      <c r="G11" s="1"/>
      <c r="H11" s="5"/>
      <c r="I11" s="20"/>
      <c r="N11" s="3"/>
      <c r="O11" s="3"/>
      <c r="P11" s="22"/>
      <c r="Q11" s="22"/>
      <c r="S11" s="1"/>
      <c r="T11" s="5"/>
      <c r="U11" s="5"/>
    </row>
    <row r="12" spans="2:21" x14ac:dyDescent="0.25">
      <c r="B12" s="3"/>
      <c r="C12" s="3"/>
      <c r="D12" s="22"/>
      <c r="E12" s="22"/>
      <c r="G12" s="1"/>
      <c r="H12" s="5"/>
      <c r="I12" s="20"/>
      <c r="N12" s="3"/>
      <c r="O12" s="3"/>
      <c r="P12" s="22"/>
      <c r="Q12" s="22"/>
      <c r="S12" s="1"/>
      <c r="T12" s="5"/>
      <c r="U12" s="5"/>
    </row>
    <row r="13" spans="2:21" x14ac:dyDescent="0.25">
      <c r="G13" s="5"/>
      <c r="H13" s="5"/>
      <c r="I13" s="20"/>
      <c r="S13" s="5"/>
      <c r="T13" s="5"/>
      <c r="U13" s="5"/>
    </row>
    <row r="14" spans="2:21" x14ac:dyDescent="0.25">
      <c r="G14" s="5"/>
      <c r="H14" s="5"/>
      <c r="I14" s="20"/>
      <c r="S14" s="5"/>
      <c r="T14" s="5"/>
      <c r="U14" s="5"/>
    </row>
    <row r="15" spans="2:21" ht="18.75" x14ac:dyDescent="0.3">
      <c r="B15" s="59" t="s">
        <v>32</v>
      </c>
      <c r="C15" s="59"/>
      <c r="D15" s="59"/>
      <c r="E15" s="59"/>
      <c r="F15" s="59"/>
      <c r="G15" s="59"/>
      <c r="H15" s="59"/>
      <c r="I15" s="59"/>
      <c r="N15" s="59" t="s">
        <v>45</v>
      </c>
      <c r="O15" s="59"/>
      <c r="P15" s="59"/>
      <c r="Q15" s="59"/>
      <c r="R15" s="59"/>
      <c r="S15" s="59"/>
      <c r="T15" s="59"/>
      <c r="U15" s="59"/>
    </row>
    <row r="16" spans="2:21" x14ac:dyDescent="0.25">
      <c r="C16" s="36" t="s">
        <v>33</v>
      </c>
      <c r="D16" s="36" t="s">
        <v>34</v>
      </c>
      <c r="E16" s="36"/>
      <c r="F16" s="36" t="s">
        <v>37</v>
      </c>
      <c r="G16" s="37" t="s">
        <v>35</v>
      </c>
      <c r="H16" s="37" t="s">
        <v>38</v>
      </c>
      <c r="I16" s="36" t="s">
        <v>36</v>
      </c>
      <c r="S16" s="5"/>
      <c r="T16" s="5"/>
      <c r="U16" s="5"/>
    </row>
    <row r="17" spans="1:30" ht="15.75" thickBot="1" x14ac:dyDescent="0.3">
      <c r="A17" s="34"/>
      <c r="B17" s="34"/>
      <c r="C17" s="35" t="s">
        <v>1</v>
      </c>
      <c r="D17" s="35" t="s">
        <v>2</v>
      </c>
      <c r="E17" s="35"/>
      <c r="F17" s="35" t="s">
        <v>3</v>
      </c>
      <c r="G17" s="35" t="s">
        <v>4</v>
      </c>
      <c r="H17" s="35" t="s">
        <v>5</v>
      </c>
      <c r="I17" s="35" t="s">
        <v>6</v>
      </c>
      <c r="J17" s="44"/>
      <c r="K17" s="29"/>
      <c r="O17" s="29" t="s">
        <v>1</v>
      </c>
      <c r="P17" s="29" t="s">
        <v>2</v>
      </c>
      <c r="Q17" s="29"/>
      <c r="R17" s="29" t="s">
        <v>3</v>
      </c>
      <c r="S17" s="29" t="s">
        <v>4</v>
      </c>
      <c r="T17" s="29" t="s">
        <v>5</v>
      </c>
      <c r="U17" s="29" t="s">
        <v>6</v>
      </c>
    </row>
    <row r="18" spans="1:30" hidden="1" x14ac:dyDescent="0.25">
      <c r="B18" s="38">
        <v>42309</v>
      </c>
      <c r="C18" s="31">
        <v>3651297.7300000135</v>
      </c>
      <c r="D18" s="31">
        <v>1723070.1400000001</v>
      </c>
      <c r="E18" s="31"/>
      <c r="F18" s="31">
        <v>2415204.61</v>
      </c>
      <c r="G18" s="31">
        <v>11422.67</v>
      </c>
      <c r="H18" s="31">
        <v>2970585.9300000141</v>
      </c>
      <c r="I18" s="31">
        <v>9922364.3369777538</v>
      </c>
      <c r="M18" s="1"/>
      <c r="N18" s="30">
        <v>42309</v>
      </c>
      <c r="O18" s="31">
        <v>3651297.7300000135</v>
      </c>
      <c r="P18" s="31">
        <v>1723070.1400000001</v>
      </c>
      <c r="Q18" s="31"/>
      <c r="R18" s="31">
        <v>2415204.61</v>
      </c>
      <c r="S18" s="31">
        <v>11422.67</v>
      </c>
      <c r="T18" s="31">
        <v>2970585.9300000141</v>
      </c>
      <c r="U18" s="31">
        <v>9922364.3369777538</v>
      </c>
    </row>
    <row r="19" spans="1:30" hidden="1" x14ac:dyDescent="0.25">
      <c r="B19" s="38">
        <v>42339</v>
      </c>
      <c r="C19" s="31">
        <v>2970585.9300000141</v>
      </c>
      <c r="D19" s="31">
        <v>2541826.4</v>
      </c>
      <c r="E19" s="31"/>
      <c r="F19" s="31">
        <v>4495342.3600000003</v>
      </c>
      <c r="G19" s="31">
        <v>1860.98</v>
      </c>
      <c r="H19" s="31">
        <v>1018930.9500000137</v>
      </c>
      <c r="I19" s="31">
        <v>18468176.37341683</v>
      </c>
      <c r="M19" s="1"/>
      <c r="N19" s="30">
        <v>42339</v>
      </c>
      <c r="O19" s="31">
        <v>2970585.9300000141</v>
      </c>
      <c r="P19" s="31">
        <v>2541826.4</v>
      </c>
      <c r="Q19" s="31"/>
      <c r="R19" s="31">
        <v>4495342.3600000003</v>
      </c>
      <c r="S19" s="31">
        <v>1860.98</v>
      </c>
      <c r="T19" s="31">
        <v>1018930.9500000137</v>
      </c>
      <c r="U19" s="31">
        <v>18468176.37341683</v>
      </c>
    </row>
    <row r="20" spans="1:30" ht="15" hidden="1" customHeight="1" x14ac:dyDescent="0.25">
      <c r="B20" s="38">
        <v>42370</v>
      </c>
      <c r="C20" s="31">
        <v>1018930.9500000137</v>
      </c>
      <c r="D20" s="31">
        <v>590557.93999999994</v>
      </c>
      <c r="E20" s="31"/>
      <c r="F20" s="31">
        <v>4410349.7</v>
      </c>
      <c r="G20" s="31">
        <v>-11346.25</v>
      </c>
      <c r="H20" s="31">
        <v>-2812207.0599999866</v>
      </c>
      <c r="I20" s="31">
        <v>18119001.758977488</v>
      </c>
      <c r="J20" s="2"/>
      <c r="M20" s="1"/>
      <c r="N20" s="30">
        <v>42370</v>
      </c>
      <c r="O20" s="31">
        <v>1018930.9500000137</v>
      </c>
      <c r="P20" s="31">
        <v>590557.93999999994</v>
      </c>
      <c r="Q20" s="31"/>
      <c r="R20" s="31">
        <v>4410349.7</v>
      </c>
      <c r="S20" s="31">
        <v>-11346.25</v>
      </c>
      <c r="T20" s="31">
        <v>-2812207.0599999866</v>
      </c>
      <c r="U20" s="31">
        <v>18119001.758977488</v>
      </c>
      <c r="AD20" s="10">
        <v>6.247074975792468E-2</v>
      </c>
    </row>
    <row r="21" spans="1:30" hidden="1" x14ac:dyDescent="0.25">
      <c r="B21" s="38">
        <v>42401</v>
      </c>
      <c r="C21" s="31">
        <v>-2812207.0599999866</v>
      </c>
      <c r="D21" s="31">
        <v>3198143.5599999996</v>
      </c>
      <c r="E21" s="31"/>
      <c r="F21" s="31">
        <v>3912489.78</v>
      </c>
      <c r="G21" s="31">
        <v>-14073.4</v>
      </c>
      <c r="H21" s="31">
        <v>-3540626.6799999867</v>
      </c>
      <c r="I21" s="31">
        <v>16073648.129489921</v>
      </c>
      <c r="M21" s="1"/>
      <c r="N21" s="30">
        <v>42401</v>
      </c>
      <c r="O21" s="31">
        <v>-2812207.0599999866</v>
      </c>
      <c r="P21" s="31">
        <v>3198143.5599999996</v>
      </c>
      <c r="Q21" s="31"/>
      <c r="R21" s="31">
        <v>3912489.78</v>
      </c>
      <c r="S21" s="31">
        <v>-14073.4</v>
      </c>
      <c r="T21" s="31">
        <v>-3540626.6799999867</v>
      </c>
      <c r="U21" s="31">
        <v>16073648.129489921</v>
      </c>
      <c r="AD21" s="10">
        <v>7.4212732327383721E-2</v>
      </c>
    </row>
    <row r="22" spans="1:30" hidden="1" x14ac:dyDescent="0.25">
      <c r="B22" s="38">
        <v>42430</v>
      </c>
      <c r="C22" s="31">
        <v>-3540626.6799999867</v>
      </c>
      <c r="D22" s="31">
        <v>2350529.6299999994</v>
      </c>
      <c r="E22" s="31"/>
      <c r="F22" s="31">
        <v>3193079.27</v>
      </c>
      <c r="G22" s="31">
        <v>-17084.59</v>
      </c>
      <c r="H22" s="31">
        <v>-4400260.9099999871</v>
      </c>
      <c r="I22" s="31">
        <v>13118100.115663061</v>
      </c>
      <c r="M22" s="1"/>
      <c r="N22" s="30">
        <v>42430</v>
      </c>
      <c r="O22" s="31">
        <v>-3540626.6799999867</v>
      </c>
      <c r="P22" s="31">
        <v>2350529.6299999994</v>
      </c>
      <c r="Q22" s="31"/>
      <c r="R22" s="31">
        <v>3193079.27</v>
      </c>
      <c r="S22" s="31">
        <v>-17084.59</v>
      </c>
      <c r="T22" s="31">
        <v>-4400260.9099999871</v>
      </c>
      <c r="U22" s="31">
        <v>13118100.115663061</v>
      </c>
      <c r="AD22" s="10">
        <v>0.10386207210824311</v>
      </c>
    </row>
    <row r="23" spans="1:30" hidden="1" x14ac:dyDescent="0.25">
      <c r="B23" s="38">
        <v>42461</v>
      </c>
      <c r="C23" s="31">
        <v>-4400260.9099999871</v>
      </c>
      <c r="D23" s="31">
        <v>2055267.9699999997</v>
      </c>
      <c r="E23" s="31"/>
      <c r="F23" s="31">
        <v>1693686.47</v>
      </c>
      <c r="G23" s="31">
        <v>-28530.85</v>
      </c>
      <c r="H23" s="31">
        <v>-4067210.2599999872</v>
      </c>
      <c r="I23" s="31">
        <v>6958157.5649401154</v>
      </c>
      <c r="M23" s="1"/>
      <c r="N23" s="30">
        <v>42461</v>
      </c>
      <c r="O23" s="31">
        <v>-4400260.9099999871</v>
      </c>
      <c r="P23" s="31">
        <v>2055267.9699999997</v>
      </c>
      <c r="Q23" s="31"/>
      <c r="R23" s="31">
        <v>1693686.47</v>
      </c>
      <c r="S23" s="31">
        <v>-28530.85</v>
      </c>
      <c r="T23" s="31">
        <v>-4067210.2599999872</v>
      </c>
      <c r="U23" s="31">
        <v>6958157.5649401154</v>
      </c>
      <c r="AD23" s="10">
        <v>9.1476866620502501E-2</v>
      </c>
    </row>
    <row r="24" spans="1:30" hidden="1" x14ac:dyDescent="0.25">
      <c r="B24" s="38">
        <v>42491</v>
      </c>
      <c r="C24" s="31">
        <v>-4067210.2599999872</v>
      </c>
      <c r="D24" s="31">
        <v>1745517.6900000002</v>
      </c>
      <c r="E24" s="31"/>
      <c r="F24" s="31">
        <v>1064296.5</v>
      </c>
      <c r="G24" s="31">
        <v>-12568.05</v>
      </c>
      <c r="H24" s="31">
        <v>-3398557.1199999871</v>
      </c>
      <c r="I24" s="31">
        <v>4372440.161734473</v>
      </c>
      <c r="M24" s="1"/>
      <c r="N24" s="30">
        <v>42491</v>
      </c>
      <c r="O24" s="31">
        <v>-4067210.2599999872</v>
      </c>
      <c r="P24" s="31">
        <v>1745517.6900000002</v>
      </c>
      <c r="Q24" s="31"/>
      <c r="R24" s="31">
        <v>1064296.5</v>
      </c>
      <c r="S24" s="31">
        <v>-12568.05</v>
      </c>
      <c r="T24" s="31">
        <v>-3398557.1199999871</v>
      </c>
      <c r="U24" s="31">
        <v>4372440.161734473</v>
      </c>
      <c r="AD24" s="10">
        <v>9.8419767725009988E-2</v>
      </c>
    </row>
    <row r="25" spans="1:30" hidden="1" x14ac:dyDescent="0.25">
      <c r="B25" s="38">
        <v>42522</v>
      </c>
      <c r="C25" s="31">
        <v>-3398557.1199999871</v>
      </c>
      <c r="D25" s="31">
        <v>1921128.6400000001</v>
      </c>
      <c r="E25" s="31"/>
      <c r="F25" s="31">
        <v>734362.57</v>
      </c>
      <c r="G25" s="31">
        <v>-8214.1299999999992</v>
      </c>
      <c r="H25" s="31">
        <v>-2220005.1799999867</v>
      </c>
      <c r="I25" s="31">
        <v>3016975.4333896078</v>
      </c>
      <c r="M25" s="1"/>
      <c r="N25" s="30">
        <v>42522</v>
      </c>
      <c r="O25" s="31">
        <v>-3398557.1199999871</v>
      </c>
      <c r="P25" s="31">
        <v>1921128.6400000001</v>
      </c>
      <c r="Q25" s="31"/>
      <c r="R25" s="31">
        <v>734362.57</v>
      </c>
      <c r="S25" s="31">
        <v>-8214.1299999999992</v>
      </c>
      <c r="T25" s="31">
        <v>-2220005.1799999867</v>
      </c>
      <c r="U25" s="31">
        <v>3016975.4333896078</v>
      </c>
      <c r="AD25" s="10">
        <v>0.10510643195732165</v>
      </c>
    </row>
    <row r="26" spans="1:30" hidden="1" x14ac:dyDescent="0.25">
      <c r="B26" s="38">
        <v>42552</v>
      </c>
      <c r="C26" s="31">
        <v>-2220005.1799999867</v>
      </c>
      <c r="D26" s="31">
        <v>1893390.84</v>
      </c>
      <c r="E26" s="31"/>
      <c r="F26" s="31">
        <v>497557.9</v>
      </c>
      <c r="G26" s="31">
        <v>-3068.84</v>
      </c>
      <c r="H26" s="31">
        <v>-827241.07999998657</v>
      </c>
      <c r="I26" s="31">
        <v>2044112.8433178768</v>
      </c>
      <c r="M26" s="1"/>
      <c r="N26" s="30">
        <v>42552</v>
      </c>
      <c r="O26" s="31">
        <v>-2220005.1799999867</v>
      </c>
      <c r="P26" s="31">
        <v>1893390.84</v>
      </c>
      <c r="Q26" s="31"/>
      <c r="R26" s="31">
        <v>497557.9</v>
      </c>
      <c r="S26" s="31">
        <v>-3068.84</v>
      </c>
      <c r="T26" s="31">
        <v>-827241.07999998657</v>
      </c>
      <c r="U26" s="31">
        <v>2044112.8433178768</v>
      </c>
      <c r="AD26" s="10">
        <v>8.5728447288286408E-2</v>
      </c>
    </row>
    <row r="27" spans="1:30" hidden="1" x14ac:dyDescent="0.25">
      <c r="A27" s="36"/>
      <c r="B27" s="38">
        <v>42583</v>
      </c>
      <c r="C27" s="31">
        <v>-827241.07999998657</v>
      </c>
      <c r="D27" s="31">
        <v>1451940.43</v>
      </c>
      <c r="E27" s="31"/>
      <c r="F27" s="31">
        <v>515529.77</v>
      </c>
      <c r="G27" s="31">
        <v>243.06</v>
      </c>
      <c r="H27" s="31">
        <v>109412.64000001334</v>
      </c>
      <c r="I27" s="32">
        <v>2176343</v>
      </c>
      <c r="M27" s="1"/>
      <c r="N27" s="30">
        <v>42583</v>
      </c>
      <c r="O27" s="31">
        <v>-827241.07999998657</v>
      </c>
      <c r="P27" s="31">
        <v>1451940.43</v>
      </c>
      <c r="Q27" s="31"/>
      <c r="R27" s="31">
        <v>515529.77</v>
      </c>
      <c r="S27" s="31">
        <v>243.06</v>
      </c>
      <c r="T27" s="31">
        <v>109412.64000001334</v>
      </c>
      <c r="U27" s="32">
        <v>2176343</v>
      </c>
      <c r="AD27" s="10">
        <v>6.9430098790820627E-2</v>
      </c>
    </row>
    <row r="28" spans="1:30" hidden="1" x14ac:dyDescent="0.25">
      <c r="A28" s="36"/>
      <c r="B28" s="38">
        <v>42614</v>
      </c>
      <c r="C28" s="31">
        <v>109412.64000001334</v>
      </c>
      <c r="D28" s="31">
        <v>1579281.98</v>
      </c>
      <c r="E28" s="31"/>
      <c r="F28" s="31">
        <v>625081.97</v>
      </c>
      <c r="G28" s="31">
        <v>2434.0300000000002</v>
      </c>
      <c r="H28" s="31">
        <v>1066046.6800000134</v>
      </c>
      <c r="I28" s="32">
        <v>2382277</v>
      </c>
      <c r="M28" s="1"/>
      <c r="N28" s="30">
        <v>42614</v>
      </c>
      <c r="O28" s="31">
        <v>109412.64000001334</v>
      </c>
      <c r="P28" s="31">
        <v>1579281.98</v>
      </c>
      <c r="Q28" s="31"/>
      <c r="R28" s="31">
        <v>625081.97</v>
      </c>
      <c r="S28" s="31">
        <v>2434.0300000000002</v>
      </c>
      <c r="T28" s="31">
        <v>1066046.6800000134</v>
      </c>
      <c r="U28" s="32">
        <v>2382277</v>
      </c>
      <c r="AD28" s="10">
        <v>8.3373787839074329E-2</v>
      </c>
    </row>
    <row r="29" spans="1:30" hidden="1" x14ac:dyDescent="0.25">
      <c r="A29" s="36"/>
      <c r="B29" s="38">
        <v>42644</v>
      </c>
      <c r="C29" s="31">
        <v>1066046.6800000134</v>
      </c>
      <c r="D29" s="31">
        <v>3101481.6599999997</v>
      </c>
      <c r="E29" s="31"/>
      <c r="F29" s="31">
        <v>1421167.71</v>
      </c>
      <c r="G29" s="31">
        <v>6306.94</v>
      </c>
      <c r="H29" s="31">
        <v>2752667.5700000129</v>
      </c>
      <c r="I29" s="32">
        <v>6407830</v>
      </c>
      <c r="M29" s="1"/>
      <c r="N29" s="30">
        <v>42644</v>
      </c>
      <c r="O29" s="31">
        <v>1066046.6800000134</v>
      </c>
      <c r="P29" s="31">
        <v>3101481.6599999997</v>
      </c>
      <c r="Q29" s="31"/>
      <c r="R29" s="31">
        <v>1421167.71</v>
      </c>
      <c r="S29" s="31">
        <v>6306.94</v>
      </c>
      <c r="T29" s="31">
        <v>2752667.5700000129</v>
      </c>
      <c r="U29" s="32">
        <v>6407830</v>
      </c>
      <c r="AD29" s="10">
        <v>5.4143444858791856E-2</v>
      </c>
    </row>
    <row r="30" spans="1:30" hidden="1" x14ac:dyDescent="0.25">
      <c r="A30" s="36"/>
      <c r="B30" s="38">
        <v>42675</v>
      </c>
      <c r="C30" s="31">
        <v>2752667.5700000129</v>
      </c>
      <c r="D30" s="31">
        <v>1142617.5999999999</v>
      </c>
      <c r="E30" s="31"/>
      <c r="F30" s="31">
        <v>2257059.7200000002</v>
      </c>
      <c r="G30" s="31">
        <v>3759.15</v>
      </c>
      <c r="H30" s="31">
        <v>1641984.6000000127</v>
      </c>
      <c r="I30" s="32">
        <v>11163498</v>
      </c>
      <c r="M30" s="1"/>
      <c r="N30" s="30">
        <v>42675</v>
      </c>
      <c r="O30" s="31">
        <v>2752667.5700000129</v>
      </c>
      <c r="P30" s="31">
        <v>1142617.5999999999</v>
      </c>
      <c r="Q30" s="31"/>
      <c r="R30" s="31">
        <v>2257059.7200000002</v>
      </c>
      <c r="S30" s="31">
        <v>3759.15</v>
      </c>
      <c r="T30" s="31">
        <v>1641984.6000000127</v>
      </c>
      <c r="U30" s="32">
        <v>11163498</v>
      </c>
      <c r="AD30" s="10">
        <v>7.0841182331845304E-2</v>
      </c>
    </row>
    <row r="31" spans="1:30" hidden="1" x14ac:dyDescent="0.25">
      <c r="A31" s="36"/>
      <c r="B31" s="38">
        <v>42705</v>
      </c>
      <c r="C31" s="31">
        <v>1641984.6000000127</v>
      </c>
      <c r="D31" s="31">
        <v>2739320.6200000006</v>
      </c>
      <c r="E31" s="31"/>
      <c r="F31" s="31">
        <v>3499670</v>
      </c>
      <c r="G31" s="31">
        <v>2309.2800000000002</v>
      </c>
      <c r="H31" s="31">
        <v>883944.50000001374</v>
      </c>
      <c r="I31" s="32">
        <v>17535402</v>
      </c>
      <c r="M31" s="1"/>
      <c r="N31" s="30">
        <v>42705</v>
      </c>
      <c r="O31" s="31">
        <v>1641984.6000000127</v>
      </c>
      <c r="P31" s="31">
        <v>2739320.6200000006</v>
      </c>
      <c r="Q31" s="31"/>
      <c r="R31" s="31">
        <v>3499670</v>
      </c>
      <c r="S31" s="31">
        <v>2309.2800000000002</v>
      </c>
      <c r="T31" s="31">
        <v>883944.50000001374</v>
      </c>
      <c r="U31" s="32">
        <v>17535402</v>
      </c>
      <c r="AD31" s="10">
        <v>0.10093441839479578</v>
      </c>
    </row>
    <row r="32" spans="1:30" hidden="1" x14ac:dyDescent="0.25">
      <c r="A32" s="36"/>
      <c r="B32" s="38">
        <v>42736</v>
      </c>
      <c r="C32" s="31">
        <v>883944.50000001374</v>
      </c>
      <c r="D32" s="31">
        <v>2415580.7399999993</v>
      </c>
      <c r="E32" s="31"/>
      <c r="F32" s="31">
        <v>3596351.22</v>
      </c>
      <c r="G32" s="31">
        <v>-1108.92</v>
      </c>
      <c r="H32" s="31">
        <v>-297934.89999998693</v>
      </c>
      <c r="I32" s="32">
        <v>18387772</v>
      </c>
      <c r="N32" s="30">
        <v>42736</v>
      </c>
      <c r="O32" s="31">
        <v>883944.50000001374</v>
      </c>
      <c r="P32" s="31">
        <v>2415580.7399999993</v>
      </c>
      <c r="Q32" s="31"/>
      <c r="R32" s="31">
        <v>3596351.22</v>
      </c>
      <c r="S32" s="31">
        <v>-1108.92</v>
      </c>
      <c r="T32" s="31">
        <v>-297934.89999998693</v>
      </c>
      <c r="U32" s="32">
        <v>18387772</v>
      </c>
      <c r="AD32" s="10"/>
    </row>
    <row r="33" spans="1:30" hidden="1" x14ac:dyDescent="0.25">
      <c r="A33" s="36"/>
      <c r="B33" s="38">
        <v>42767</v>
      </c>
      <c r="C33" s="31">
        <v>-297934.89999998693</v>
      </c>
      <c r="D33" s="31">
        <v>1738970.7599999998</v>
      </c>
      <c r="E33" s="31"/>
      <c r="F33" s="31">
        <v>3190082.35</v>
      </c>
      <c r="G33" s="31">
        <v>-6494.4400000000005</v>
      </c>
      <c r="H33" s="31">
        <v>-1755540.9299999871</v>
      </c>
      <c r="I33" s="32">
        <v>14848944</v>
      </c>
      <c r="N33" s="30">
        <v>42767</v>
      </c>
      <c r="O33" s="31">
        <v>-297934.89999998693</v>
      </c>
      <c r="P33" s="31">
        <v>1738970.7599999998</v>
      </c>
      <c r="Q33" s="31"/>
      <c r="R33" s="31">
        <v>3190082.35</v>
      </c>
      <c r="S33" s="31">
        <v>-6494.4400000000005</v>
      </c>
      <c r="T33" s="31">
        <v>-1755540.9299999871</v>
      </c>
      <c r="U33" s="32">
        <v>14848944</v>
      </c>
      <c r="AD33" s="10"/>
    </row>
    <row r="34" spans="1:30" hidden="1" x14ac:dyDescent="0.25">
      <c r="A34" s="36"/>
      <c r="B34" s="38">
        <v>42795</v>
      </c>
      <c r="C34" s="31">
        <v>-1755540.9299999871</v>
      </c>
      <c r="D34" s="31">
        <v>1785922.22</v>
      </c>
      <c r="E34" s="31"/>
      <c r="F34" s="31">
        <v>2140864.91</v>
      </c>
      <c r="G34" s="31">
        <v>-7369.11</v>
      </c>
      <c r="H34" s="31">
        <v>-2117852.7299999869</v>
      </c>
      <c r="I34" s="32">
        <v>11588704</v>
      </c>
      <c r="K34" s="5"/>
      <c r="N34" s="30">
        <v>42795</v>
      </c>
      <c r="O34" s="31">
        <v>-1755540.9299999871</v>
      </c>
      <c r="P34" s="31">
        <v>1785922.22</v>
      </c>
      <c r="Q34" s="31"/>
      <c r="R34" s="31">
        <v>2140864.91</v>
      </c>
      <c r="S34" s="31">
        <v>-7369.11</v>
      </c>
      <c r="T34" s="31">
        <v>-2117852.7299999869</v>
      </c>
      <c r="U34" s="32">
        <v>11588704</v>
      </c>
    </row>
    <row r="35" spans="1:30" hidden="1" x14ac:dyDescent="0.25">
      <c r="A35" s="36"/>
      <c r="B35" s="38">
        <v>42826</v>
      </c>
      <c r="C35" s="31">
        <v>-2117852.7299999869</v>
      </c>
      <c r="D35" s="31">
        <v>1644500.77</v>
      </c>
      <c r="E35" s="31"/>
      <c r="F35" s="31">
        <v>1507129.57</v>
      </c>
      <c r="G35" s="31">
        <v>-6915.18</v>
      </c>
      <c r="H35" s="31">
        <v>-1987396.7099999869</v>
      </c>
      <c r="I35" s="32">
        <v>7606235</v>
      </c>
      <c r="N35" s="30">
        <v>42826</v>
      </c>
      <c r="O35" s="31">
        <v>-2117852.7299999869</v>
      </c>
      <c r="P35" s="31">
        <v>1644500.77</v>
      </c>
      <c r="Q35" s="31"/>
      <c r="R35" s="31">
        <v>1507129.57</v>
      </c>
      <c r="S35" s="31">
        <v>-6915.18</v>
      </c>
      <c r="T35" s="31">
        <v>-1987396.7099999869</v>
      </c>
      <c r="U35" s="32">
        <v>7606235</v>
      </c>
    </row>
    <row r="36" spans="1:30" hidden="1" x14ac:dyDescent="0.25">
      <c r="A36" s="36"/>
      <c r="B36" s="38">
        <v>42856</v>
      </c>
      <c r="C36" s="31">
        <v>-1987396.7099999869</v>
      </c>
      <c r="D36" s="31">
        <v>1954372.6</v>
      </c>
      <c r="E36" s="31"/>
      <c r="F36" s="31">
        <v>900881.75</v>
      </c>
      <c r="G36" s="31">
        <v>-3260.89</v>
      </c>
      <c r="H36" s="31">
        <v>-937166.74999998685</v>
      </c>
      <c r="I36" s="32">
        <v>4635406</v>
      </c>
      <c r="N36" s="30">
        <v>42856</v>
      </c>
      <c r="O36" s="31">
        <v>-1987396.7099999869</v>
      </c>
      <c r="P36" s="31">
        <v>1954372.6</v>
      </c>
      <c r="Q36" s="31"/>
      <c r="R36" s="31">
        <v>900881.75</v>
      </c>
      <c r="S36" s="31">
        <v>-3260.89</v>
      </c>
      <c r="T36" s="31">
        <v>-937166.74999998685</v>
      </c>
      <c r="U36" s="32">
        <v>4635406</v>
      </c>
    </row>
    <row r="37" spans="1:30" hidden="1" x14ac:dyDescent="0.25">
      <c r="A37" s="36"/>
      <c r="B37" s="38">
        <v>42887</v>
      </c>
      <c r="C37" s="31">
        <v>-937166.74999998685</v>
      </c>
      <c r="D37" s="31">
        <v>1043817.08</v>
      </c>
      <c r="E37" s="31"/>
      <c r="F37" s="31">
        <v>516237.64</v>
      </c>
      <c r="G37" s="31">
        <v>-1430.1423574166211</v>
      </c>
      <c r="H37" s="31">
        <v>-411017.44999998691</v>
      </c>
      <c r="I37" s="32">
        <v>2752141</v>
      </c>
      <c r="J37" s="39"/>
      <c r="N37" s="30">
        <v>42887</v>
      </c>
      <c r="O37" s="31">
        <v>-937166.74999998685</v>
      </c>
      <c r="P37" s="31">
        <v>1043817.08</v>
      </c>
      <c r="Q37" s="31"/>
      <c r="R37" s="31">
        <v>516237.64</v>
      </c>
      <c r="S37" s="31">
        <v>-1430.14</v>
      </c>
      <c r="T37" s="31">
        <v>-411017.44999998691</v>
      </c>
      <c r="U37" s="32">
        <v>2752141</v>
      </c>
    </row>
    <row r="38" spans="1:30" hidden="1" x14ac:dyDescent="0.25">
      <c r="A38" s="36"/>
      <c r="B38" s="38">
        <v>42917</v>
      </c>
      <c r="C38" s="31">
        <v>-411017.44999998691</v>
      </c>
      <c r="D38" s="31">
        <v>1642995.31</v>
      </c>
      <c r="E38" s="31"/>
      <c r="F38" s="31">
        <v>417429.09</v>
      </c>
      <c r="G38" s="31">
        <v>1763.3623289216951</v>
      </c>
      <c r="H38" s="31">
        <v>816312.13000001304</v>
      </c>
      <c r="I38" s="32">
        <v>2319117</v>
      </c>
      <c r="J38" s="1"/>
      <c r="N38" s="30">
        <v>42917</v>
      </c>
      <c r="O38" s="31">
        <v>-411017.44999998691</v>
      </c>
      <c r="P38" s="31">
        <v>1642995.31</v>
      </c>
      <c r="Q38" s="31"/>
      <c r="R38" s="31">
        <v>417429.09</v>
      </c>
      <c r="S38" s="31">
        <v>1763.36</v>
      </c>
      <c r="T38" s="31">
        <v>816312.13000001304</v>
      </c>
      <c r="U38" s="32">
        <v>2319117</v>
      </c>
    </row>
    <row r="39" spans="1:30" hidden="1" x14ac:dyDescent="0.25">
      <c r="A39" s="36"/>
      <c r="B39" s="38">
        <v>42948</v>
      </c>
      <c r="C39" s="31">
        <f t="shared" ref="C39:C43" si="0">+H38</f>
        <v>816312.13000001304</v>
      </c>
      <c r="D39" s="31">
        <v>2646545.5499999998</v>
      </c>
      <c r="E39" s="31"/>
      <c r="F39" s="31">
        <v>404278.76</v>
      </c>
      <c r="G39" s="31">
        <v>6621.31</v>
      </c>
      <c r="H39" s="31">
        <f t="shared" ref="H39:H43" si="1">C39+D39-F39+G39</f>
        <v>3065200.230000013</v>
      </c>
      <c r="I39" s="32">
        <v>2263871</v>
      </c>
      <c r="J39" s="1"/>
      <c r="N39" s="30">
        <v>42948</v>
      </c>
      <c r="O39" s="31">
        <v>816312.13000001304</v>
      </c>
      <c r="P39" s="31">
        <v>2646545.5499999998</v>
      </c>
      <c r="Q39" s="31"/>
      <c r="R39" s="31">
        <v>404278.76</v>
      </c>
      <c r="S39" s="31">
        <v>6621.31</v>
      </c>
      <c r="T39" s="31">
        <v>3065200.230000013</v>
      </c>
      <c r="U39" s="32">
        <v>2263871</v>
      </c>
    </row>
    <row r="40" spans="1:30" hidden="1" x14ac:dyDescent="0.25">
      <c r="A40" s="36"/>
      <c r="B40" s="38">
        <v>42979</v>
      </c>
      <c r="C40" s="31">
        <f t="shared" si="0"/>
        <v>3065200.230000013</v>
      </c>
      <c r="D40" s="31">
        <v>1047788.62</v>
      </c>
      <c r="E40" s="31"/>
      <c r="F40" s="31">
        <v>501596.15</v>
      </c>
      <c r="G40" s="31">
        <v>7751.04</v>
      </c>
      <c r="H40" s="31">
        <f t="shared" si="1"/>
        <v>3619143.7400000133</v>
      </c>
      <c r="I40" s="32">
        <v>2478087</v>
      </c>
      <c r="J40" s="6"/>
      <c r="N40" s="30">
        <v>42979</v>
      </c>
      <c r="O40" s="31">
        <v>3065200.230000013</v>
      </c>
      <c r="P40" s="31">
        <v>1047788.62</v>
      </c>
      <c r="Q40" s="31"/>
      <c r="R40" s="31">
        <v>501596.15</v>
      </c>
      <c r="S40" s="31">
        <v>7751.04</v>
      </c>
      <c r="T40" s="31">
        <v>3619143.7400000133</v>
      </c>
      <c r="U40" s="32">
        <v>2478087</v>
      </c>
    </row>
    <row r="41" spans="1:30" hidden="1" x14ac:dyDescent="0.25">
      <c r="A41" s="36"/>
      <c r="B41" s="38">
        <v>43009</v>
      </c>
      <c r="C41" s="31">
        <f t="shared" si="0"/>
        <v>3619143.7400000133</v>
      </c>
      <c r="D41" s="31">
        <v>1794805.74</v>
      </c>
      <c r="E41" s="31"/>
      <c r="F41" s="31">
        <v>1254205.98</v>
      </c>
      <c r="G41" s="31">
        <v>9072.17</v>
      </c>
      <c r="H41" s="31">
        <f t="shared" si="1"/>
        <v>4168815.6700000134</v>
      </c>
      <c r="I41" s="32">
        <v>6665538</v>
      </c>
      <c r="N41" s="30">
        <v>43009</v>
      </c>
      <c r="O41" s="31">
        <v>3619143.7400000133</v>
      </c>
      <c r="P41" s="31">
        <v>1794805.74</v>
      </c>
      <c r="Q41" s="31"/>
      <c r="R41" s="31">
        <v>1254205.98</v>
      </c>
      <c r="S41" s="31">
        <v>9072.17</v>
      </c>
      <c r="T41" s="31">
        <v>4168815.6700000134</v>
      </c>
      <c r="U41" s="32">
        <v>6665538</v>
      </c>
    </row>
    <row r="42" spans="1:30" hidden="1" x14ac:dyDescent="0.25">
      <c r="A42" s="36"/>
      <c r="B42" s="38">
        <v>43040</v>
      </c>
      <c r="C42" s="31">
        <f t="shared" si="0"/>
        <v>4168815.6700000134</v>
      </c>
      <c r="D42" s="31">
        <v>1562627.03</v>
      </c>
      <c r="E42" s="31"/>
      <c r="F42" s="31">
        <v>2505884.2799999998</v>
      </c>
      <c r="G42" s="31">
        <v>6982.8</v>
      </c>
      <c r="H42" s="31">
        <f t="shared" si="1"/>
        <v>3232541.2200000132</v>
      </c>
      <c r="I42" s="32">
        <v>11612469</v>
      </c>
      <c r="N42" s="30">
        <v>43040</v>
      </c>
      <c r="O42" s="31">
        <v>4168815.6700000134</v>
      </c>
      <c r="P42" s="31">
        <v>1562627.03</v>
      </c>
      <c r="Q42" s="31"/>
      <c r="R42" s="31">
        <v>2505884.2799999998</v>
      </c>
      <c r="S42" s="31">
        <v>6982.8</v>
      </c>
      <c r="T42" s="31">
        <v>3232541.2200000132</v>
      </c>
      <c r="U42" s="32">
        <v>11612469</v>
      </c>
    </row>
    <row r="43" spans="1:30" hidden="1" x14ac:dyDescent="0.25">
      <c r="A43" s="36"/>
      <c r="B43" s="38">
        <v>43070</v>
      </c>
      <c r="C43" s="31">
        <f t="shared" si="0"/>
        <v>3232541.2200000132</v>
      </c>
      <c r="D43" s="31">
        <v>3690449.24</v>
      </c>
      <c r="E43" s="31"/>
      <c r="F43" s="31">
        <v>3872050.69</v>
      </c>
      <c r="G43" s="31">
        <v>6598.51</v>
      </c>
      <c r="H43" s="31">
        <f t="shared" si="1"/>
        <v>3057538.2800000138</v>
      </c>
      <c r="I43" s="32">
        <v>18240637</v>
      </c>
      <c r="J43" s="1"/>
      <c r="N43" s="30">
        <v>43070</v>
      </c>
      <c r="O43" s="31">
        <v>3232541.2200000132</v>
      </c>
      <c r="P43" s="31">
        <v>3690449.24</v>
      </c>
      <c r="Q43" s="31"/>
      <c r="R43" s="31">
        <v>3872050.69</v>
      </c>
      <c r="S43" s="31">
        <v>6598.51</v>
      </c>
      <c r="T43" s="31">
        <v>3057538.2800000138</v>
      </c>
      <c r="U43" s="32">
        <v>18240637</v>
      </c>
    </row>
    <row r="44" spans="1:30" hidden="1" x14ac:dyDescent="0.25">
      <c r="A44" s="36"/>
      <c r="B44" s="38">
        <v>43101</v>
      </c>
      <c r="C44" s="31">
        <f t="shared" ref="C44:C52" si="2">+H43</f>
        <v>3057538.2800000138</v>
      </c>
      <c r="D44" s="31">
        <v>2688280.08</v>
      </c>
      <c r="E44" s="31"/>
      <c r="F44" s="31">
        <v>4107773.78</v>
      </c>
      <c r="G44" s="31">
        <v>4255.7700000000004</v>
      </c>
      <c r="H44" s="31">
        <f t="shared" ref="H44:H52" si="3">C44+D44-F44+G44</f>
        <v>1642300.3500000145</v>
      </c>
      <c r="I44" s="32">
        <v>19103597</v>
      </c>
      <c r="K44" s="28"/>
      <c r="N44" s="30">
        <v>43101</v>
      </c>
      <c r="O44" s="31">
        <v>3057538.2800000138</v>
      </c>
      <c r="P44" s="31">
        <v>2688280.08</v>
      </c>
      <c r="Q44" s="31"/>
      <c r="R44" s="31">
        <v>4107773.78</v>
      </c>
      <c r="S44" s="31">
        <v>4255.7700000000004</v>
      </c>
      <c r="T44" s="31">
        <v>1642300.3500000145</v>
      </c>
      <c r="U44" s="32">
        <v>19103597</v>
      </c>
    </row>
    <row r="45" spans="1:30" hidden="1" x14ac:dyDescent="0.25">
      <c r="A45" s="36"/>
      <c r="B45" s="38">
        <v>43132</v>
      </c>
      <c r="C45" s="31">
        <f t="shared" si="2"/>
        <v>1642300.3500000145</v>
      </c>
      <c r="D45" s="31">
        <v>1077663.8500000001</v>
      </c>
      <c r="E45" s="31"/>
      <c r="F45" s="31">
        <v>3990944.06</v>
      </c>
      <c r="G45" s="31">
        <v>-4345.83</v>
      </c>
      <c r="H45" s="31">
        <f t="shared" si="3"/>
        <v>-1275325.6899999855</v>
      </c>
      <c r="I45" s="32">
        <v>15427005</v>
      </c>
      <c r="K45" s="28"/>
      <c r="N45" s="30">
        <v>43132</v>
      </c>
      <c r="O45" s="31">
        <v>1642300.3500000145</v>
      </c>
      <c r="P45" s="31">
        <v>1077663.8500000001</v>
      </c>
      <c r="Q45" s="31"/>
      <c r="R45" s="31">
        <v>3990944.06</v>
      </c>
      <c r="S45" s="31">
        <v>-4345.83</v>
      </c>
      <c r="T45" s="31">
        <v>-1275325.6899999855</v>
      </c>
      <c r="U45" s="32">
        <v>15427005</v>
      </c>
    </row>
    <row r="46" spans="1:30" hidden="1" x14ac:dyDescent="0.25">
      <c r="A46" s="36"/>
      <c r="B46" s="38">
        <v>43160</v>
      </c>
      <c r="C46" s="31">
        <f t="shared" si="2"/>
        <v>-1275325.6899999855</v>
      </c>
      <c r="D46" s="31">
        <v>3067619.28</v>
      </c>
      <c r="E46" s="31"/>
      <c r="F46" s="31">
        <v>2039548.68</v>
      </c>
      <c r="G46" s="31">
        <v>-813.12</v>
      </c>
      <c r="H46" s="31">
        <f t="shared" si="3"/>
        <v>-248068.20999998564</v>
      </c>
      <c r="I46" s="32">
        <v>12039846</v>
      </c>
      <c r="K46" s="28"/>
      <c r="N46" s="30">
        <v>43160</v>
      </c>
      <c r="O46" s="31">
        <v>-1275325.6899999855</v>
      </c>
      <c r="P46" s="31">
        <v>3067619.28</v>
      </c>
      <c r="Q46" s="31"/>
      <c r="R46" s="31">
        <v>2039548.68</v>
      </c>
      <c r="S46" s="31">
        <v>-813.12</v>
      </c>
      <c r="T46" s="31">
        <v>-248068.20999998564</v>
      </c>
      <c r="U46" s="32">
        <v>12039846</v>
      </c>
    </row>
    <row r="47" spans="1:30" hidden="1" x14ac:dyDescent="0.25">
      <c r="A47" s="36"/>
      <c r="B47" s="38">
        <v>43191</v>
      </c>
      <c r="C47" s="31">
        <f t="shared" si="2"/>
        <v>-248068.20999998564</v>
      </c>
      <c r="D47" s="31">
        <v>2044002.39</v>
      </c>
      <c r="E47" s="31"/>
      <c r="F47" s="31">
        <v>1973087.51</v>
      </c>
      <c r="G47" s="31">
        <v>-603.79999999999995</v>
      </c>
      <c r="H47" s="31">
        <f t="shared" si="3"/>
        <v>-177757.12999998586</v>
      </c>
      <c r="I47" s="32">
        <v>7902341</v>
      </c>
      <c r="K47" s="39">
        <f>SUM(D44:D50)</f>
        <v>13875384.18</v>
      </c>
      <c r="L47" s="6">
        <f>+K47/7</f>
        <v>1982197.74</v>
      </c>
      <c r="M47">
        <f>+L47*12</f>
        <v>23786372.879999999</v>
      </c>
      <c r="N47" s="30">
        <v>43191</v>
      </c>
      <c r="O47" s="31">
        <v>-248068.20999998564</v>
      </c>
      <c r="P47" s="31">
        <v>2044002.39</v>
      </c>
      <c r="Q47" s="31"/>
      <c r="R47" s="31">
        <v>1973087.51</v>
      </c>
      <c r="S47" s="31">
        <v>-603.79999999999995</v>
      </c>
      <c r="T47" s="31">
        <v>-177757.12999998586</v>
      </c>
      <c r="U47" s="32">
        <v>7902341</v>
      </c>
    </row>
    <row r="48" spans="1:30" hidden="1" x14ac:dyDescent="0.25">
      <c r="A48" s="36"/>
      <c r="B48" s="38">
        <v>43221</v>
      </c>
      <c r="C48" s="31">
        <f t="shared" si="2"/>
        <v>-177757.12999998586</v>
      </c>
      <c r="D48" s="31">
        <v>1565120.6</v>
      </c>
      <c r="E48" s="31"/>
      <c r="F48" s="31">
        <v>949630.5</v>
      </c>
      <c r="G48" s="31">
        <v>1123.1300000000001</v>
      </c>
      <c r="H48" s="31">
        <f t="shared" si="3"/>
        <v>438856.10000001418</v>
      </c>
      <c r="I48" s="32">
        <v>4815860</v>
      </c>
      <c r="K48" s="39"/>
      <c r="M48" s="7">
        <f>+M47/D1</f>
        <v>0.77028409585492219</v>
      </c>
      <c r="N48" s="30">
        <v>43221</v>
      </c>
      <c r="O48" s="31">
        <v>-177757.12999998586</v>
      </c>
      <c r="P48" s="31">
        <v>1565120.6</v>
      </c>
      <c r="Q48" s="31"/>
      <c r="R48" s="31">
        <v>949630.5</v>
      </c>
      <c r="S48" s="31">
        <v>1123.1300000000001</v>
      </c>
      <c r="T48" s="31">
        <v>438856.10000001418</v>
      </c>
      <c r="U48" s="32">
        <v>4815860</v>
      </c>
    </row>
    <row r="49" spans="1:21" hidden="1" x14ac:dyDescent="0.25">
      <c r="A49" s="36"/>
      <c r="B49" s="38">
        <v>43252</v>
      </c>
      <c r="C49" s="31">
        <f t="shared" si="2"/>
        <v>438856.10000001418</v>
      </c>
      <c r="D49" s="31">
        <v>1839005.66</v>
      </c>
      <c r="E49" s="31"/>
      <c r="F49" s="31">
        <v>618918.21</v>
      </c>
      <c r="G49" s="31">
        <v>4256.51</v>
      </c>
      <c r="H49" s="31">
        <f t="shared" si="3"/>
        <v>1663200.0600000143</v>
      </c>
      <c r="I49" s="32">
        <v>2859281</v>
      </c>
      <c r="K49" s="28"/>
      <c r="N49" s="30">
        <v>43252</v>
      </c>
      <c r="O49" s="31">
        <v>438856.10000001418</v>
      </c>
      <c r="P49" s="31">
        <v>1839005.66</v>
      </c>
      <c r="Q49" s="31"/>
      <c r="R49" s="31">
        <v>618918.21</v>
      </c>
      <c r="S49" s="31">
        <v>4256.51</v>
      </c>
      <c r="T49" s="31">
        <v>1663200.0600000143</v>
      </c>
      <c r="U49" s="32">
        <v>2859281</v>
      </c>
    </row>
    <row r="50" spans="1:21" hidden="1" x14ac:dyDescent="0.25">
      <c r="A50" s="36"/>
      <c r="B50" s="38">
        <v>43282</v>
      </c>
      <c r="C50" s="31">
        <f t="shared" si="2"/>
        <v>1663200.0600000143</v>
      </c>
      <c r="D50" s="31">
        <v>1593692.32</v>
      </c>
      <c r="E50" s="31"/>
      <c r="F50" s="31">
        <v>447802.33</v>
      </c>
      <c r="G50" s="31">
        <v>7207.54</v>
      </c>
      <c r="H50" s="31">
        <f t="shared" si="3"/>
        <v>2816297.5900000143</v>
      </c>
      <c r="I50" s="32">
        <v>2409399</v>
      </c>
      <c r="K50" s="28"/>
      <c r="N50" s="30">
        <v>43282</v>
      </c>
      <c r="O50" s="31">
        <v>1663200.0600000143</v>
      </c>
      <c r="P50" s="31">
        <v>1593692.32</v>
      </c>
      <c r="Q50" s="31"/>
      <c r="R50" s="31">
        <v>447802.33</v>
      </c>
      <c r="S50" s="31">
        <v>7207.54</v>
      </c>
      <c r="T50" s="31">
        <v>2816297.5900000143</v>
      </c>
      <c r="U50" s="32">
        <v>2409399</v>
      </c>
    </row>
    <row r="51" spans="1:21" hidden="1" x14ac:dyDescent="0.25">
      <c r="A51" s="36"/>
      <c r="B51" s="38">
        <v>43313</v>
      </c>
      <c r="C51" s="31">
        <f t="shared" si="2"/>
        <v>2816297.5900000143</v>
      </c>
      <c r="D51" s="31">
        <v>2183482.65</v>
      </c>
      <c r="E51" s="31"/>
      <c r="F51" s="31">
        <v>430752.97</v>
      </c>
      <c r="G51" s="31">
        <v>11723.18</v>
      </c>
      <c r="H51" s="31">
        <f t="shared" si="3"/>
        <v>4580750.4500000142</v>
      </c>
      <c r="I51" s="50">
        <f>+'[1]Combined RES and COM volumes '!$O9</f>
        <v>2252420</v>
      </c>
      <c r="J51" s="49"/>
      <c r="N51" s="38">
        <v>43313</v>
      </c>
      <c r="O51" s="31">
        <f t="shared" ref="O51:O52" si="4">+T50</f>
        <v>2816297.5900000143</v>
      </c>
      <c r="P51" s="31">
        <v>2183482.65</v>
      </c>
      <c r="Q51" s="31"/>
      <c r="R51" s="31">
        <v>430752.97</v>
      </c>
      <c r="S51" s="31">
        <v>11723.18</v>
      </c>
      <c r="T51" s="31">
        <f t="shared" ref="T51:T52" si="5">O51+P51-R51+S51</f>
        <v>4580750.4500000142</v>
      </c>
      <c r="U51" s="32">
        <f>+I51</f>
        <v>2252420</v>
      </c>
    </row>
    <row r="52" spans="1:21" hidden="1" x14ac:dyDescent="0.25">
      <c r="A52" s="36"/>
      <c r="B52" s="38">
        <v>43344</v>
      </c>
      <c r="C52" s="31">
        <f t="shared" si="2"/>
        <v>4580750.4500000142</v>
      </c>
      <c r="D52" s="31">
        <v>1748236.4300000002</v>
      </c>
      <c r="E52" s="31"/>
      <c r="F52" s="31">
        <v>538629.75</v>
      </c>
      <c r="G52" s="31">
        <v>14585.92</v>
      </c>
      <c r="H52" s="31">
        <f t="shared" si="3"/>
        <v>5804943.0500000138</v>
      </c>
      <c r="I52" s="50">
        <f>+'[1]Combined RES and COM volumes '!$O10</f>
        <v>2595778</v>
      </c>
      <c r="J52" s="49"/>
      <c r="N52" s="38">
        <v>43344</v>
      </c>
      <c r="O52" s="31">
        <f t="shared" si="4"/>
        <v>4580750.4500000142</v>
      </c>
      <c r="P52" s="31">
        <v>1748236.4300000002</v>
      </c>
      <c r="Q52" s="31"/>
      <c r="R52" s="31">
        <v>538629.75</v>
      </c>
      <c r="S52" s="31">
        <v>14585.92</v>
      </c>
      <c r="T52" s="31">
        <f t="shared" si="5"/>
        <v>5804943.0500000138</v>
      </c>
      <c r="U52" s="32">
        <f t="shared" ref="U52:U67" si="6">+I52</f>
        <v>2595778</v>
      </c>
    </row>
    <row r="53" spans="1:21" hidden="1" x14ac:dyDescent="0.25">
      <c r="A53" s="36"/>
      <c r="B53" s="38">
        <v>43374</v>
      </c>
      <c r="C53" s="31">
        <f t="shared" ref="C53:C55" si="7">+H52</f>
        <v>5804943.0500000138</v>
      </c>
      <c r="D53" s="31">
        <v>2922481.92</v>
      </c>
      <c r="E53" s="31"/>
      <c r="F53" s="31">
        <v>1241932.82</v>
      </c>
      <c r="G53" s="31">
        <v>19477.169999999998</v>
      </c>
      <c r="H53" s="31">
        <f t="shared" ref="H53:H55" si="8">C53+D53-F53+G53</f>
        <v>7504969.3200000133</v>
      </c>
      <c r="I53" s="50">
        <f>+'[1]Combined RES and COM volumes '!$O11</f>
        <v>6543898</v>
      </c>
      <c r="J53" s="49"/>
      <c r="N53" s="38">
        <v>43374</v>
      </c>
      <c r="O53" s="31">
        <f t="shared" ref="O53:O55" si="9">+T52</f>
        <v>5804943.0500000138</v>
      </c>
      <c r="P53" s="31">
        <v>2922481.92</v>
      </c>
      <c r="Q53" s="31"/>
      <c r="R53" s="31">
        <v>1241932.82</v>
      </c>
      <c r="S53" s="31">
        <v>19477.169999999998</v>
      </c>
      <c r="T53" s="31">
        <f t="shared" ref="T53:T55" si="10">O53+P53-R53+S53</f>
        <v>7504969.3200000133</v>
      </c>
      <c r="U53" s="32">
        <f t="shared" si="6"/>
        <v>6543898</v>
      </c>
    </row>
    <row r="54" spans="1:21" hidden="1" x14ac:dyDescent="0.25">
      <c r="A54" s="36"/>
      <c r="B54" s="38">
        <v>43405</v>
      </c>
      <c r="C54" s="31">
        <f t="shared" si="7"/>
        <v>7504969.3200000133</v>
      </c>
      <c r="D54" s="31">
        <v>780359.89999999991</v>
      </c>
      <c r="E54" s="31"/>
      <c r="F54" s="31">
        <v>2860780.28</v>
      </c>
      <c r="G54" s="31">
        <v>18056</v>
      </c>
      <c r="H54" s="31">
        <f t="shared" si="8"/>
        <v>5442604.9400000144</v>
      </c>
      <c r="I54" s="50">
        <f>+'[1]Combined RES and COM volumes '!$O12</f>
        <v>11510933</v>
      </c>
      <c r="J54" s="49"/>
      <c r="N54" s="38">
        <v>43405</v>
      </c>
      <c r="O54" s="31">
        <f t="shared" si="9"/>
        <v>7504969.3200000133</v>
      </c>
      <c r="P54" s="31">
        <v>780359.89999999991</v>
      </c>
      <c r="Q54" s="31"/>
      <c r="R54" s="31">
        <v>2860780.28</v>
      </c>
      <c r="S54" s="31">
        <v>18056</v>
      </c>
      <c r="T54" s="31">
        <f t="shared" si="10"/>
        <v>5442604.9400000144</v>
      </c>
      <c r="U54" s="32">
        <f t="shared" si="6"/>
        <v>11510933</v>
      </c>
    </row>
    <row r="55" spans="1:21" hidden="1" x14ac:dyDescent="0.25">
      <c r="A55" s="36"/>
      <c r="B55" s="38">
        <v>43435</v>
      </c>
      <c r="C55" s="31">
        <f t="shared" si="7"/>
        <v>5442604.9400000144</v>
      </c>
      <c r="D55" s="31">
        <v>2176720.4</v>
      </c>
      <c r="E55" s="31"/>
      <c r="F55" s="31">
        <v>4688160.6500000004</v>
      </c>
      <c r="G55" s="31">
        <v>3259.52</v>
      </c>
      <c r="H55" s="31">
        <f t="shared" si="8"/>
        <v>2934424.2100000144</v>
      </c>
      <c r="I55" s="50">
        <f>+'[1]Combined RES and COM volumes '!$O13</f>
        <v>18367991</v>
      </c>
      <c r="J55" s="49"/>
      <c r="N55" s="38">
        <v>43435</v>
      </c>
      <c r="O55" s="31">
        <f t="shared" si="9"/>
        <v>5442604.9400000144</v>
      </c>
      <c r="P55" s="31">
        <v>2176720.4</v>
      </c>
      <c r="Q55" s="31"/>
      <c r="R55" s="31">
        <v>4688160.6500000004</v>
      </c>
      <c r="S55" s="31">
        <v>3259.52</v>
      </c>
      <c r="T55" s="31">
        <f t="shared" si="10"/>
        <v>2934424.2100000144</v>
      </c>
      <c r="U55" s="32">
        <f t="shared" si="6"/>
        <v>18367991</v>
      </c>
    </row>
    <row r="56" spans="1:21" hidden="1" x14ac:dyDescent="0.25">
      <c r="A56" s="36"/>
      <c r="B56" s="38">
        <v>43466</v>
      </c>
      <c r="C56" s="31">
        <f t="shared" ref="C56:C79" si="11">+H55</f>
        <v>2934424.2100000144</v>
      </c>
      <c r="D56" s="31">
        <v>319803.5799999999</v>
      </c>
      <c r="E56" s="31"/>
      <c r="F56" s="31">
        <v>4925006.8099999996</v>
      </c>
      <c r="G56" s="31">
        <v>-5581.3</v>
      </c>
      <c r="H56" s="31">
        <f t="shared" ref="H56:H67" si="12">C56+D56-F56+G56</f>
        <v>-1676360.3199999852</v>
      </c>
      <c r="I56" s="50">
        <f>+'[1]Combined RES and COM volumes '!$O14</f>
        <v>19312728</v>
      </c>
      <c r="J56" s="49"/>
      <c r="N56" s="38">
        <v>43466</v>
      </c>
      <c r="O56" s="31">
        <f t="shared" ref="O56:O79" si="13">+T55</f>
        <v>2934424.2100000144</v>
      </c>
      <c r="P56" s="31">
        <v>319803.5799999999</v>
      </c>
      <c r="Q56" s="31"/>
      <c r="R56" s="31">
        <v>4925006.8099999996</v>
      </c>
      <c r="S56" s="31">
        <v>-5581.3</v>
      </c>
      <c r="T56" s="31">
        <f t="shared" ref="T56:T79" si="14">O56+P56-R56+S56</f>
        <v>-1676360.3199999852</v>
      </c>
      <c r="U56" s="32">
        <f t="shared" si="6"/>
        <v>19312728</v>
      </c>
    </row>
    <row r="57" spans="1:21" hidden="1" x14ac:dyDescent="0.25">
      <c r="A57" s="36"/>
      <c r="B57" s="38">
        <v>43497</v>
      </c>
      <c r="C57" s="31">
        <f t="shared" si="11"/>
        <v>-1676360.3199999852</v>
      </c>
      <c r="D57" s="31">
        <v>2522015.4400000004</v>
      </c>
      <c r="E57" s="31"/>
      <c r="F57" s="31">
        <v>4377283.0999999996</v>
      </c>
      <c r="G57" s="31">
        <v>-12036.97</v>
      </c>
      <c r="H57" s="31">
        <f t="shared" si="12"/>
        <v>-3543664.9499999848</v>
      </c>
      <c r="I57" s="50">
        <f>+'[1]Combined RES and COM volumes '!$O15</f>
        <v>16076007</v>
      </c>
      <c r="J57" s="49"/>
      <c r="N57" s="38">
        <v>43497</v>
      </c>
      <c r="O57" s="31">
        <f t="shared" si="13"/>
        <v>-1676360.3199999852</v>
      </c>
      <c r="P57" s="31">
        <v>2522015.4400000004</v>
      </c>
      <c r="Q57" s="31"/>
      <c r="R57" s="31">
        <v>4377283.0999999996</v>
      </c>
      <c r="S57" s="31">
        <v>-12036.97</v>
      </c>
      <c r="T57" s="31">
        <f t="shared" si="14"/>
        <v>-3543664.9499999848</v>
      </c>
      <c r="U57" s="32">
        <f t="shared" si="6"/>
        <v>16076007</v>
      </c>
    </row>
    <row r="58" spans="1:21" hidden="1" x14ac:dyDescent="0.25">
      <c r="A58" s="36"/>
      <c r="B58" s="38">
        <v>43525</v>
      </c>
      <c r="C58" s="31">
        <f t="shared" si="11"/>
        <v>-3543664.9499999848</v>
      </c>
      <c r="D58" s="31">
        <v>3433913.52</v>
      </c>
      <c r="E58" s="31"/>
      <c r="F58" s="31">
        <v>3143157.89</v>
      </c>
      <c r="G58" s="31">
        <v>-11087</v>
      </c>
      <c r="H58" s="31">
        <f t="shared" si="12"/>
        <v>-3263996.3199999849</v>
      </c>
      <c r="I58" s="50">
        <f>+'[1]Combined RES and COM volumes '!$O16</f>
        <v>12524979</v>
      </c>
      <c r="J58" s="49"/>
      <c r="N58" s="38">
        <v>43525</v>
      </c>
      <c r="O58" s="31">
        <f t="shared" si="13"/>
        <v>-3543664.9499999848</v>
      </c>
      <c r="P58" s="31">
        <v>3433913.52</v>
      </c>
      <c r="Q58" s="31"/>
      <c r="R58" s="31">
        <v>3143157.89</v>
      </c>
      <c r="S58" s="31">
        <v>-11087</v>
      </c>
      <c r="T58" s="31">
        <f t="shared" si="14"/>
        <v>-3263996.3199999849</v>
      </c>
      <c r="U58" s="32">
        <f t="shared" si="6"/>
        <v>12524979</v>
      </c>
    </row>
    <row r="59" spans="1:21" hidden="1" x14ac:dyDescent="0.25">
      <c r="A59" s="36"/>
      <c r="B59" s="38">
        <v>43556</v>
      </c>
      <c r="C59" s="31">
        <f t="shared" si="11"/>
        <v>-3263996.3199999849</v>
      </c>
      <c r="D59" s="31">
        <v>2968513.7900000005</v>
      </c>
      <c r="E59" s="31"/>
      <c r="F59" s="31">
        <v>2059293</v>
      </c>
      <c r="G59" s="31">
        <v>-8575.31</v>
      </c>
      <c r="H59" s="31">
        <f t="shared" si="12"/>
        <v>-2363350.8399999845</v>
      </c>
      <c r="I59" s="50">
        <f>+'[1]Combined RES and COM volumes '!$O17</f>
        <v>8203418</v>
      </c>
      <c r="J59" s="49"/>
      <c r="N59" s="38">
        <v>43556</v>
      </c>
      <c r="O59" s="31">
        <f t="shared" si="13"/>
        <v>-3263996.3199999849</v>
      </c>
      <c r="P59" s="31">
        <v>2968513.7900000005</v>
      </c>
      <c r="Q59" s="31"/>
      <c r="R59" s="31">
        <v>2059293</v>
      </c>
      <c r="S59" s="31">
        <v>-8575.31</v>
      </c>
      <c r="T59" s="31">
        <f t="shared" si="14"/>
        <v>-2363350.8399999845</v>
      </c>
      <c r="U59" s="32">
        <f t="shared" si="6"/>
        <v>8203418</v>
      </c>
    </row>
    <row r="60" spans="1:21" hidden="1" x14ac:dyDescent="0.25">
      <c r="A60" s="36"/>
      <c r="B60" s="38">
        <v>43586</v>
      </c>
      <c r="C60" s="31">
        <f t="shared" si="11"/>
        <v>-2363350.8399999845</v>
      </c>
      <c r="D60" s="31">
        <v>1402929.6500000001</v>
      </c>
      <c r="E60" s="31"/>
      <c r="F60" s="31">
        <v>1234496.1499999999</v>
      </c>
      <c r="G60" s="31">
        <v>-7993.16</v>
      </c>
      <c r="H60" s="31">
        <f t="shared" si="12"/>
        <v>-2202910.4999999842</v>
      </c>
      <c r="I60" s="50">
        <f>+'[1]Combined RES and COM volumes '!$O18</f>
        <v>4929566</v>
      </c>
      <c r="J60" s="49"/>
      <c r="N60" s="38">
        <v>43586</v>
      </c>
      <c r="O60" s="31">
        <f t="shared" si="13"/>
        <v>-2363350.8399999845</v>
      </c>
      <c r="P60" s="31">
        <v>1402929.6500000001</v>
      </c>
      <c r="Q60" s="31"/>
      <c r="R60" s="31">
        <v>1234496.1499999999</v>
      </c>
      <c r="S60" s="31">
        <v>-7993.16</v>
      </c>
      <c r="T60" s="31">
        <f t="shared" si="14"/>
        <v>-2202910.4999999842</v>
      </c>
      <c r="U60" s="32">
        <f t="shared" si="6"/>
        <v>4929566</v>
      </c>
    </row>
    <row r="61" spans="1:21" hidden="1" x14ac:dyDescent="0.25">
      <c r="A61" s="36"/>
      <c r="B61" s="38">
        <v>43617</v>
      </c>
      <c r="C61" s="31">
        <f t="shared" si="11"/>
        <v>-2202910.4999999842</v>
      </c>
      <c r="D61" s="31">
        <v>1419507.6700000002</v>
      </c>
      <c r="E61" s="31"/>
      <c r="F61" s="31">
        <v>674558.25</v>
      </c>
      <c r="G61" s="31">
        <v>-5309.41</v>
      </c>
      <c r="H61" s="31">
        <f t="shared" si="12"/>
        <v>-1463270.4899999839</v>
      </c>
      <c r="I61" s="50">
        <f>+'[1]Combined RES and COM volumes '!$O19</f>
        <v>2912924</v>
      </c>
      <c r="J61" s="49"/>
      <c r="N61" s="38">
        <v>43617</v>
      </c>
      <c r="O61" s="31">
        <f t="shared" si="13"/>
        <v>-2202910.4999999842</v>
      </c>
      <c r="P61" s="31">
        <v>1419507.6700000002</v>
      </c>
      <c r="Q61" s="31"/>
      <c r="R61" s="31">
        <v>674558.25</v>
      </c>
      <c r="S61" s="31">
        <v>-5309.41</v>
      </c>
      <c r="T61" s="31">
        <f t="shared" si="14"/>
        <v>-1463270.4899999839</v>
      </c>
      <c r="U61" s="32">
        <f t="shared" si="6"/>
        <v>2912924</v>
      </c>
    </row>
    <row r="62" spans="1:21" hidden="1" x14ac:dyDescent="0.25">
      <c r="B62" s="38">
        <v>43647</v>
      </c>
      <c r="C62" s="31">
        <f t="shared" si="11"/>
        <v>-1463270.4899999839</v>
      </c>
      <c r="D62" s="31">
        <v>1932908.35</v>
      </c>
      <c r="E62" s="31"/>
      <c r="F62" s="31">
        <v>583354.99</v>
      </c>
      <c r="G62" s="31">
        <v>-414.12</v>
      </c>
      <c r="H62" s="31">
        <f t="shared" si="12"/>
        <v>-114131.24999998382</v>
      </c>
      <c r="I62" s="50">
        <f>+'[1]Combined RES and COM volumes '!$O20</f>
        <v>2417248</v>
      </c>
      <c r="J62" s="49"/>
      <c r="K62" s="28"/>
      <c r="N62" s="38">
        <v>43647</v>
      </c>
      <c r="O62" s="31">
        <f t="shared" si="13"/>
        <v>-1463270.4899999839</v>
      </c>
      <c r="P62" s="31">
        <v>1932908.35</v>
      </c>
      <c r="Q62" s="31" t="s">
        <v>29</v>
      </c>
      <c r="R62" s="31">
        <v>583354.99</v>
      </c>
      <c r="S62" s="31">
        <v>-414.12</v>
      </c>
      <c r="T62" s="31">
        <f t="shared" si="14"/>
        <v>-114131.24999998382</v>
      </c>
      <c r="U62" s="32">
        <f t="shared" si="6"/>
        <v>2417248</v>
      </c>
    </row>
    <row r="63" spans="1:21" hidden="1" x14ac:dyDescent="0.25">
      <c r="B63" s="38">
        <v>43678</v>
      </c>
      <c r="C63" s="31">
        <f t="shared" si="11"/>
        <v>-114131.24999998382</v>
      </c>
      <c r="D63" s="31">
        <v>1987900.4999999998</v>
      </c>
      <c r="E63" s="31"/>
      <c r="F63" s="31">
        <v>584634.68999999994</v>
      </c>
      <c r="G63" s="31">
        <v>3306.12</v>
      </c>
      <c r="H63" s="31">
        <f t="shared" si="12"/>
        <v>1292440.680000016</v>
      </c>
      <c r="I63" s="50">
        <f>+'[1]Combined RES and COM volumes '!$O21</f>
        <v>2257582</v>
      </c>
      <c r="J63" s="49"/>
      <c r="N63" s="38">
        <v>43678</v>
      </c>
      <c r="O63" s="31">
        <f t="shared" si="13"/>
        <v>-114131.24999998382</v>
      </c>
      <c r="P63" s="31">
        <v>1987900.4999999998</v>
      </c>
      <c r="Q63" s="31" t="s">
        <v>29</v>
      </c>
      <c r="R63" s="31">
        <v>584634.68999999994</v>
      </c>
      <c r="S63" s="31">
        <v>3306.12</v>
      </c>
      <c r="T63" s="31">
        <f t="shared" si="14"/>
        <v>1292440.680000016</v>
      </c>
      <c r="U63" s="32">
        <f t="shared" si="6"/>
        <v>2257582</v>
      </c>
    </row>
    <row r="64" spans="1:21" hidden="1" x14ac:dyDescent="0.25">
      <c r="B64" s="38">
        <v>43709</v>
      </c>
      <c r="C64" s="31">
        <f t="shared" si="11"/>
        <v>1292440.680000016</v>
      </c>
      <c r="D64" s="31">
        <v>1834637.12</v>
      </c>
      <c r="E64" s="31"/>
      <c r="F64" s="31">
        <v>709486.62</v>
      </c>
      <c r="G64" s="31">
        <v>6859</v>
      </c>
      <c r="H64" s="31">
        <f>C64+D64-F64+G64</f>
        <v>2424450.180000016</v>
      </c>
      <c r="I64" s="50">
        <f>[2]Combined!P4</f>
        <v>2577928</v>
      </c>
      <c r="J64" s="49"/>
      <c r="N64" s="38">
        <v>43709</v>
      </c>
      <c r="O64" s="31">
        <f t="shared" si="13"/>
        <v>1292440.680000016</v>
      </c>
      <c r="P64" s="31">
        <v>1834637.12</v>
      </c>
      <c r="Q64" s="31" t="s">
        <v>29</v>
      </c>
      <c r="R64" s="31">
        <v>709486.62</v>
      </c>
      <c r="S64" s="31">
        <v>6859</v>
      </c>
      <c r="T64" s="31">
        <f t="shared" si="14"/>
        <v>2424450.180000016</v>
      </c>
      <c r="U64" s="32">
        <f t="shared" si="6"/>
        <v>2577928</v>
      </c>
    </row>
    <row r="65" spans="1:21" hidden="1" x14ac:dyDescent="0.25">
      <c r="B65" s="38">
        <v>43739</v>
      </c>
      <c r="C65" s="31">
        <f t="shared" si="11"/>
        <v>2424450.180000016</v>
      </c>
      <c r="D65" s="31">
        <v>3398578.6799999997</v>
      </c>
      <c r="E65" s="31"/>
      <c r="F65" s="31">
        <v>1622933.9</v>
      </c>
      <c r="G65" s="31">
        <v>11517.4</v>
      </c>
      <c r="H65" s="31">
        <f t="shared" si="12"/>
        <v>4211612.3600000162</v>
      </c>
      <c r="I65" s="50">
        <f>+'[1]Combined RES and COM volumes '!$O23</f>
        <v>6558898</v>
      </c>
      <c r="J65" s="49"/>
      <c r="N65" s="38">
        <v>43739</v>
      </c>
      <c r="O65" s="31">
        <f t="shared" si="13"/>
        <v>2424450.180000016</v>
      </c>
      <c r="P65" s="31">
        <v>3398578.6799999997</v>
      </c>
      <c r="Q65" s="31" t="s">
        <v>30</v>
      </c>
      <c r="R65" s="31">
        <v>1622933.9</v>
      </c>
      <c r="S65" s="31">
        <v>11517.4</v>
      </c>
      <c r="T65" s="31">
        <f t="shared" si="14"/>
        <v>4211612.3600000162</v>
      </c>
      <c r="U65" s="32">
        <f t="shared" si="6"/>
        <v>6558898</v>
      </c>
    </row>
    <row r="66" spans="1:21" hidden="1" x14ac:dyDescent="0.25">
      <c r="B66" s="38">
        <v>43770</v>
      </c>
      <c r="C66" s="31">
        <f t="shared" si="11"/>
        <v>4211612.3600000162</v>
      </c>
      <c r="D66" s="31">
        <v>2183543.1100000003</v>
      </c>
      <c r="E66" s="31"/>
      <c r="F66" s="31">
        <v>3313200.53</v>
      </c>
      <c r="G66" s="31">
        <v>8451.26</v>
      </c>
      <c r="H66" s="31">
        <f t="shared" ref="H66" si="15">C66+D66-F66+G66</f>
        <v>3090406.2000000165</v>
      </c>
      <c r="I66" s="50">
        <f>+'[1]Combined RES and COM volumes '!$O24</f>
        <v>11537319</v>
      </c>
      <c r="J66" s="49"/>
      <c r="N66" s="38">
        <v>43770</v>
      </c>
      <c r="O66" s="31">
        <f t="shared" si="13"/>
        <v>4211612.3600000162</v>
      </c>
      <c r="P66" s="31">
        <v>2183543.1100000003</v>
      </c>
      <c r="Q66" s="31" t="s">
        <v>30</v>
      </c>
      <c r="R66" s="31">
        <v>3313200.53</v>
      </c>
      <c r="S66" s="31">
        <v>8451.26</v>
      </c>
      <c r="T66" s="31">
        <f t="shared" ref="T66" si="16">O66+P66-R66+S66</f>
        <v>3090406.2000000165</v>
      </c>
      <c r="U66" s="32">
        <f t="shared" si="6"/>
        <v>11537319</v>
      </c>
    </row>
    <row r="67" spans="1:21" hidden="1" x14ac:dyDescent="0.25">
      <c r="B67" s="38">
        <v>43800</v>
      </c>
      <c r="C67" s="31">
        <f t="shared" si="11"/>
        <v>3090406.2000000165</v>
      </c>
      <c r="D67" s="31">
        <v>1710331.2999999998</v>
      </c>
      <c r="E67" s="31"/>
      <c r="F67" s="31">
        <v>4766897.87</v>
      </c>
      <c r="G67" s="31">
        <v>92.79</v>
      </c>
      <c r="H67" s="31">
        <f t="shared" si="12"/>
        <v>33932.420000016653</v>
      </c>
      <c r="I67" s="50">
        <f>+'[1]Combined RES and COM volumes '!$O25</f>
        <v>18410094</v>
      </c>
      <c r="J67" s="49"/>
      <c r="N67" s="38">
        <v>43800</v>
      </c>
      <c r="O67" s="31">
        <f t="shared" si="13"/>
        <v>3090406.2000000165</v>
      </c>
      <c r="P67" s="31">
        <v>1710331.2999999998</v>
      </c>
      <c r="Q67" s="31" t="s">
        <v>30</v>
      </c>
      <c r="R67" s="31">
        <v>4766897.87</v>
      </c>
      <c r="S67" s="31">
        <v>92.79</v>
      </c>
      <c r="T67" s="31">
        <f t="shared" si="14"/>
        <v>33932.420000016653</v>
      </c>
      <c r="U67" s="32">
        <f t="shared" si="6"/>
        <v>18410094</v>
      </c>
    </row>
    <row r="68" spans="1:21" hidden="1" x14ac:dyDescent="0.25">
      <c r="B68" s="38">
        <v>43831</v>
      </c>
      <c r="C68" s="31">
        <f t="shared" si="11"/>
        <v>33932.420000016653</v>
      </c>
      <c r="D68" s="31">
        <v>3153798.75</v>
      </c>
      <c r="E68" s="31"/>
      <c r="F68" s="31">
        <v>5551122.2400000002</v>
      </c>
      <c r="G68" s="31">
        <v>-8606.68</v>
      </c>
      <c r="H68" s="31">
        <f t="shared" ref="H68" si="17">C68+D68-F68+G68</f>
        <v>-2371997.7499999837</v>
      </c>
      <c r="I68" s="50">
        <f>+[2]Combined!P8</f>
        <v>19828276</v>
      </c>
      <c r="J68" s="49"/>
      <c r="K68" s="28"/>
      <c r="N68" s="38">
        <v>43831</v>
      </c>
      <c r="O68" s="31">
        <f t="shared" si="13"/>
        <v>33932.420000016653</v>
      </c>
      <c r="P68" s="31">
        <v>3153798.75</v>
      </c>
      <c r="Q68" s="31" t="s">
        <v>31</v>
      </c>
      <c r="R68" s="31">
        <v>5551122.2400000002</v>
      </c>
      <c r="S68" s="31">
        <v>-8606.68</v>
      </c>
      <c r="T68" s="31">
        <f t="shared" si="14"/>
        <v>-2371997.7499999837</v>
      </c>
      <c r="U68" s="50">
        <f>+I68</f>
        <v>19828276</v>
      </c>
    </row>
    <row r="69" spans="1:21" hidden="1" x14ac:dyDescent="0.25">
      <c r="B69" s="38">
        <v>43862</v>
      </c>
      <c r="C69" s="31">
        <f t="shared" si="11"/>
        <v>-2371997.7499999837</v>
      </c>
      <c r="D69" s="31">
        <v>1494344.9799999995</v>
      </c>
      <c r="E69" s="31"/>
      <c r="F69" s="31">
        <v>4375863.43</v>
      </c>
      <c r="G69" s="31">
        <v>-19131.55</v>
      </c>
      <c r="H69" s="31">
        <f t="shared" ref="H69:H79" si="18">C69+D69-F69+G69</f>
        <v>-5272647.7499999842</v>
      </c>
      <c r="I69" s="50">
        <f>+[2]Combined!P9</f>
        <v>16730313</v>
      </c>
      <c r="J69" s="49"/>
      <c r="K69" s="28"/>
      <c r="N69" s="38">
        <v>43862</v>
      </c>
      <c r="O69" s="31">
        <f t="shared" si="13"/>
        <v>-2371997.7499999837</v>
      </c>
      <c r="P69" s="31">
        <v>1494344.9799999995</v>
      </c>
      <c r="Q69" s="31" t="s">
        <v>31</v>
      </c>
      <c r="R69" s="31">
        <v>4375863.43</v>
      </c>
      <c r="S69" s="31">
        <v>-19131.55</v>
      </c>
      <c r="T69" s="31">
        <f t="shared" si="14"/>
        <v>-5272647.7499999842</v>
      </c>
      <c r="U69" s="50">
        <f t="shared" ref="U69:U79" si="19">+I69</f>
        <v>16730313</v>
      </c>
    </row>
    <row r="70" spans="1:21" hidden="1" x14ac:dyDescent="0.25">
      <c r="B70" s="38">
        <v>43891</v>
      </c>
      <c r="C70" s="31">
        <f t="shared" si="11"/>
        <v>-5272647.7499999842</v>
      </c>
      <c r="D70" s="31">
        <v>2853509.4999999995</v>
      </c>
      <c r="E70" s="31"/>
      <c r="F70" s="31">
        <v>3318989.32</v>
      </c>
      <c r="G70" s="31">
        <v>-20896.34</v>
      </c>
      <c r="H70" s="31">
        <f t="shared" si="18"/>
        <v>-5759023.9099999843</v>
      </c>
      <c r="I70" s="50">
        <f>+[2]Combined!P10</f>
        <v>13186230</v>
      </c>
      <c r="J70" s="49"/>
      <c r="K70" s="28"/>
      <c r="N70" s="38">
        <v>43891</v>
      </c>
      <c r="O70" s="31">
        <f t="shared" si="13"/>
        <v>-5272647.7499999842</v>
      </c>
      <c r="P70" s="31">
        <v>2853509.4999999995</v>
      </c>
      <c r="Q70" s="31" t="s">
        <v>31</v>
      </c>
      <c r="R70" s="31">
        <v>3318989.32</v>
      </c>
      <c r="S70" s="31">
        <v>-20896.34</v>
      </c>
      <c r="T70" s="31">
        <f t="shared" si="14"/>
        <v>-5759023.9099999843</v>
      </c>
      <c r="U70" s="50">
        <f t="shared" si="19"/>
        <v>13186230</v>
      </c>
    </row>
    <row r="71" spans="1:21" hidden="1" x14ac:dyDescent="0.25">
      <c r="B71" s="38">
        <v>43922</v>
      </c>
      <c r="C71" s="31">
        <f t="shared" si="11"/>
        <v>-5759023.9099999843</v>
      </c>
      <c r="D71" s="31">
        <v>2262007.5100000002</v>
      </c>
      <c r="E71" s="31"/>
      <c r="F71" s="31">
        <v>1716243.75</v>
      </c>
      <c r="G71" s="31">
        <v>-16856.2</v>
      </c>
      <c r="H71" s="31">
        <f t="shared" si="18"/>
        <v>-5230116.3499999838</v>
      </c>
      <c r="I71" s="50">
        <f>+[2]Combined!P11</f>
        <v>8619471</v>
      </c>
      <c r="J71" s="49"/>
      <c r="K71" s="28"/>
      <c r="N71" s="38">
        <v>43922</v>
      </c>
      <c r="O71" s="31">
        <f t="shared" si="13"/>
        <v>-5759023.9099999843</v>
      </c>
      <c r="P71" s="31">
        <v>2262007.5100000002</v>
      </c>
      <c r="Q71" s="31" t="s">
        <v>31</v>
      </c>
      <c r="R71" s="31">
        <v>1716243.75</v>
      </c>
      <c r="S71" s="31">
        <v>-16856.2</v>
      </c>
      <c r="T71" s="31">
        <f t="shared" si="14"/>
        <v>-5230116.3499999838</v>
      </c>
      <c r="U71" s="50">
        <f t="shared" si="19"/>
        <v>8619471</v>
      </c>
    </row>
    <row r="72" spans="1:21" hidden="1" x14ac:dyDescent="0.25">
      <c r="B72" s="38">
        <v>43952</v>
      </c>
      <c r="C72" s="31">
        <f t="shared" si="11"/>
        <v>-5230116.3499999838</v>
      </c>
      <c r="D72" s="31">
        <v>1311029.08</v>
      </c>
      <c r="E72" s="31"/>
      <c r="F72" s="31">
        <v>1377022.94</v>
      </c>
      <c r="G72" s="31">
        <v>-17124.080000000002</v>
      </c>
      <c r="H72" s="31">
        <f t="shared" si="18"/>
        <v>-5313234.2899999842</v>
      </c>
      <c r="I72" s="50">
        <f>+[2]Combined!P12</f>
        <v>5236696</v>
      </c>
      <c r="J72" s="49"/>
      <c r="K72" s="28"/>
      <c r="N72" s="38">
        <v>43952</v>
      </c>
      <c r="O72" s="31">
        <f t="shared" si="13"/>
        <v>-5230116.3499999838</v>
      </c>
      <c r="P72" s="31">
        <v>1311029.08</v>
      </c>
      <c r="Q72" s="31" t="s">
        <v>31</v>
      </c>
      <c r="R72" s="31">
        <v>1377022.94</v>
      </c>
      <c r="S72" s="31">
        <v>-17124.080000000002</v>
      </c>
      <c r="T72" s="31">
        <f t="shared" si="14"/>
        <v>-5313234.2899999842</v>
      </c>
      <c r="U72" s="50">
        <f t="shared" si="19"/>
        <v>5236696</v>
      </c>
    </row>
    <row r="73" spans="1:21" hidden="1" x14ac:dyDescent="0.25">
      <c r="B73" s="38">
        <v>43983</v>
      </c>
      <c r="C73" s="31">
        <f t="shared" si="11"/>
        <v>-5313234.2899999842</v>
      </c>
      <c r="D73" s="31">
        <v>2558993.2200000002</v>
      </c>
      <c r="E73" s="31"/>
      <c r="F73" s="31">
        <v>580663.88</v>
      </c>
      <c r="G73" s="31">
        <v>-10782.85</v>
      </c>
      <c r="H73" s="31">
        <f t="shared" si="18"/>
        <v>-3345687.799999984</v>
      </c>
      <c r="I73" s="50">
        <f>+[2]Combined!P13</f>
        <v>3066537</v>
      </c>
      <c r="J73" s="49"/>
      <c r="K73" s="28"/>
      <c r="N73" s="38">
        <v>43983</v>
      </c>
      <c r="O73" s="31">
        <f t="shared" si="13"/>
        <v>-5313234.2899999842</v>
      </c>
      <c r="P73" s="31">
        <v>2558993.2200000002</v>
      </c>
      <c r="Q73" s="31" t="s">
        <v>31</v>
      </c>
      <c r="R73" s="31">
        <v>580663.88</v>
      </c>
      <c r="S73" s="31">
        <v>-10782.85</v>
      </c>
      <c r="T73" s="31">
        <f t="shared" si="14"/>
        <v>-3345687.799999984</v>
      </c>
      <c r="U73" s="50">
        <f t="shared" si="19"/>
        <v>3066537</v>
      </c>
    </row>
    <row r="74" spans="1:21" hidden="1" x14ac:dyDescent="0.25">
      <c r="A74" s="36"/>
      <c r="B74" s="38">
        <v>44013</v>
      </c>
      <c r="C74" s="31">
        <f t="shared" si="11"/>
        <v>-3345687.799999984</v>
      </c>
      <c r="D74" s="31">
        <v>2231462.1599999997</v>
      </c>
      <c r="E74" s="31"/>
      <c r="F74" s="31">
        <v>571922.72</v>
      </c>
      <c r="G74" s="31">
        <v>-5451.88</v>
      </c>
      <c r="H74" s="31">
        <f t="shared" si="18"/>
        <v>-1691600.2399999842</v>
      </c>
      <c r="I74" s="50">
        <f>+[2]Combined!P14</f>
        <v>2464334</v>
      </c>
      <c r="J74" s="49"/>
      <c r="K74" s="28"/>
      <c r="N74" s="38">
        <v>44013</v>
      </c>
      <c r="O74" s="31">
        <f t="shared" si="13"/>
        <v>-3345687.799999984</v>
      </c>
      <c r="P74" s="31">
        <v>2231462.1599999997</v>
      </c>
      <c r="Q74" s="31" t="s">
        <v>29</v>
      </c>
      <c r="R74" s="31">
        <v>571922.72</v>
      </c>
      <c r="S74" s="31">
        <v>-5451.88</v>
      </c>
      <c r="T74" s="31">
        <f t="shared" si="14"/>
        <v>-1691600.2399999842</v>
      </c>
      <c r="U74" s="50">
        <f t="shared" si="19"/>
        <v>2464334</v>
      </c>
    </row>
    <row r="75" spans="1:21" hidden="1" x14ac:dyDescent="0.25">
      <c r="A75" s="36"/>
      <c r="B75" s="38">
        <v>44044</v>
      </c>
      <c r="C75" s="31">
        <f t="shared" si="11"/>
        <v>-1691600.2399999842</v>
      </c>
      <c r="D75" s="31">
        <v>1861085.7800000003</v>
      </c>
      <c r="E75" s="31"/>
      <c r="F75" s="31">
        <v>592568.94000000018</v>
      </c>
      <c r="G75" s="31">
        <v>-1367.96</v>
      </c>
      <c r="H75" s="31">
        <f t="shared" si="18"/>
        <v>-424451.3599999841</v>
      </c>
      <c r="I75" s="50">
        <f>+[2]Combined!P15</f>
        <v>2256237</v>
      </c>
      <c r="J75" s="49"/>
      <c r="K75" s="28"/>
      <c r="N75" s="38">
        <v>44044</v>
      </c>
      <c r="O75" s="31">
        <f t="shared" si="13"/>
        <v>-1691600.2399999842</v>
      </c>
      <c r="P75" s="31">
        <v>1861085.7800000003</v>
      </c>
      <c r="Q75" s="31" t="s">
        <v>29</v>
      </c>
      <c r="R75" s="31">
        <v>592568.94000000018</v>
      </c>
      <c r="S75" s="31">
        <v>-1367.96</v>
      </c>
      <c r="T75" s="31">
        <f t="shared" si="14"/>
        <v>-424451.3599999841</v>
      </c>
      <c r="U75" s="50">
        <f t="shared" si="19"/>
        <v>2256237</v>
      </c>
    </row>
    <row r="76" spans="1:21" hidden="1" x14ac:dyDescent="0.25">
      <c r="A76" s="36"/>
      <c r="B76" s="38">
        <v>44075</v>
      </c>
      <c r="C76" s="31">
        <f>+H75</f>
        <v>-424451.3599999841</v>
      </c>
      <c r="D76" s="31">
        <v>2117758.36</v>
      </c>
      <c r="E76" s="31"/>
      <c r="F76" s="31">
        <v>709078.21</v>
      </c>
      <c r="G76" s="31">
        <v>2394.71</v>
      </c>
      <c r="H76" s="31">
        <f t="shared" si="18"/>
        <v>986623.50000001583</v>
      </c>
      <c r="I76" s="50">
        <v>2555787</v>
      </c>
      <c r="J76" s="49"/>
      <c r="K76" s="28"/>
      <c r="N76" s="38">
        <v>44075</v>
      </c>
      <c r="O76" s="31">
        <f t="shared" si="13"/>
        <v>-424451.3599999841</v>
      </c>
      <c r="P76" s="31">
        <v>2117758.36</v>
      </c>
      <c r="Q76" s="31" t="s">
        <v>30</v>
      </c>
      <c r="R76" s="31">
        <v>709078.21</v>
      </c>
      <c r="S76" s="31">
        <v>2394.71</v>
      </c>
      <c r="T76" s="31">
        <f t="shared" si="14"/>
        <v>986623.50000001583</v>
      </c>
      <c r="U76" s="50">
        <f t="shared" si="19"/>
        <v>2555787</v>
      </c>
    </row>
    <row r="77" spans="1:21" hidden="1" x14ac:dyDescent="0.25">
      <c r="A77" s="36"/>
      <c r="B77" s="38">
        <v>44105</v>
      </c>
      <c r="C77" s="31">
        <f t="shared" si="11"/>
        <v>986623.50000001583</v>
      </c>
      <c r="D77" s="31">
        <v>1847952.06</v>
      </c>
      <c r="E77" s="31"/>
      <c r="F77" s="31">
        <v>2222054.38</v>
      </c>
      <c r="G77" s="31">
        <v>5260.71</v>
      </c>
      <c r="H77" s="31">
        <f t="shared" si="18"/>
        <v>617781.89000001596</v>
      </c>
      <c r="I77" s="50">
        <v>5889561</v>
      </c>
      <c r="J77" s="49"/>
      <c r="K77" s="28"/>
      <c r="N77" s="38">
        <v>44105</v>
      </c>
      <c r="O77" s="31">
        <f t="shared" si="13"/>
        <v>986623.50000001583</v>
      </c>
      <c r="P77" s="31">
        <v>1847952.06</v>
      </c>
      <c r="Q77" s="31" t="s">
        <v>30</v>
      </c>
      <c r="R77" s="31">
        <v>2222054.38</v>
      </c>
      <c r="S77" s="31">
        <v>5260.71</v>
      </c>
      <c r="T77" s="31">
        <f t="shared" si="14"/>
        <v>617781.89000001596</v>
      </c>
      <c r="U77" s="50">
        <f t="shared" si="19"/>
        <v>5889561</v>
      </c>
    </row>
    <row r="78" spans="1:21" hidden="1" x14ac:dyDescent="0.25">
      <c r="A78" s="36"/>
      <c r="B78" s="38">
        <v>44136</v>
      </c>
      <c r="C78" s="31">
        <f t="shared" si="11"/>
        <v>617781.89000001596</v>
      </c>
      <c r="D78" s="31">
        <v>2422043.0499999998</v>
      </c>
      <c r="E78" s="31"/>
      <c r="F78" s="31">
        <v>2075005.41</v>
      </c>
      <c r="G78" s="31">
        <v>2347.48</v>
      </c>
      <c r="H78" s="31">
        <f t="shared" si="18"/>
        <v>967167.01000001584</v>
      </c>
      <c r="I78" s="50">
        <v>11629437</v>
      </c>
      <c r="J78" s="49"/>
      <c r="N78" s="38">
        <v>44136</v>
      </c>
      <c r="O78" s="31">
        <f t="shared" si="13"/>
        <v>617781.89000001596</v>
      </c>
      <c r="P78" s="31">
        <v>2422043.0499999998</v>
      </c>
      <c r="Q78" s="31" t="s">
        <v>30</v>
      </c>
      <c r="R78" s="31">
        <v>2075005.41</v>
      </c>
      <c r="S78" s="31">
        <v>2347.48</v>
      </c>
      <c r="T78" s="31">
        <f t="shared" si="14"/>
        <v>967167.01000001584</v>
      </c>
      <c r="U78" s="50">
        <f t="shared" si="19"/>
        <v>11629437</v>
      </c>
    </row>
    <row r="79" spans="1:21" hidden="1" x14ac:dyDescent="0.25">
      <c r="A79" s="36"/>
      <c r="B79" s="38">
        <v>44166</v>
      </c>
      <c r="C79" s="31">
        <f t="shared" si="11"/>
        <v>967167.01000001584</v>
      </c>
      <c r="D79" s="31">
        <v>2956643.04</v>
      </c>
      <c r="E79" s="31"/>
      <c r="F79" s="31">
        <v>3714905.14</v>
      </c>
      <c r="G79" s="31">
        <v>-3280.49</v>
      </c>
      <c r="H79" s="31">
        <f t="shared" si="18"/>
        <v>205624.42000001553</v>
      </c>
      <c r="I79" s="50">
        <v>18251794</v>
      </c>
      <c r="J79" s="49"/>
      <c r="K79" s="49"/>
      <c r="L79" s="49"/>
      <c r="M79" s="7"/>
      <c r="N79" s="38">
        <v>44166</v>
      </c>
      <c r="O79" s="31">
        <f t="shared" si="13"/>
        <v>967167.01000001584</v>
      </c>
      <c r="P79" s="31">
        <v>2956643.04</v>
      </c>
      <c r="Q79" s="31" t="s">
        <v>30</v>
      </c>
      <c r="R79" s="31">
        <v>3714905.14</v>
      </c>
      <c r="S79" s="31">
        <v>-3280.49</v>
      </c>
      <c r="T79" s="31">
        <f t="shared" si="14"/>
        <v>205624.42000001553</v>
      </c>
      <c r="U79" s="50">
        <f t="shared" si="19"/>
        <v>18251794</v>
      </c>
    </row>
    <row r="80" spans="1:21" hidden="1" x14ac:dyDescent="0.25">
      <c r="A80" s="36"/>
      <c r="B80" s="38">
        <v>44197</v>
      </c>
      <c r="C80" s="31">
        <f t="shared" ref="C80:C91" si="20">+H79</f>
        <v>205624.42000001553</v>
      </c>
      <c r="D80" s="31">
        <v>2353745.2200000002</v>
      </c>
      <c r="E80" s="31"/>
      <c r="F80" s="31">
        <v>4178070.17</v>
      </c>
      <c r="G80" s="31">
        <v>-5233.8</v>
      </c>
      <c r="H80" s="31">
        <f t="shared" ref="H80:H91" si="21">C80+D80-F80+G80</f>
        <v>-1623934.3299999845</v>
      </c>
      <c r="I80" s="50">
        <v>19861886</v>
      </c>
      <c r="J80" s="49"/>
      <c r="K80" s="28"/>
      <c r="N80" s="38">
        <v>44197</v>
      </c>
      <c r="O80" s="31">
        <f t="shared" ref="O80:O91" si="22">+T79</f>
        <v>205624.42000001553</v>
      </c>
      <c r="P80" s="31">
        <v>2353745.2200000002</v>
      </c>
      <c r="Q80" s="31" t="s">
        <v>31</v>
      </c>
      <c r="R80" s="31">
        <v>4178070.17</v>
      </c>
      <c r="S80" s="31">
        <v>-5233.8</v>
      </c>
      <c r="T80" s="31">
        <f t="shared" ref="T80:T91" si="23">O80+P80-R80+S80</f>
        <v>-1623934.3299999845</v>
      </c>
      <c r="U80" s="50">
        <f t="shared" ref="U80:U91" si="24">+I80</f>
        <v>19861886</v>
      </c>
    </row>
    <row r="81" spans="1:87" hidden="1" x14ac:dyDescent="0.25">
      <c r="A81" s="36"/>
      <c r="B81" s="38">
        <v>44228</v>
      </c>
      <c r="C81" s="31">
        <f t="shared" si="20"/>
        <v>-1623934.3299999845</v>
      </c>
      <c r="D81" s="31">
        <v>2239222.09</v>
      </c>
      <c r="E81" s="31"/>
      <c r="F81" s="31">
        <v>3374864.12</v>
      </c>
      <c r="G81" s="31">
        <v>-8922.6299999999992</v>
      </c>
      <c r="H81" s="31">
        <f t="shared" si="21"/>
        <v>-2768498.9899999844</v>
      </c>
      <c r="I81" s="50">
        <v>16348519</v>
      </c>
      <c r="J81" s="49"/>
      <c r="K81" s="28"/>
      <c r="N81" s="38">
        <v>44228</v>
      </c>
      <c r="O81" s="31">
        <f t="shared" si="22"/>
        <v>-1623934.3299999845</v>
      </c>
      <c r="P81" s="31">
        <v>2239222.09</v>
      </c>
      <c r="Q81" s="31" t="s">
        <v>31</v>
      </c>
      <c r="R81" s="31">
        <v>3374864.12</v>
      </c>
      <c r="S81" s="31">
        <v>-8922.6299999999992</v>
      </c>
      <c r="T81" s="31">
        <f t="shared" si="23"/>
        <v>-2768498.9899999844</v>
      </c>
      <c r="U81" s="50">
        <f t="shared" si="24"/>
        <v>16348519</v>
      </c>
    </row>
    <row r="82" spans="1:87" hidden="1" x14ac:dyDescent="0.25">
      <c r="A82" s="36"/>
      <c r="B82" s="38">
        <v>44256</v>
      </c>
      <c r="C82" s="31">
        <f t="shared" si="20"/>
        <v>-2768498.9899999844</v>
      </c>
      <c r="D82" s="31">
        <v>3182118.92</v>
      </c>
      <c r="E82" s="31"/>
      <c r="F82" s="31">
        <v>2549636.7200000002</v>
      </c>
      <c r="G82" s="31">
        <v>-6906.45</v>
      </c>
      <c r="H82" s="31">
        <f t="shared" si="21"/>
        <v>-2142923.2399999849</v>
      </c>
      <c r="I82" s="50">
        <v>12779904</v>
      </c>
      <c r="J82" s="49"/>
      <c r="K82" s="28"/>
      <c r="N82" s="38">
        <v>44256</v>
      </c>
      <c r="O82" s="31">
        <f t="shared" si="22"/>
        <v>-2768498.9899999844</v>
      </c>
      <c r="P82" s="31">
        <v>3182118.92</v>
      </c>
      <c r="Q82" s="31" t="s">
        <v>31</v>
      </c>
      <c r="R82" s="31">
        <v>2549636.7200000002</v>
      </c>
      <c r="S82" s="31">
        <v>-6906.45</v>
      </c>
      <c r="T82" s="31">
        <f t="shared" si="23"/>
        <v>-2142923.2399999849</v>
      </c>
      <c r="U82" s="50">
        <f t="shared" si="24"/>
        <v>12779904</v>
      </c>
    </row>
    <row r="83" spans="1:87" hidden="1" x14ac:dyDescent="0.25">
      <c r="A83" s="36"/>
      <c r="B83" s="38">
        <v>44287</v>
      </c>
      <c r="C83" s="31">
        <f t="shared" si="20"/>
        <v>-2142923.2399999849</v>
      </c>
      <c r="D83" s="31">
        <v>1839948.7100000004</v>
      </c>
      <c r="E83" s="31"/>
      <c r="F83" s="31">
        <v>1604120.52</v>
      </c>
      <c r="G83" s="31">
        <v>-4831.3100000000004</v>
      </c>
      <c r="H83" s="31">
        <f t="shared" si="21"/>
        <v>-1911926.3599999845</v>
      </c>
      <c r="I83" s="50">
        <v>8994535</v>
      </c>
      <c r="J83" s="49"/>
      <c r="K83" s="28"/>
      <c r="N83" s="38">
        <v>44287</v>
      </c>
      <c r="O83" s="31">
        <f t="shared" si="22"/>
        <v>-2142923.2399999849</v>
      </c>
      <c r="P83" s="31">
        <v>1839948.7100000004</v>
      </c>
      <c r="Q83" s="31" t="s">
        <v>31</v>
      </c>
      <c r="R83" s="31">
        <v>1604120.52</v>
      </c>
      <c r="S83" s="31">
        <v>-4831.3100000000004</v>
      </c>
      <c r="T83" s="31">
        <f t="shared" si="23"/>
        <v>-1911926.3599999845</v>
      </c>
      <c r="U83" s="50">
        <f t="shared" si="24"/>
        <v>8994535</v>
      </c>
    </row>
    <row r="84" spans="1:87" hidden="1" x14ac:dyDescent="0.25">
      <c r="A84" s="36"/>
      <c r="B84" s="38">
        <v>44317</v>
      </c>
      <c r="C84" s="31">
        <f t="shared" si="20"/>
        <v>-1911926.3599999845</v>
      </c>
      <c r="D84" s="31">
        <v>1509310.3099999998</v>
      </c>
      <c r="E84" s="31"/>
      <c r="F84" s="31">
        <v>936714.07</v>
      </c>
      <c r="G84" s="31">
        <v>-3392.97</v>
      </c>
      <c r="H84" s="31">
        <f t="shared" si="21"/>
        <v>-1342723.0899999847</v>
      </c>
      <c r="I84" s="50">
        <v>5128505</v>
      </c>
      <c r="J84" s="49"/>
      <c r="N84" s="38">
        <v>44317</v>
      </c>
      <c r="O84" s="31">
        <f t="shared" si="22"/>
        <v>-1911926.3599999845</v>
      </c>
      <c r="P84" s="31">
        <v>1509310.3099999998</v>
      </c>
      <c r="Q84" s="31" t="s">
        <v>31</v>
      </c>
      <c r="R84" s="31">
        <v>936714.07</v>
      </c>
      <c r="S84" s="31">
        <v>-3392.97</v>
      </c>
      <c r="T84" s="31">
        <f t="shared" si="23"/>
        <v>-1342723.0899999847</v>
      </c>
      <c r="U84" s="50">
        <f t="shared" si="24"/>
        <v>5128505</v>
      </c>
    </row>
    <row r="85" spans="1:87" hidden="1" x14ac:dyDescent="0.25">
      <c r="A85" s="36"/>
      <c r="B85" s="38">
        <v>44348</v>
      </c>
      <c r="C85" s="31">
        <f t="shared" si="20"/>
        <v>-1342723.0899999847</v>
      </c>
      <c r="D85" s="31">
        <v>2857151.5999999996</v>
      </c>
      <c r="E85" s="31"/>
      <c r="F85" s="31">
        <v>596920.78</v>
      </c>
      <c r="G85" s="31">
        <v>1749.08</v>
      </c>
      <c r="H85" s="31">
        <f t="shared" si="21"/>
        <v>919256.81000001484</v>
      </c>
      <c r="I85" s="50">
        <v>2872509</v>
      </c>
      <c r="J85" s="49"/>
      <c r="N85" s="38">
        <v>44348</v>
      </c>
      <c r="O85" s="31">
        <f t="shared" si="22"/>
        <v>-1342723.0899999847</v>
      </c>
      <c r="P85" s="31">
        <v>2857151.5999999996</v>
      </c>
      <c r="Q85" s="31" t="s">
        <v>31</v>
      </c>
      <c r="R85" s="31">
        <v>596920.78</v>
      </c>
      <c r="S85" s="31">
        <v>1749.08</v>
      </c>
      <c r="T85" s="31">
        <f t="shared" si="23"/>
        <v>919256.81000001484</v>
      </c>
      <c r="U85" s="50">
        <f t="shared" si="24"/>
        <v>2872509</v>
      </c>
    </row>
    <row r="86" spans="1:87" hidden="1" x14ac:dyDescent="0.25">
      <c r="A86" s="36"/>
      <c r="B86" s="38">
        <v>44378</v>
      </c>
      <c r="C86" s="31">
        <f t="shared" si="20"/>
        <v>919256.81000001484</v>
      </c>
      <c r="D86" s="31">
        <v>1920811.44</v>
      </c>
      <c r="E86" s="31" t="s">
        <v>29</v>
      </c>
      <c r="F86" s="31">
        <v>446307.95</v>
      </c>
      <c r="G86" s="31">
        <v>4563.3</v>
      </c>
      <c r="H86" s="31">
        <f t="shared" si="21"/>
        <v>2398323.6000000145</v>
      </c>
      <c r="I86" s="50">
        <v>2351224</v>
      </c>
      <c r="J86" s="49"/>
      <c r="N86" s="38">
        <v>44378</v>
      </c>
      <c r="O86" s="31">
        <f t="shared" si="22"/>
        <v>919256.81000001484</v>
      </c>
      <c r="P86" s="31">
        <v>1920811.44</v>
      </c>
      <c r="Q86" s="31" t="s">
        <v>29</v>
      </c>
      <c r="R86" s="31">
        <v>446307.95</v>
      </c>
      <c r="S86" s="31">
        <v>4563.3</v>
      </c>
      <c r="T86" s="31">
        <f t="shared" si="23"/>
        <v>2398323.6000000145</v>
      </c>
      <c r="U86" s="50">
        <f t="shared" si="24"/>
        <v>2351224</v>
      </c>
    </row>
    <row r="87" spans="1:87" hidden="1" x14ac:dyDescent="0.25">
      <c r="A87" s="36"/>
      <c r="B87" s="38">
        <v>44409</v>
      </c>
      <c r="C87" s="31">
        <f t="shared" si="20"/>
        <v>2398323.6000000145</v>
      </c>
      <c r="D87" s="31">
        <v>2417272.3199999998</v>
      </c>
      <c r="E87" s="31" t="s">
        <v>29</v>
      </c>
      <c r="F87" s="31">
        <v>452397.51</v>
      </c>
      <c r="G87" s="31">
        <v>8317.7099999999991</v>
      </c>
      <c r="H87" s="31">
        <f t="shared" si="21"/>
        <v>4371516.120000015</v>
      </c>
      <c r="I87" s="50">
        <v>2296114</v>
      </c>
      <c r="J87" s="49"/>
      <c r="N87" s="38">
        <v>44409</v>
      </c>
      <c r="O87" s="31">
        <f t="shared" si="22"/>
        <v>2398323.6000000145</v>
      </c>
      <c r="P87" s="31">
        <v>2417272.3199999998</v>
      </c>
      <c r="Q87" s="31" t="s">
        <v>29</v>
      </c>
      <c r="R87" s="31">
        <v>452397.51</v>
      </c>
      <c r="S87" s="31">
        <v>8317.7099999999991</v>
      </c>
      <c r="T87" s="31">
        <f t="shared" si="23"/>
        <v>4371516.120000015</v>
      </c>
      <c r="U87" s="50">
        <f t="shared" si="24"/>
        <v>2296114</v>
      </c>
    </row>
    <row r="88" spans="1:87" hidden="1" x14ac:dyDescent="0.25">
      <c r="A88" s="36"/>
      <c r="B88" s="38">
        <v>44440</v>
      </c>
      <c r="C88" s="31">
        <f t="shared" si="20"/>
        <v>4371516.120000015</v>
      </c>
      <c r="D88" s="31">
        <v>1443652.8199999998</v>
      </c>
      <c r="E88" s="31" t="s">
        <v>30</v>
      </c>
      <c r="F88" s="31">
        <v>549803.67000000004</v>
      </c>
      <c r="G88" s="31">
        <v>10037.540000000001</v>
      </c>
      <c r="H88" s="31">
        <f t="shared" si="21"/>
        <v>5275402.8100000145</v>
      </c>
      <c r="I88" s="50">
        <v>2572240</v>
      </c>
      <c r="J88" s="49"/>
      <c r="K88" s="28"/>
      <c r="N88" s="38">
        <v>44440</v>
      </c>
      <c r="O88" s="31">
        <f t="shared" si="22"/>
        <v>4371516.120000015</v>
      </c>
      <c r="P88" s="31">
        <f t="shared" ref="P88:P89" si="25">+D88</f>
        <v>1443652.8199999998</v>
      </c>
      <c r="Q88" s="31" t="s">
        <v>30</v>
      </c>
      <c r="R88" s="31">
        <f t="shared" ref="R88:R89" si="26">+F88</f>
        <v>549803.67000000004</v>
      </c>
      <c r="S88" s="31">
        <f t="shared" ref="S88:S89" si="27">+G88</f>
        <v>10037.540000000001</v>
      </c>
      <c r="T88" s="31">
        <f t="shared" si="23"/>
        <v>5275402.8100000145</v>
      </c>
      <c r="U88" s="50">
        <f t="shared" si="24"/>
        <v>2572240</v>
      </c>
    </row>
    <row r="89" spans="1:87" hidden="1" x14ac:dyDescent="0.25">
      <c r="A89" s="36"/>
      <c r="B89" s="38">
        <v>44470</v>
      </c>
      <c r="C89" s="31">
        <f t="shared" si="20"/>
        <v>5275402.8100000145</v>
      </c>
      <c r="D89" s="31">
        <v>1148133.81</v>
      </c>
      <c r="E89" s="31" t="s">
        <v>30</v>
      </c>
      <c r="F89" s="31">
        <v>1426385.34</v>
      </c>
      <c r="G89" s="31">
        <v>9526.23</v>
      </c>
      <c r="H89" s="31">
        <f t="shared" si="21"/>
        <v>5006677.5100000147</v>
      </c>
      <c r="I89" s="50">
        <v>5927661</v>
      </c>
      <c r="J89" s="49"/>
      <c r="K89" s="28"/>
      <c r="N89" s="38">
        <v>44470</v>
      </c>
      <c r="O89" s="31">
        <f t="shared" si="22"/>
        <v>5275402.8100000145</v>
      </c>
      <c r="P89" s="31">
        <f t="shared" si="25"/>
        <v>1148133.81</v>
      </c>
      <c r="Q89" s="31" t="s">
        <v>30</v>
      </c>
      <c r="R89" s="31">
        <f t="shared" si="26"/>
        <v>1426385.34</v>
      </c>
      <c r="S89" s="31">
        <f t="shared" si="27"/>
        <v>9526.23</v>
      </c>
      <c r="T89" s="31">
        <f t="shared" si="23"/>
        <v>5006677.5100000147</v>
      </c>
      <c r="U89" s="50">
        <f t="shared" si="24"/>
        <v>5927661</v>
      </c>
    </row>
    <row r="90" spans="1:87" hidden="1" x14ac:dyDescent="0.25">
      <c r="A90" s="36"/>
      <c r="B90" s="38">
        <v>44501</v>
      </c>
      <c r="C90" s="31">
        <f t="shared" si="20"/>
        <v>5006677.5100000147</v>
      </c>
      <c r="D90" s="31">
        <v>2033998.5799999998</v>
      </c>
      <c r="E90" s="31" t="s">
        <v>30</v>
      </c>
      <c r="F90" s="31">
        <v>3212937.31</v>
      </c>
      <c r="G90" s="31">
        <v>7296.95</v>
      </c>
      <c r="H90" s="31">
        <f t="shared" si="21"/>
        <v>3835035.7300000149</v>
      </c>
      <c r="I90" s="50">
        <v>11704668</v>
      </c>
      <c r="J90" s="49"/>
      <c r="N90" s="38">
        <v>44501</v>
      </c>
      <c r="O90" s="31">
        <f t="shared" si="22"/>
        <v>5006677.5100000147</v>
      </c>
      <c r="P90" s="31">
        <f>+D90</f>
        <v>2033998.5799999998</v>
      </c>
      <c r="Q90" s="31" t="s">
        <v>30</v>
      </c>
      <c r="R90" s="31">
        <f>+F90</f>
        <v>3212937.31</v>
      </c>
      <c r="S90" s="31">
        <f>+G90</f>
        <v>7296.95</v>
      </c>
      <c r="T90" s="31">
        <f t="shared" si="23"/>
        <v>3835035.7300000149</v>
      </c>
      <c r="U90" s="50">
        <f t="shared" si="24"/>
        <v>11704668</v>
      </c>
    </row>
    <row r="91" spans="1:87" hidden="1" x14ac:dyDescent="0.25">
      <c r="A91" s="36"/>
      <c r="B91" s="38">
        <v>44531</v>
      </c>
      <c r="C91" s="31">
        <f t="shared" si="20"/>
        <v>3835035.7300000149</v>
      </c>
      <c r="D91" s="31">
        <v>2083567.3099999996</v>
      </c>
      <c r="E91" s="31" t="s">
        <v>30</v>
      </c>
      <c r="F91" s="31">
        <v>5172176.62</v>
      </c>
      <c r="G91" s="31">
        <v>1422.94</v>
      </c>
      <c r="H91" s="31">
        <f t="shared" si="21"/>
        <v>747849.36000001384</v>
      </c>
      <c r="I91" s="50">
        <v>18369881</v>
      </c>
      <c r="J91" s="49"/>
      <c r="N91" s="38">
        <f>B91</f>
        <v>44531</v>
      </c>
      <c r="O91" s="31">
        <f t="shared" si="22"/>
        <v>3835035.7300000149</v>
      </c>
      <c r="P91" s="31">
        <f t="shared" ref="P91:P99" si="28">+D91</f>
        <v>2083567.3099999996</v>
      </c>
      <c r="Q91" s="31" t="s">
        <v>30</v>
      </c>
      <c r="R91" s="31">
        <f t="shared" ref="R91:R99" si="29">+F91</f>
        <v>5172176.62</v>
      </c>
      <c r="S91" s="31">
        <f t="shared" ref="S91:S99" si="30">+G91</f>
        <v>1422.94</v>
      </c>
      <c r="T91" s="31">
        <f t="shared" si="23"/>
        <v>747849.36000001384</v>
      </c>
      <c r="U91" s="50">
        <f t="shared" si="24"/>
        <v>18369881</v>
      </c>
    </row>
    <row r="92" spans="1:87" s="54" customFormat="1" hidden="1" x14ac:dyDescent="0.25">
      <c r="A92" s="36"/>
      <c r="B92" s="38">
        <v>44562</v>
      </c>
      <c r="C92" s="31">
        <f t="shared" ref="C92:C103" si="31">+H91</f>
        <v>747849.36000001384</v>
      </c>
      <c r="D92" s="31">
        <v>2842089.1999999997</v>
      </c>
      <c r="E92" s="31" t="s">
        <v>31</v>
      </c>
      <c r="F92" s="31">
        <v>5946059.25</v>
      </c>
      <c r="G92" s="31">
        <v>-8486.7800000000007</v>
      </c>
      <c r="H92" s="31">
        <f t="shared" ref="H92:H103" si="32">C92+D92-F92+G92</f>
        <v>-2364607.4699999862</v>
      </c>
      <c r="I92" s="50">
        <v>20081833</v>
      </c>
      <c r="J92" s="49"/>
      <c r="K92" s="28"/>
      <c r="L92"/>
      <c r="M92"/>
      <c r="N92" s="38">
        <f t="shared" ref="N92:N112" si="33">B92</f>
        <v>44562</v>
      </c>
      <c r="O92" s="31">
        <f t="shared" ref="O92:O103" si="34">+T91</f>
        <v>747849.36000001384</v>
      </c>
      <c r="P92" s="31">
        <f t="shared" si="28"/>
        <v>2842089.1999999997</v>
      </c>
      <c r="Q92" s="31" t="s">
        <v>31</v>
      </c>
      <c r="R92" s="31">
        <f t="shared" si="29"/>
        <v>5946059.25</v>
      </c>
      <c r="S92" s="31">
        <f t="shared" si="30"/>
        <v>-8486.7800000000007</v>
      </c>
      <c r="T92" s="31">
        <f t="shared" ref="T92:T99" si="35">O92+P92-R92+S92</f>
        <v>-2364607.4699999862</v>
      </c>
      <c r="U92" s="50">
        <f t="shared" ref="U92:U100" si="36">+I92</f>
        <v>20081833</v>
      </c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</row>
    <row r="93" spans="1:87" s="54" customFormat="1" hidden="1" x14ac:dyDescent="0.25">
      <c r="A93" s="36"/>
      <c r="B93" s="38">
        <v>44593</v>
      </c>
      <c r="C93" s="31">
        <f t="shared" si="31"/>
        <v>-2364607.4699999862</v>
      </c>
      <c r="D93" s="31">
        <v>2338253.8599999994</v>
      </c>
      <c r="E93" s="31" t="s">
        <v>31</v>
      </c>
      <c r="F93" s="31">
        <v>4280006.4800000004</v>
      </c>
      <c r="G93" s="31">
        <v>-8385.1200000000008</v>
      </c>
      <c r="H93" s="31">
        <f t="shared" si="32"/>
        <v>-4314745.2099999869</v>
      </c>
      <c r="I93" s="50">
        <v>16841936</v>
      </c>
      <c r="J93" s="49"/>
      <c r="K93" s="28"/>
      <c r="L93"/>
      <c r="M93"/>
      <c r="N93" s="38">
        <f t="shared" si="33"/>
        <v>44593</v>
      </c>
      <c r="O93" s="31">
        <f t="shared" si="34"/>
        <v>-2364607.4699999862</v>
      </c>
      <c r="P93" s="31">
        <f t="shared" si="28"/>
        <v>2338253.8599999994</v>
      </c>
      <c r="Q93" s="31" t="s">
        <v>31</v>
      </c>
      <c r="R93" s="31">
        <f t="shared" si="29"/>
        <v>4280006.4800000004</v>
      </c>
      <c r="S93" s="31">
        <f t="shared" si="30"/>
        <v>-8385.1200000000008</v>
      </c>
      <c r="T93" s="31">
        <f t="shared" si="35"/>
        <v>-4314745.2099999869</v>
      </c>
      <c r="U93" s="50">
        <f t="shared" si="36"/>
        <v>16841936</v>
      </c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</row>
    <row r="94" spans="1:87" s="54" customFormat="1" hidden="1" x14ac:dyDescent="0.25">
      <c r="A94" s="36"/>
      <c r="B94" s="38">
        <v>44621</v>
      </c>
      <c r="C94" s="31">
        <f t="shared" si="31"/>
        <v>-4314745.2099999869</v>
      </c>
      <c r="D94" s="31">
        <v>2875706.04</v>
      </c>
      <c r="E94" s="31" t="s">
        <v>31</v>
      </c>
      <c r="F94" s="31">
        <v>3324311.99</v>
      </c>
      <c r="G94" s="31">
        <v>-12067.16</v>
      </c>
      <c r="H94" s="31">
        <f t="shared" si="32"/>
        <v>-4775418.3199999873</v>
      </c>
      <c r="I94" s="50">
        <v>12935867</v>
      </c>
      <c r="J94" s="49"/>
      <c r="K94" s="28"/>
      <c r="L94"/>
      <c r="M94"/>
      <c r="N94" s="38">
        <f t="shared" si="33"/>
        <v>44621</v>
      </c>
      <c r="O94" s="31">
        <f t="shared" si="34"/>
        <v>-4314745.2099999869</v>
      </c>
      <c r="P94" s="31">
        <f t="shared" si="28"/>
        <v>2875706.04</v>
      </c>
      <c r="Q94" s="31" t="s">
        <v>31</v>
      </c>
      <c r="R94" s="31">
        <f t="shared" si="29"/>
        <v>3324311.99</v>
      </c>
      <c r="S94" s="31">
        <f t="shared" si="30"/>
        <v>-12067.16</v>
      </c>
      <c r="T94" s="31">
        <f t="shared" si="35"/>
        <v>-4775418.3199999873</v>
      </c>
      <c r="U94" s="50">
        <f t="shared" si="36"/>
        <v>12935867</v>
      </c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</row>
    <row r="95" spans="1:87" s="54" customFormat="1" hidden="1" x14ac:dyDescent="0.25">
      <c r="A95" s="36"/>
      <c r="B95" s="38">
        <v>44652</v>
      </c>
      <c r="C95" s="31">
        <f t="shared" si="31"/>
        <v>-4775418.3199999873</v>
      </c>
      <c r="D95" s="31">
        <v>1413388.8299999998</v>
      </c>
      <c r="E95" s="31" t="s">
        <v>31</v>
      </c>
      <c r="F95" s="31">
        <v>2581976.0699999998</v>
      </c>
      <c r="G95" s="31">
        <v>-15107.68</v>
      </c>
      <c r="H95" s="31">
        <f t="shared" si="32"/>
        <v>-5959113.2399999872</v>
      </c>
      <c r="I95" s="50">
        <v>8855304</v>
      </c>
      <c r="J95" s="49"/>
      <c r="K95" s="28"/>
      <c r="L95"/>
      <c r="M95"/>
      <c r="N95" s="38">
        <f t="shared" si="33"/>
        <v>44652</v>
      </c>
      <c r="O95" s="31">
        <f t="shared" si="34"/>
        <v>-4775418.3199999873</v>
      </c>
      <c r="P95" s="31">
        <f t="shared" si="28"/>
        <v>1413388.8299999998</v>
      </c>
      <c r="Q95" s="31" t="s">
        <v>31</v>
      </c>
      <c r="R95" s="31">
        <f t="shared" si="29"/>
        <v>2581976.0699999998</v>
      </c>
      <c r="S95" s="31">
        <f t="shared" si="30"/>
        <v>-15107.68</v>
      </c>
      <c r="T95" s="31">
        <f t="shared" si="35"/>
        <v>-5959113.2399999872</v>
      </c>
      <c r="U95" s="50">
        <f t="shared" si="36"/>
        <v>8855304</v>
      </c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</row>
    <row r="96" spans="1:87" s="54" customFormat="1" hidden="1" x14ac:dyDescent="0.25">
      <c r="A96" s="36"/>
      <c r="B96" s="38">
        <v>44682</v>
      </c>
      <c r="C96" s="31">
        <f t="shared" si="31"/>
        <v>-5959113.2399999872</v>
      </c>
      <c r="D96" s="31">
        <v>1897972.4699999997</v>
      </c>
      <c r="E96" s="31" t="s">
        <v>31</v>
      </c>
      <c r="F96" s="31">
        <v>1464672.23</v>
      </c>
      <c r="G96" s="31">
        <v>-14044.77</v>
      </c>
      <c r="H96" s="31">
        <f t="shared" si="32"/>
        <v>-5539857.7699999865</v>
      </c>
      <c r="I96" s="50">
        <v>5103941</v>
      </c>
      <c r="J96" s="49"/>
      <c r="K96" s="28"/>
      <c r="L96"/>
      <c r="M96"/>
      <c r="N96" s="38">
        <f t="shared" si="33"/>
        <v>44682</v>
      </c>
      <c r="O96" s="31">
        <f t="shared" si="34"/>
        <v>-5959113.2399999872</v>
      </c>
      <c r="P96" s="31">
        <f t="shared" si="28"/>
        <v>1897972.4699999997</v>
      </c>
      <c r="Q96" s="31" t="s">
        <v>31</v>
      </c>
      <c r="R96" s="31">
        <f t="shared" si="29"/>
        <v>1464672.23</v>
      </c>
      <c r="S96" s="31">
        <f t="shared" si="30"/>
        <v>-14044.77</v>
      </c>
      <c r="T96" s="31">
        <f t="shared" si="35"/>
        <v>-5539857.7699999865</v>
      </c>
      <c r="U96" s="50">
        <f t="shared" si="36"/>
        <v>5103941</v>
      </c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</row>
    <row r="97" spans="1:87" s="54" customFormat="1" hidden="1" x14ac:dyDescent="0.25">
      <c r="A97" s="36"/>
      <c r="B97" s="38">
        <v>44713</v>
      </c>
      <c r="C97" s="31">
        <f t="shared" si="31"/>
        <v>-5539857.7699999865</v>
      </c>
      <c r="D97" s="31">
        <v>1388975.5500000003</v>
      </c>
      <c r="E97" s="31" t="s">
        <v>31</v>
      </c>
      <c r="F97" s="31">
        <v>749651.62</v>
      </c>
      <c r="G97" s="31">
        <v>-12455.52</v>
      </c>
      <c r="H97" s="31">
        <f t="shared" si="32"/>
        <v>-4912989.3599999854</v>
      </c>
      <c r="I97" s="50">
        <v>2844164</v>
      </c>
      <c r="J97" s="49"/>
      <c r="K97" s="28"/>
      <c r="L97"/>
      <c r="M97"/>
      <c r="N97" s="38">
        <f t="shared" si="33"/>
        <v>44713</v>
      </c>
      <c r="O97" s="31">
        <f t="shared" si="34"/>
        <v>-5539857.7699999865</v>
      </c>
      <c r="P97" s="31">
        <f t="shared" si="28"/>
        <v>1388975.5500000003</v>
      </c>
      <c r="Q97" s="31" t="s">
        <v>31</v>
      </c>
      <c r="R97" s="31">
        <f t="shared" si="29"/>
        <v>749651.62</v>
      </c>
      <c r="S97" s="31">
        <f t="shared" si="30"/>
        <v>-12455.52</v>
      </c>
      <c r="T97" s="31">
        <f t="shared" si="35"/>
        <v>-4912989.3599999854</v>
      </c>
      <c r="U97" s="50">
        <f t="shared" si="36"/>
        <v>2844164</v>
      </c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</row>
    <row r="98" spans="1:87" s="54" customFormat="1" hidden="1" x14ac:dyDescent="0.25">
      <c r="A98" s="36"/>
      <c r="B98" s="38">
        <v>44743</v>
      </c>
      <c r="C98" s="31">
        <f t="shared" si="31"/>
        <v>-4912989.3599999854</v>
      </c>
      <c r="D98" s="31">
        <v>2297679.4699999997</v>
      </c>
      <c r="E98" s="31" t="s">
        <v>29</v>
      </c>
      <c r="F98" s="31">
        <v>639699.6</v>
      </c>
      <c r="G98" s="31">
        <v>-8273.15</v>
      </c>
      <c r="H98" s="31">
        <f t="shared" si="32"/>
        <v>-3263282.6399999857</v>
      </c>
      <c r="I98" s="50">
        <v>2330839</v>
      </c>
      <c r="J98" s="49"/>
      <c r="K98"/>
      <c r="L98"/>
      <c r="M98"/>
      <c r="N98" s="38">
        <f t="shared" si="33"/>
        <v>44743</v>
      </c>
      <c r="O98" s="31">
        <f t="shared" si="34"/>
        <v>-4912989.3599999854</v>
      </c>
      <c r="P98" s="31">
        <f t="shared" si="28"/>
        <v>2297679.4699999997</v>
      </c>
      <c r="Q98" s="31" t="s">
        <v>29</v>
      </c>
      <c r="R98" s="31">
        <f t="shared" si="29"/>
        <v>639699.6</v>
      </c>
      <c r="S98" s="31">
        <f t="shared" si="30"/>
        <v>-8273.15</v>
      </c>
      <c r="T98" s="31">
        <f t="shared" si="35"/>
        <v>-3263282.6399999857</v>
      </c>
      <c r="U98" s="50">
        <f t="shared" si="36"/>
        <v>2330839</v>
      </c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</row>
    <row r="99" spans="1:87" s="54" customFormat="1" hidden="1" x14ac:dyDescent="0.25">
      <c r="A99" s="36"/>
      <c r="B99" s="38">
        <v>44774</v>
      </c>
      <c r="C99" s="31">
        <f t="shared" si="31"/>
        <v>-3263282.6399999857</v>
      </c>
      <c r="D99" s="31">
        <v>2539840.4</v>
      </c>
      <c r="E99" s="31" t="s">
        <v>29</v>
      </c>
      <c r="F99" s="31">
        <v>630470.32999999996</v>
      </c>
      <c r="G99" s="31">
        <v>-2565.1</v>
      </c>
      <c r="H99" s="31">
        <f t="shared" si="32"/>
        <v>-1356477.669999986</v>
      </c>
      <c r="I99" s="50">
        <v>2274466</v>
      </c>
      <c r="J99" s="49"/>
      <c r="K99"/>
      <c r="L99"/>
      <c r="M99"/>
      <c r="N99" s="38">
        <f t="shared" si="33"/>
        <v>44774</v>
      </c>
      <c r="O99" s="31">
        <f t="shared" si="34"/>
        <v>-3263282.6399999857</v>
      </c>
      <c r="P99" s="31">
        <f t="shared" si="28"/>
        <v>2539840.4</v>
      </c>
      <c r="Q99" s="31" t="s">
        <v>29</v>
      </c>
      <c r="R99" s="31">
        <f t="shared" si="29"/>
        <v>630470.32999999996</v>
      </c>
      <c r="S99" s="31">
        <f t="shared" si="30"/>
        <v>-2565.1</v>
      </c>
      <c r="T99" s="31">
        <f t="shared" si="35"/>
        <v>-1356477.669999986</v>
      </c>
      <c r="U99" s="50">
        <f t="shared" si="36"/>
        <v>2274466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</row>
    <row r="100" spans="1:87" s="54" customFormat="1" hidden="1" x14ac:dyDescent="0.25">
      <c r="A100" s="36"/>
      <c r="B100" s="38">
        <v>44805</v>
      </c>
      <c r="C100" s="31">
        <f t="shared" si="31"/>
        <v>-1356477.669999986</v>
      </c>
      <c r="D100" s="31">
        <v>2257694.41</v>
      </c>
      <c r="E100" s="31" t="s">
        <v>30</v>
      </c>
      <c r="F100" s="31">
        <v>749485.75</v>
      </c>
      <c r="G100" s="31">
        <v>-587.48</v>
      </c>
      <c r="H100" s="31">
        <f t="shared" si="32"/>
        <v>151143.51000001418</v>
      </c>
      <c r="I100" s="50">
        <v>2645554</v>
      </c>
      <c r="J100" s="31"/>
      <c r="K100" s="28"/>
      <c r="L100"/>
      <c r="M100"/>
      <c r="N100" s="38">
        <f t="shared" si="33"/>
        <v>44805</v>
      </c>
      <c r="O100" s="31">
        <f t="shared" si="34"/>
        <v>-1356477.669999986</v>
      </c>
      <c r="P100" s="31">
        <f>+D100</f>
        <v>2257694.41</v>
      </c>
      <c r="Q100" s="31" t="s">
        <v>30</v>
      </c>
      <c r="R100" s="31">
        <f>F100</f>
        <v>749485.75</v>
      </c>
      <c r="S100" s="31">
        <f>G100</f>
        <v>-587.48</v>
      </c>
      <c r="T100" s="31">
        <f>H100</f>
        <v>151143.51000001418</v>
      </c>
      <c r="U100" s="50">
        <f t="shared" si="36"/>
        <v>2645554</v>
      </c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</row>
    <row r="101" spans="1:87" s="54" customFormat="1" hidden="1" x14ac:dyDescent="0.25">
      <c r="A101" s="36"/>
      <c r="B101" s="38">
        <v>44835</v>
      </c>
      <c r="C101" s="31">
        <f t="shared" si="31"/>
        <v>151143.51000001418</v>
      </c>
      <c r="D101" s="31">
        <v>1263857.3099999996</v>
      </c>
      <c r="E101" s="31" t="s">
        <v>30</v>
      </c>
      <c r="F101" s="31">
        <v>1905660.51</v>
      </c>
      <c r="G101" s="31">
        <v>-1247.0899999999999</v>
      </c>
      <c r="H101" s="31">
        <f t="shared" si="32"/>
        <v>-491906.77999998623</v>
      </c>
      <c r="I101" s="50">
        <v>6520779</v>
      </c>
      <c r="J101" s="31"/>
      <c r="K101" s="28"/>
      <c r="L101"/>
      <c r="M101"/>
      <c r="N101" s="38">
        <f t="shared" si="33"/>
        <v>44835</v>
      </c>
      <c r="O101" s="31">
        <f t="shared" si="34"/>
        <v>151143.51000001418</v>
      </c>
      <c r="P101" s="31">
        <f t="shared" ref="P101:P111" si="37">+D101</f>
        <v>1263857.3099999996</v>
      </c>
      <c r="Q101" s="31" t="s">
        <v>30</v>
      </c>
      <c r="R101" s="31">
        <f t="shared" ref="R101:R111" si="38">F101</f>
        <v>1905660.51</v>
      </c>
      <c r="S101" s="31">
        <f t="shared" ref="S101:S111" si="39">G101</f>
        <v>-1247.0899999999999</v>
      </c>
      <c r="T101" s="31">
        <f t="shared" ref="T101:T111" si="40">H101</f>
        <v>-491906.77999998623</v>
      </c>
      <c r="U101" s="50">
        <f t="shared" ref="U101:U111" si="41">+I101</f>
        <v>6520779</v>
      </c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</row>
    <row r="102" spans="1:87" s="54" customFormat="1" hidden="1" x14ac:dyDescent="0.25">
      <c r="A102" s="36"/>
      <c r="B102" s="38">
        <v>44866</v>
      </c>
      <c r="C102" s="31">
        <f t="shared" si="31"/>
        <v>-491906.77999998623</v>
      </c>
      <c r="D102" s="31">
        <v>1967865.6199999999</v>
      </c>
      <c r="E102" s="31" t="s">
        <v>30</v>
      </c>
      <c r="F102" s="31">
        <v>2776094.21</v>
      </c>
      <c r="G102" s="31">
        <v>-3304.51</v>
      </c>
      <c r="H102" s="31">
        <f t="shared" si="32"/>
        <v>-1303439.8799999864</v>
      </c>
      <c r="I102" s="50">
        <v>11687079</v>
      </c>
      <c r="J102" s="31"/>
      <c r="K102"/>
      <c r="L102"/>
      <c r="M102"/>
      <c r="N102" s="38">
        <f t="shared" si="33"/>
        <v>44866</v>
      </c>
      <c r="O102" s="31">
        <f t="shared" si="34"/>
        <v>-491906.77999998623</v>
      </c>
      <c r="P102" s="31">
        <f t="shared" si="37"/>
        <v>1967865.6199999999</v>
      </c>
      <c r="Q102" s="31" t="s">
        <v>30</v>
      </c>
      <c r="R102" s="31">
        <f t="shared" si="38"/>
        <v>2776094.21</v>
      </c>
      <c r="S102" s="31">
        <f t="shared" si="39"/>
        <v>-3304.51</v>
      </c>
      <c r="T102" s="31">
        <f t="shared" si="40"/>
        <v>-1303439.8799999864</v>
      </c>
      <c r="U102" s="50">
        <f t="shared" si="41"/>
        <v>11687079</v>
      </c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</row>
    <row r="103" spans="1:87" s="54" customFormat="1" hidden="1" x14ac:dyDescent="0.25">
      <c r="A103" s="36"/>
      <c r="B103" s="38">
        <v>44896</v>
      </c>
      <c r="C103" s="31">
        <f t="shared" si="31"/>
        <v>-1303439.8799999864</v>
      </c>
      <c r="D103" s="31">
        <v>1811454.89</v>
      </c>
      <c r="E103" s="31" t="s">
        <v>30</v>
      </c>
      <c r="F103" s="31">
        <v>4128532.23</v>
      </c>
      <c r="G103" s="31">
        <v>-9202.15</v>
      </c>
      <c r="H103" s="31">
        <f t="shared" si="32"/>
        <v>-3629719.3699999866</v>
      </c>
      <c r="I103" s="50">
        <v>17958681</v>
      </c>
      <c r="J103" s="31"/>
      <c r="K103"/>
      <c r="L103"/>
      <c r="M103"/>
      <c r="N103" s="38">
        <f t="shared" si="33"/>
        <v>44896</v>
      </c>
      <c r="O103" s="31">
        <f t="shared" si="34"/>
        <v>-1303439.8799999864</v>
      </c>
      <c r="P103" s="31">
        <f t="shared" si="37"/>
        <v>1811454.89</v>
      </c>
      <c r="Q103" s="31" t="s">
        <v>30</v>
      </c>
      <c r="R103" s="31">
        <f t="shared" si="38"/>
        <v>4128532.23</v>
      </c>
      <c r="S103" s="31">
        <f t="shared" si="39"/>
        <v>-9202.15</v>
      </c>
      <c r="T103" s="31">
        <f t="shared" si="40"/>
        <v>-3629719.3699999866</v>
      </c>
      <c r="U103" s="50">
        <f t="shared" si="41"/>
        <v>17958681</v>
      </c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</row>
    <row r="104" spans="1:87" s="54" customFormat="1" hidden="1" x14ac:dyDescent="0.25">
      <c r="A104" s="36"/>
      <c r="B104" s="38">
        <v>44927</v>
      </c>
      <c r="C104" s="31">
        <f t="shared" ref="C104:C115" si="42">+H103</f>
        <v>-3629719.3699999866</v>
      </c>
      <c r="D104" s="31">
        <v>535491.42000000004</v>
      </c>
      <c r="E104" s="31" t="s">
        <v>31</v>
      </c>
      <c r="F104" s="31">
        <v>4855688.99</v>
      </c>
      <c r="G104" s="31">
        <v>-20206.04</v>
      </c>
      <c r="H104" s="31">
        <f t="shared" ref="H104:H115" si="43">C104+D104-F104+G104</f>
        <v>-7970122.9799999865</v>
      </c>
      <c r="I104" s="50">
        <v>20125804</v>
      </c>
      <c r="J104" s="31"/>
      <c r="K104" s="28"/>
      <c r="L104"/>
      <c r="M104"/>
      <c r="N104" s="38">
        <f t="shared" si="33"/>
        <v>44927</v>
      </c>
      <c r="O104" s="31">
        <f t="shared" ref="O104:O115" si="44">+T103</f>
        <v>-3629719.3699999866</v>
      </c>
      <c r="P104" s="31">
        <f t="shared" si="37"/>
        <v>535491.42000000004</v>
      </c>
      <c r="Q104" s="31" t="s">
        <v>31</v>
      </c>
      <c r="R104" s="31">
        <f t="shared" si="38"/>
        <v>4855688.99</v>
      </c>
      <c r="S104" s="31">
        <f t="shared" si="39"/>
        <v>-20206.04</v>
      </c>
      <c r="T104" s="31">
        <f t="shared" si="40"/>
        <v>-7970122.9799999865</v>
      </c>
      <c r="U104" s="50">
        <f t="shared" si="41"/>
        <v>20125804</v>
      </c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</row>
    <row r="105" spans="1:87" s="54" customFormat="1" hidden="1" x14ac:dyDescent="0.25">
      <c r="A105" s="36"/>
      <c r="B105" s="38">
        <v>44958</v>
      </c>
      <c r="C105" s="31">
        <f t="shared" si="42"/>
        <v>-7970122.9799999865</v>
      </c>
      <c r="D105" s="31">
        <v>3630355.0900000003</v>
      </c>
      <c r="E105" s="31" t="s">
        <v>31</v>
      </c>
      <c r="F105" s="31">
        <v>3223585.65</v>
      </c>
      <c r="G105" s="31">
        <v>-19223.52</v>
      </c>
      <c r="H105" s="31">
        <f t="shared" si="43"/>
        <v>-7582577.0599999856</v>
      </c>
      <c r="I105" s="50">
        <v>16779900</v>
      </c>
      <c r="J105" s="31"/>
      <c r="K105" s="28"/>
      <c r="L105"/>
      <c r="M105"/>
      <c r="N105" s="38">
        <f t="shared" si="33"/>
        <v>44958</v>
      </c>
      <c r="O105" s="31">
        <f t="shared" si="44"/>
        <v>-7970122.9799999865</v>
      </c>
      <c r="P105" s="31">
        <f t="shared" si="37"/>
        <v>3630355.0900000003</v>
      </c>
      <c r="Q105" s="31" t="s">
        <v>31</v>
      </c>
      <c r="R105" s="31">
        <f t="shared" si="38"/>
        <v>3223585.65</v>
      </c>
      <c r="S105" s="31">
        <f t="shared" si="39"/>
        <v>-19223.52</v>
      </c>
      <c r="T105" s="31">
        <f t="shared" si="40"/>
        <v>-7582577.0599999856</v>
      </c>
      <c r="U105" s="50">
        <f t="shared" si="41"/>
        <v>16779900</v>
      </c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</row>
    <row r="106" spans="1:87" s="54" customFormat="1" hidden="1" x14ac:dyDescent="0.25">
      <c r="A106" s="36"/>
      <c r="B106" s="38">
        <v>44986</v>
      </c>
      <c r="C106" s="31">
        <f t="shared" si="42"/>
        <v>-7582577.0599999856</v>
      </c>
      <c r="D106" s="31">
        <v>2543839.0100000002</v>
      </c>
      <c r="E106" s="31" t="s">
        <v>31</v>
      </c>
      <c r="F106" s="31">
        <v>2863620.09</v>
      </c>
      <c r="G106" s="31">
        <v>-20570.099999999999</v>
      </c>
      <c r="H106" s="31">
        <f t="shared" si="43"/>
        <v>-7922928.2399999853</v>
      </c>
      <c r="I106" s="50">
        <v>13126330</v>
      </c>
      <c r="J106" s="31"/>
      <c r="K106" s="28"/>
      <c r="L106"/>
      <c r="M106"/>
      <c r="N106" s="38">
        <f t="shared" si="33"/>
        <v>44986</v>
      </c>
      <c r="O106" s="31">
        <f t="shared" si="44"/>
        <v>-7582577.0599999856</v>
      </c>
      <c r="P106" s="31">
        <f t="shared" si="37"/>
        <v>2543839.0100000002</v>
      </c>
      <c r="Q106" s="31" t="s">
        <v>31</v>
      </c>
      <c r="R106" s="31">
        <f t="shared" si="38"/>
        <v>2863620.09</v>
      </c>
      <c r="S106" s="31">
        <f t="shared" si="39"/>
        <v>-20570.099999999999</v>
      </c>
      <c r="T106" s="31">
        <f t="shared" si="40"/>
        <v>-7922928.2399999853</v>
      </c>
      <c r="U106" s="50">
        <f t="shared" si="41"/>
        <v>13126330</v>
      </c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</row>
    <row r="107" spans="1:87" s="54" customFormat="1" hidden="1" x14ac:dyDescent="0.25">
      <c r="A107" s="36"/>
      <c r="B107" s="38">
        <v>45017</v>
      </c>
      <c r="C107" s="31">
        <f t="shared" si="42"/>
        <v>-7922928.2399999853</v>
      </c>
      <c r="D107" s="31">
        <v>1771865.9400000004</v>
      </c>
      <c r="E107" s="31" t="s">
        <v>31</v>
      </c>
      <c r="F107" s="31">
        <v>1854149.45</v>
      </c>
      <c r="G107" s="31">
        <v>-30553.22</v>
      </c>
      <c r="H107" s="31">
        <f t="shared" si="43"/>
        <v>-8035764.9699999848</v>
      </c>
      <c r="I107" s="50">
        <v>8762875</v>
      </c>
      <c r="J107" s="31"/>
      <c r="K107" s="28"/>
      <c r="L107"/>
      <c r="M107"/>
      <c r="N107" s="38">
        <f t="shared" si="33"/>
        <v>45017</v>
      </c>
      <c r="O107" s="31">
        <f t="shared" si="44"/>
        <v>-7922928.2399999853</v>
      </c>
      <c r="P107" s="31">
        <f t="shared" si="37"/>
        <v>1771865.9400000004</v>
      </c>
      <c r="Q107" s="31" t="s">
        <v>31</v>
      </c>
      <c r="R107" s="31">
        <f t="shared" si="38"/>
        <v>1854149.45</v>
      </c>
      <c r="S107" s="31">
        <f t="shared" si="39"/>
        <v>-30553.22</v>
      </c>
      <c r="T107" s="31">
        <f t="shared" si="40"/>
        <v>-8035764.9699999848</v>
      </c>
      <c r="U107" s="50">
        <f t="shared" si="41"/>
        <v>8762875</v>
      </c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</row>
    <row r="108" spans="1:87" s="54" customFormat="1" hidden="1" x14ac:dyDescent="0.25">
      <c r="A108" s="36"/>
      <c r="B108" s="38">
        <v>45047</v>
      </c>
      <c r="C108" s="31">
        <f t="shared" si="42"/>
        <v>-8035764.9699999848</v>
      </c>
      <c r="D108" s="31">
        <v>2150164.56</v>
      </c>
      <c r="E108" s="31" t="s">
        <v>31</v>
      </c>
      <c r="F108" s="31">
        <v>1243785.17</v>
      </c>
      <c r="G108" s="31">
        <v>-27210.49</v>
      </c>
      <c r="H108" s="31">
        <f t="shared" si="43"/>
        <v>-7156596.0699999854</v>
      </c>
      <c r="I108" s="50">
        <v>5171493</v>
      </c>
      <c r="J108" s="31"/>
      <c r="K108" s="28"/>
      <c r="L108"/>
      <c r="M108"/>
      <c r="N108" s="38">
        <f t="shared" si="33"/>
        <v>45047</v>
      </c>
      <c r="O108" s="31">
        <f t="shared" si="44"/>
        <v>-8035764.9699999848</v>
      </c>
      <c r="P108" s="31">
        <f t="shared" si="37"/>
        <v>2150164.56</v>
      </c>
      <c r="Q108" s="31" t="s">
        <v>31</v>
      </c>
      <c r="R108" s="31">
        <f t="shared" si="38"/>
        <v>1243785.17</v>
      </c>
      <c r="S108" s="31">
        <f t="shared" si="39"/>
        <v>-27210.49</v>
      </c>
      <c r="T108" s="31">
        <f t="shared" si="40"/>
        <v>-7156596.0699999854</v>
      </c>
      <c r="U108" s="50">
        <f t="shared" si="41"/>
        <v>5171493</v>
      </c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</row>
    <row r="109" spans="1:87" s="54" customFormat="1" hidden="1" x14ac:dyDescent="0.25">
      <c r="A109" s="36"/>
      <c r="B109" s="38">
        <v>45078</v>
      </c>
      <c r="C109" s="31">
        <f t="shared" si="42"/>
        <v>-7156596.0699999854</v>
      </c>
      <c r="D109" s="31">
        <v>1207449.97</v>
      </c>
      <c r="E109" s="31" t="s">
        <v>31</v>
      </c>
      <c r="F109" s="31">
        <v>641789.99</v>
      </c>
      <c r="G109" s="31">
        <v>-25155.41</v>
      </c>
      <c r="H109" s="31">
        <f t="shared" si="43"/>
        <v>-6616091.499999986</v>
      </c>
      <c r="I109" s="50">
        <v>2856954</v>
      </c>
      <c r="J109" s="31"/>
      <c r="K109" s="28"/>
      <c r="L109"/>
      <c r="M109"/>
      <c r="N109" s="38">
        <f t="shared" si="33"/>
        <v>45078</v>
      </c>
      <c r="O109" s="31">
        <f t="shared" si="44"/>
        <v>-7156596.0699999854</v>
      </c>
      <c r="P109" s="31">
        <f t="shared" si="37"/>
        <v>1207449.97</v>
      </c>
      <c r="Q109" s="31" t="s">
        <v>31</v>
      </c>
      <c r="R109" s="31">
        <f t="shared" si="38"/>
        <v>641789.99</v>
      </c>
      <c r="S109" s="31">
        <f t="shared" si="39"/>
        <v>-25155.41</v>
      </c>
      <c r="T109" s="31">
        <f t="shared" si="40"/>
        <v>-6616091.499999986</v>
      </c>
      <c r="U109" s="50">
        <f t="shared" si="41"/>
        <v>2856954</v>
      </c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</row>
    <row r="110" spans="1:87" s="54" customFormat="1" hidden="1" x14ac:dyDescent="0.25">
      <c r="A110" s="36"/>
      <c r="B110" s="38">
        <v>45108</v>
      </c>
      <c r="C110" s="31">
        <f t="shared" si="42"/>
        <v>-6616091.499999986</v>
      </c>
      <c r="D110" s="31">
        <v>2565376.3600000003</v>
      </c>
      <c r="E110" s="31" t="s">
        <v>29</v>
      </c>
      <c r="F110" s="31">
        <v>550680.72</v>
      </c>
      <c r="G110" s="31">
        <v>-17561.990000000002</v>
      </c>
      <c r="H110" s="31">
        <f t="shared" si="43"/>
        <v>-4618957.8499999857</v>
      </c>
      <c r="I110" s="50">
        <v>2397393</v>
      </c>
      <c r="J110" s="31"/>
      <c r="K110" s="28"/>
      <c r="L110"/>
      <c r="M110"/>
      <c r="N110" s="38">
        <f t="shared" si="33"/>
        <v>45108</v>
      </c>
      <c r="O110" s="31">
        <f t="shared" si="44"/>
        <v>-6616091.499999986</v>
      </c>
      <c r="P110" s="31">
        <f t="shared" si="37"/>
        <v>2565376.3600000003</v>
      </c>
      <c r="Q110" s="31" t="s">
        <v>29</v>
      </c>
      <c r="R110" s="31">
        <f t="shared" si="38"/>
        <v>550680.72</v>
      </c>
      <c r="S110" s="31">
        <f t="shared" si="39"/>
        <v>-17561.990000000002</v>
      </c>
      <c r="T110" s="31">
        <f t="shared" si="40"/>
        <v>-4618957.8499999857</v>
      </c>
      <c r="U110" s="50">
        <f t="shared" si="41"/>
        <v>2397393</v>
      </c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</row>
    <row r="111" spans="1:87" s="54" customFormat="1" hidden="1" x14ac:dyDescent="0.25">
      <c r="A111" s="36"/>
      <c r="B111" s="38">
        <v>45139</v>
      </c>
      <c r="C111" s="31">
        <f t="shared" si="42"/>
        <v>-4618957.8499999857</v>
      </c>
      <c r="D111" s="31">
        <v>1397504.1799999997</v>
      </c>
      <c r="E111" s="31" t="s">
        <v>29</v>
      </c>
      <c r="F111" s="31">
        <v>484109.99</v>
      </c>
      <c r="G111" s="31">
        <v>-14142.9</v>
      </c>
      <c r="H111" s="31">
        <f t="shared" si="43"/>
        <v>-3719706.5599999861</v>
      </c>
      <c r="I111" s="50">
        <v>2354697</v>
      </c>
      <c r="J111" s="31"/>
      <c r="K111" s="28"/>
      <c r="L111"/>
      <c r="M111"/>
      <c r="N111" s="38">
        <f t="shared" si="33"/>
        <v>45139</v>
      </c>
      <c r="O111" s="31">
        <f t="shared" si="44"/>
        <v>-4618957.8499999857</v>
      </c>
      <c r="P111" s="31">
        <f t="shared" si="37"/>
        <v>1397504.1799999997</v>
      </c>
      <c r="Q111" s="31" t="s">
        <v>29</v>
      </c>
      <c r="R111" s="31">
        <f t="shared" si="38"/>
        <v>484109.99</v>
      </c>
      <c r="S111" s="31">
        <f t="shared" si="39"/>
        <v>-14142.9</v>
      </c>
      <c r="T111" s="31">
        <f t="shared" si="40"/>
        <v>-3719706.5599999861</v>
      </c>
      <c r="U111" s="50">
        <f t="shared" si="41"/>
        <v>2354697</v>
      </c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</row>
    <row r="112" spans="1:87" s="54" customFormat="1" hidden="1" x14ac:dyDescent="0.25">
      <c r="A112" s="36"/>
      <c r="B112" s="38">
        <v>45170</v>
      </c>
      <c r="C112" s="31">
        <f t="shared" si="42"/>
        <v>-3719706.5599999861</v>
      </c>
      <c r="D112" s="31">
        <v>1851070.8900000001</v>
      </c>
      <c r="E112" s="31" t="s">
        <v>29</v>
      </c>
      <c r="F112" s="31">
        <v>604491.67000000004</v>
      </c>
      <c r="G112" s="31">
        <v>-9439.1</v>
      </c>
      <c r="H112" s="31">
        <f>C112+D112-F112+G112</f>
        <v>-2482566.439999986</v>
      </c>
      <c r="I112" s="50">
        <v>2771794</v>
      </c>
      <c r="J112" s="49"/>
      <c r="K112" s="28"/>
      <c r="L112"/>
      <c r="M112"/>
      <c r="N112" s="38">
        <f t="shared" si="33"/>
        <v>45170</v>
      </c>
      <c r="O112" s="31">
        <f t="shared" ref="O112" si="45">+T111</f>
        <v>-3719706.5599999861</v>
      </c>
      <c r="P112" s="31">
        <v>1851070.8900000001</v>
      </c>
      <c r="Q112" s="31" t="s">
        <v>29</v>
      </c>
      <c r="R112" s="31">
        <v>604491.67000000004</v>
      </c>
      <c r="S112" s="31">
        <v>-9439.1</v>
      </c>
      <c r="T112" s="31">
        <f t="shared" ref="T112" si="46">H112</f>
        <v>-2482566.439999986</v>
      </c>
      <c r="U112" s="50">
        <f t="shared" ref="U112:U115" si="47">+I112</f>
        <v>2771794</v>
      </c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</row>
    <row r="113" spans="1:87" s="54" customFormat="1" hidden="1" x14ac:dyDescent="0.25">
      <c r="A113" s="36"/>
      <c r="B113" s="38">
        <v>45200</v>
      </c>
      <c r="C113" s="31">
        <f t="shared" si="42"/>
        <v>-2482566.439999986</v>
      </c>
      <c r="D113" s="31">
        <v>2725564.3800000008</v>
      </c>
      <c r="E113" s="31" t="s">
        <v>30</v>
      </c>
      <c r="F113" s="31">
        <v>1529413.99</v>
      </c>
      <c r="G113" s="31">
        <v>-4909.82</v>
      </c>
      <c r="H113" s="31">
        <f>C113+D113-F113+G113</f>
        <v>-1291325.8699999852</v>
      </c>
      <c r="I113" s="50">
        <v>6913088</v>
      </c>
      <c r="J113" s="49"/>
      <c r="K113" s="28"/>
      <c r="L113"/>
      <c r="M113"/>
      <c r="N113" s="38">
        <v>45200</v>
      </c>
      <c r="O113" s="31">
        <f t="shared" si="44"/>
        <v>-2482566.439999986</v>
      </c>
      <c r="P113" s="31">
        <v>2725564.3800000008</v>
      </c>
      <c r="Q113" s="31" t="s">
        <v>30</v>
      </c>
      <c r="R113" s="31">
        <v>1529413.99</v>
      </c>
      <c r="S113" s="31">
        <v>-4909.82</v>
      </c>
      <c r="T113" s="31">
        <f t="shared" ref="T113:T115" si="48">O113+P113-R113+S113</f>
        <v>-1291325.8699999852</v>
      </c>
      <c r="U113" s="50">
        <f t="shared" si="47"/>
        <v>6913088</v>
      </c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</row>
    <row r="114" spans="1:87" s="54" customFormat="1" hidden="1" x14ac:dyDescent="0.25">
      <c r="A114" s="36"/>
      <c r="B114" s="38">
        <v>45231</v>
      </c>
      <c r="C114" s="31">
        <f t="shared" si="42"/>
        <v>-1291325.8699999852</v>
      </c>
      <c r="D114" s="31">
        <v>3174546.87</v>
      </c>
      <c r="E114" s="31" t="s">
        <v>30</v>
      </c>
      <c r="F114" s="31">
        <v>2609039.2599999998</v>
      </c>
      <c r="G114" s="31">
        <v>-2770.21</v>
      </c>
      <c r="H114" s="31">
        <f t="shared" si="43"/>
        <v>-728588.46999998484</v>
      </c>
      <c r="I114" s="50">
        <v>12179457</v>
      </c>
      <c r="J114" s="49"/>
      <c r="K114"/>
      <c r="L114"/>
      <c r="M114"/>
      <c r="N114" s="38">
        <v>45231</v>
      </c>
      <c r="O114" s="31">
        <f t="shared" si="44"/>
        <v>-1291325.8699999852</v>
      </c>
      <c r="P114" s="31">
        <v>3174546.87</v>
      </c>
      <c r="Q114" s="31" t="s">
        <v>30</v>
      </c>
      <c r="R114" s="31">
        <v>2609039.2599999998</v>
      </c>
      <c r="S114" s="31">
        <v>-2770.21</v>
      </c>
      <c r="T114" s="31">
        <f t="shared" si="48"/>
        <v>-728588.46999998484</v>
      </c>
      <c r="U114" s="50">
        <f t="shared" si="47"/>
        <v>12179457</v>
      </c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</row>
    <row r="115" spans="1:87" s="54" customFormat="1" hidden="1" x14ac:dyDescent="0.25">
      <c r="A115" s="36"/>
      <c r="B115" s="38">
        <v>45261</v>
      </c>
      <c r="C115" s="31">
        <f t="shared" si="42"/>
        <v>-728588.46999998484</v>
      </c>
      <c r="D115" s="31">
        <v>3076849.3600000003</v>
      </c>
      <c r="E115" s="31" t="s">
        <v>30</v>
      </c>
      <c r="F115" s="31">
        <v>4052568.46</v>
      </c>
      <c r="G115" s="31">
        <v>-6504.77</v>
      </c>
      <c r="H115" s="31">
        <f t="shared" si="43"/>
        <v>-1710812.3399999845</v>
      </c>
      <c r="I115" s="50">
        <v>18598770</v>
      </c>
      <c r="J115" s="49"/>
      <c r="K115"/>
      <c r="L115"/>
      <c r="M115"/>
      <c r="N115" s="38">
        <v>45261</v>
      </c>
      <c r="O115" s="31">
        <f t="shared" si="44"/>
        <v>-728588.46999998484</v>
      </c>
      <c r="P115" s="31">
        <v>3076849.3600000003</v>
      </c>
      <c r="Q115" s="31" t="s">
        <v>30</v>
      </c>
      <c r="R115" s="31">
        <v>4052568.46</v>
      </c>
      <c r="S115" s="31">
        <v>-6504.77</v>
      </c>
      <c r="T115" s="31">
        <f t="shared" si="48"/>
        <v>-1710812.3399999845</v>
      </c>
      <c r="U115" s="50">
        <f t="shared" si="47"/>
        <v>18598770</v>
      </c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</row>
    <row r="116" spans="1:87" s="54" customFormat="1" hidden="1" x14ac:dyDescent="0.25">
      <c r="A116" s="36"/>
      <c r="B116" s="38">
        <v>45292</v>
      </c>
      <c r="C116" s="31">
        <f t="shared" ref="C116:C126" si="49">+H115</f>
        <v>-1710812.3399999845</v>
      </c>
      <c r="D116" s="31">
        <v>1133123.68</v>
      </c>
      <c r="E116" s="31" t="s">
        <v>31</v>
      </c>
      <c r="F116" s="31">
        <v>3266454.05</v>
      </c>
      <c r="G116" s="31">
        <v>-14671.81</v>
      </c>
      <c r="H116" s="31">
        <f t="shared" ref="H116:H139" si="50">C116+D116-F116+G116</f>
        <v>-3858814.5199999842</v>
      </c>
      <c r="I116" s="50">
        <v>21101932</v>
      </c>
      <c r="J116" s="49"/>
      <c r="K116" s="28"/>
      <c r="L116"/>
      <c r="M116"/>
      <c r="N116" s="38">
        <v>45292</v>
      </c>
      <c r="O116" s="31">
        <f t="shared" ref="O116:O126" si="51">+T115</f>
        <v>-1710812.3399999845</v>
      </c>
      <c r="P116" s="31">
        <v>1133123.68</v>
      </c>
      <c r="Q116" s="31" t="s">
        <v>31</v>
      </c>
      <c r="R116" s="31">
        <v>3266454.05</v>
      </c>
      <c r="S116" s="31">
        <v>-14671.81</v>
      </c>
      <c r="T116" s="31">
        <f t="shared" ref="T116:T126" si="52">O116+P116-R116+S116</f>
        <v>-3858814.5199999842</v>
      </c>
      <c r="U116" s="50">
        <f t="shared" ref="U116:U125" si="53">+I116</f>
        <v>21101932</v>
      </c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</row>
    <row r="117" spans="1:87" s="54" customFormat="1" hidden="1" x14ac:dyDescent="0.25">
      <c r="A117" s="36"/>
      <c r="B117" s="38">
        <v>45323</v>
      </c>
      <c r="C117" s="31">
        <f t="shared" si="49"/>
        <v>-3858814.5199999842</v>
      </c>
      <c r="D117" s="31">
        <v>3180194.82</v>
      </c>
      <c r="E117" s="31" t="s">
        <v>31</v>
      </c>
      <c r="F117" s="31">
        <v>3080048.5</v>
      </c>
      <c r="G117" s="31">
        <v>-8231.09</v>
      </c>
      <c r="H117" s="31">
        <f t="shared" si="50"/>
        <v>-3766899.2899999842</v>
      </c>
      <c r="I117" s="50">
        <v>17100703</v>
      </c>
      <c r="J117" s="49"/>
      <c r="K117" s="28"/>
      <c r="L117"/>
      <c r="M117"/>
      <c r="N117" s="38">
        <v>45323</v>
      </c>
      <c r="O117" s="31">
        <f t="shared" si="51"/>
        <v>-3858814.5199999842</v>
      </c>
      <c r="P117" s="31">
        <v>3180194.82</v>
      </c>
      <c r="Q117" s="31" t="s">
        <v>31</v>
      </c>
      <c r="R117" s="31">
        <v>3080048.5</v>
      </c>
      <c r="S117" s="31">
        <v>-8231.09</v>
      </c>
      <c r="T117" s="31">
        <f t="shared" si="52"/>
        <v>-3766899.2899999842</v>
      </c>
      <c r="U117" s="50">
        <f t="shared" si="53"/>
        <v>17100703</v>
      </c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</row>
    <row r="118" spans="1:87" s="54" customFormat="1" hidden="1" x14ac:dyDescent="0.25">
      <c r="A118" s="36"/>
      <c r="B118" s="38">
        <v>45352</v>
      </c>
      <c r="C118" s="31">
        <f t="shared" si="49"/>
        <v>-3766899.2899999842</v>
      </c>
      <c r="D118" s="31">
        <v>1064135.3700000001</v>
      </c>
      <c r="E118" s="31" t="s">
        <v>31</v>
      </c>
      <c r="F118" s="31">
        <v>2096675.1</v>
      </c>
      <c r="G118" s="31">
        <v>-18317.86</v>
      </c>
      <c r="H118" s="31">
        <f t="shared" si="50"/>
        <v>-4817756.879999985</v>
      </c>
      <c r="I118" s="50">
        <v>13371325</v>
      </c>
      <c r="J118" s="49"/>
      <c r="K118" s="28"/>
      <c r="L118"/>
      <c r="M118"/>
      <c r="N118" s="38">
        <v>45352</v>
      </c>
      <c r="O118" s="31">
        <f t="shared" si="51"/>
        <v>-3766899.2899999842</v>
      </c>
      <c r="P118" s="31">
        <v>1064135.3700000001</v>
      </c>
      <c r="Q118" s="31" t="s">
        <v>31</v>
      </c>
      <c r="R118" s="31">
        <v>2096675.1</v>
      </c>
      <c r="S118" s="31">
        <v>-18317.86</v>
      </c>
      <c r="T118" s="31">
        <f t="shared" si="52"/>
        <v>-4817756.879999985</v>
      </c>
      <c r="U118" s="50">
        <f t="shared" si="53"/>
        <v>13371325</v>
      </c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</row>
    <row r="119" spans="1:87" s="54" customFormat="1" hidden="1" x14ac:dyDescent="0.25">
      <c r="A119" s="36"/>
      <c r="B119" s="38">
        <v>45383</v>
      </c>
      <c r="C119" s="31">
        <f t="shared" si="49"/>
        <v>-4817756.879999985</v>
      </c>
      <c r="D119" s="31">
        <v>2629372.8700000006</v>
      </c>
      <c r="E119" s="31" t="s">
        <v>31</v>
      </c>
      <c r="F119" s="31">
        <v>1386014.98</v>
      </c>
      <c r="G119" s="31">
        <v>-13642.29</v>
      </c>
      <c r="H119" s="31">
        <f t="shared" si="50"/>
        <v>-3588041.2799999844</v>
      </c>
      <c r="I119" s="50">
        <v>9201477</v>
      </c>
      <c r="J119" s="49"/>
      <c r="K119" s="28"/>
      <c r="L119"/>
      <c r="M119"/>
      <c r="N119" s="38">
        <v>45383</v>
      </c>
      <c r="O119" s="31">
        <f t="shared" si="51"/>
        <v>-4817756.879999985</v>
      </c>
      <c r="P119" s="31">
        <v>2629372.8700000006</v>
      </c>
      <c r="Q119" s="31" t="s">
        <v>31</v>
      </c>
      <c r="R119" s="31">
        <v>1386014.98</v>
      </c>
      <c r="S119" s="31">
        <v>-13642.29</v>
      </c>
      <c r="T119" s="31">
        <f t="shared" si="52"/>
        <v>-3588041.2799999844</v>
      </c>
      <c r="U119" s="50">
        <f t="shared" si="53"/>
        <v>9201477</v>
      </c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</row>
    <row r="120" spans="1:87" s="54" customFormat="1" hidden="1" x14ac:dyDescent="0.25">
      <c r="A120" s="36"/>
      <c r="B120" s="38">
        <v>45413</v>
      </c>
      <c r="C120" s="31">
        <f t="shared" si="49"/>
        <v>-3588041.2799999844</v>
      </c>
      <c r="D120" s="31">
        <v>2025064.0800000003</v>
      </c>
      <c r="E120" s="31" t="s">
        <v>31</v>
      </c>
      <c r="F120" s="31">
        <v>757485.6</v>
      </c>
      <c r="G120" s="31">
        <v>-8856.43</v>
      </c>
      <c r="H120" s="31">
        <f t="shared" si="50"/>
        <v>-2329319.2299999841</v>
      </c>
      <c r="I120" s="50">
        <v>5443611</v>
      </c>
      <c r="J120" s="49"/>
      <c r="K120" s="28"/>
      <c r="L120"/>
      <c r="M120"/>
      <c r="N120" s="38">
        <v>45413</v>
      </c>
      <c r="O120" s="31">
        <f t="shared" si="51"/>
        <v>-3588041.2799999844</v>
      </c>
      <c r="P120" s="31">
        <v>2025064.0800000003</v>
      </c>
      <c r="Q120" s="31" t="s">
        <v>31</v>
      </c>
      <c r="R120" s="31">
        <v>757485.6</v>
      </c>
      <c r="S120" s="31">
        <v>-8856.43</v>
      </c>
      <c r="T120" s="31">
        <f t="shared" si="52"/>
        <v>-2329319.2299999841</v>
      </c>
      <c r="U120" s="50">
        <f t="shared" si="53"/>
        <v>5443611</v>
      </c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</row>
    <row r="121" spans="1:87" s="54" customFormat="1" hidden="1" x14ac:dyDescent="0.25">
      <c r="A121" s="36"/>
      <c r="B121" s="38">
        <v>45444</v>
      </c>
      <c r="C121" s="31">
        <f t="shared" si="49"/>
        <v>-2329319.2299999841</v>
      </c>
      <c r="D121" s="31">
        <v>757138.1</v>
      </c>
      <c r="E121" s="31" t="s">
        <v>31</v>
      </c>
      <c r="F121" s="31">
        <v>606353.97</v>
      </c>
      <c r="G121" s="31">
        <v>-8314.74</v>
      </c>
      <c r="H121" s="31">
        <f t="shared" si="50"/>
        <v>-2186849.839999984</v>
      </c>
      <c r="I121" s="50">
        <v>2939922</v>
      </c>
      <c r="J121" s="49"/>
      <c r="K121" s="28"/>
      <c r="L121"/>
      <c r="M121"/>
      <c r="N121" s="38">
        <v>45444</v>
      </c>
      <c r="O121" s="31">
        <f t="shared" si="51"/>
        <v>-2329319.2299999841</v>
      </c>
      <c r="P121" s="31">
        <v>757138.1</v>
      </c>
      <c r="Q121" s="31" t="s">
        <v>31</v>
      </c>
      <c r="R121" s="31">
        <v>606353.97</v>
      </c>
      <c r="S121" s="31">
        <v>-8314.74</v>
      </c>
      <c r="T121" s="31">
        <f t="shared" si="52"/>
        <v>-2186849.839999984</v>
      </c>
      <c r="U121" s="50">
        <f t="shared" si="53"/>
        <v>2939922</v>
      </c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</row>
    <row r="122" spans="1:87" s="54" customFormat="1" hidden="1" x14ac:dyDescent="0.25">
      <c r="A122" s="36"/>
      <c r="B122" s="38">
        <v>45474</v>
      </c>
      <c r="C122" s="31">
        <f t="shared" si="49"/>
        <v>-2186849.839999984</v>
      </c>
      <c r="D122" s="31">
        <v>4929947.4399999995</v>
      </c>
      <c r="E122" s="31" t="s">
        <v>29</v>
      </c>
      <c r="F122" s="31">
        <v>352221.39</v>
      </c>
      <c r="G122" s="31">
        <v>5730.08</v>
      </c>
      <c r="H122" s="31">
        <f t="shared" si="50"/>
        <v>2396606.2900000154</v>
      </c>
      <c r="I122" s="50">
        <v>2514770</v>
      </c>
      <c r="J122" s="49"/>
      <c r="K122" s="28"/>
      <c r="L122"/>
      <c r="M122"/>
      <c r="N122" s="38">
        <v>45474</v>
      </c>
      <c r="O122" s="31">
        <f t="shared" si="51"/>
        <v>-2186849.839999984</v>
      </c>
      <c r="P122" s="31">
        <v>4929947.4399999995</v>
      </c>
      <c r="Q122" s="31" t="s">
        <v>29</v>
      </c>
      <c r="R122" s="31">
        <v>352221.39</v>
      </c>
      <c r="S122" s="31">
        <v>5730.08</v>
      </c>
      <c r="T122" s="31">
        <f t="shared" si="52"/>
        <v>2396606.2900000154</v>
      </c>
      <c r="U122" s="50">
        <f t="shared" si="53"/>
        <v>2514770</v>
      </c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</row>
    <row r="123" spans="1:87" s="54" customFormat="1" hidden="1" x14ac:dyDescent="0.25">
      <c r="A123" s="36"/>
      <c r="B123" s="38">
        <v>45505</v>
      </c>
      <c r="C123" s="31">
        <f t="shared" si="49"/>
        <v>2396606.2900000154</v>
      </c>
      <c r="D123" s="31">
        <v>1647442.52</v>
      </c>
      <c r="E123" s="31" t="s">
        <v>29</v>
      </c>
      <c r="F123" s="31">
        <v>389829.14</v>
      </c>
      <c r="G123" s="31">
        <v>8757.86</v>
      </c>
      <c r="H123" s="31">
        <f t="shared" si="50"/>
        <v>3662977.5300000152</v>
      </c>
      <c r="I123" s="50">
        <v>2396381</v>
      </c>
      <c r="J123" s="49"/>
      <c r="K123" s="28"/>
      <c r="L123"/>
      <c r="M123"/>
      <c r="N123" s="38">
        <v>45505</v>
      </c>
      <c r="O123" s="31">
        <f t="shared" si="51"/>
        <v>2396606.2900000154</v>
      </c>
      <c r="P123" s="31">
        <v>1647442.52</v>
      </c>
      <c r="Q123" s="31" t="s">
        <v>29</v>
      </c>
      <c r="R123" s="31">
        <v>389829.14</v>
      </c>
      <c r="S123" s="31">
        <v>8757.86</v>
      </c>
      <c r="T123" s="31">
        <f t="shared" si="52"/>
        <v>3662977.5300000152</v>
      </c>
      <c r="U123" s="50">
        <f t="shared" si="53"/>
        <v>2396381</v>
      </c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</row>
    <row r="124" spans="1:87" s="54" customFormat="1" hidden="1" x14ac:dyDescent="0.25">
      <c r="A124" s="36"/>
      <c r="B124" s="38">
        <v>45536</v>
      </c>
      <c r="C124" s="31">
        <f t="shared" si="49"/>
        <v>3662977.5300000152</v>
      </c>
      <c r="D124" s="31">
        <v>3283008.57</v>
      </c>
      <c r="E124" s="1" t="s">
        <v>30</v>
      </c>
      <c r="F124" s="31">
        <v>450451.53</v>
      </c>
      <c r="G124" s="31">
        <v>14462.34</v>
      </c>
      <c r="H124" s="31">
        <f t="shared" si="50"/>
        <v>6509996.9100000141</v>
      </c>
      <c r="I124" s="50">
        <v>2791366</v>
      </c>
      <c r="J124" s="49"/>
      <c r="K124" s="28"/>
      <c r="L124"/>
      <c r="M124"/>
      <c r="N124" s="38">
        <v>45536</v>
      </c>
      <c r="O124" s="31">
        <f t="shared" si="51"/>
        <v>3662977.5300000152</v>
      </c>
      <c r="P124" s="31">
        <v>3283008.57</v>
      </c>
      <c r="Q124" s="31" t="s">
        <v>30</v>
      </c>
      <c r="R124" s="31">
        <v>450451.53</v>
      </c>
      <c r="S124" s="31">
        <v>14462.34</v>
      </c>
      <c r="T124" s="31">
        <f t="shared" si="52"/>
        <v>6509996.9100000141</v>
      </c>
      <c r="U124" s="50">
        <f t="shared" si="53"/>
        <v>2791366</v>
      </c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</row>
    <row r="125" spans="1:87" s="54" customFormat="1" hidden="1" x14ac:dyDescent="0.25">
      <c r="A125" s="36"/>
      <c r="B125" s="38">
        <v>45566</v>
      </c>
      <c r="C125" s="31">
        <f t="shared" si="49"/>
        <v>6509996.9100000141</v>
      </c>
      <c r="D125" s="31">
        <v>2856129.9999999991</v>
      </c>
      <c r="E125" s="1" t="s">
        <v>30</v>
      </c>
      <c r="F125" s="31">
        <v>818734.92</v>
      </c>
      <c r="G125" s="31">
        <v>20124.599999999999</v>
      </c>
      <c r="H125" s="31">
        <f t="shared" si="50"/>
        <v>8567516.5900000129</v>
      </c>
      <c r="I125" s="50">
        <v>7232818</v>
      </c>
      <c r="J125" s="49"/>
      <c r="K125" s="28"/>
      <c r="L125"/>
      <c r="M125"/>
      <c r="N125" s="38">
        <v>45566</v>
      </c>
      <c r="O125" s="31">
        <f t="shared" si="51"/>
        <v>6509996.9100000141</v>
      </c>
      <c r="P125" s="31">
        <v>2856129.9999999991</v>
      </c>
      <c r="Q125" s="31" t="s">
        <v>30</v>
      </c>
      <c r="R125" s="31">
        <v>818734.92</v>
      </c>
      <c r="S125" s="31">
        <v>20124.599999999999</v>
      </c>
      <c r="T125" s="31">
        <f t="shared" si="52"/>
        <v>8567516.5900000129</v>
      </c>
      <c r="U125" s="50">
        <f t="shared" si="53"/>
        <v>7232818</v>
      </c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</row>
    <row r="126" spans="1:87" s="54" customFormat="1" hidden="1" x14ac:dyDescent="0.25">
      <c r="A126" s="36"/>
      <c r="B126" s="38">
        <v>45597</v>
      </c>
      <c r="C126" s="31">
        <f t="shared" si="49"/>
        <v>8567516.5900000129</v>
      </c>
      <c r="D126" s="31">
        <v>997983.89000000013</v>
      </c>
      <c r="E126" s="1" t="s">
        <v>31</v>
      </c>
      <c r="F126" s="31">
        <v>3262948.41</v>
      </c>
      <c r="G126" s="31">
        <v>19019.46</v>
      </c>
      <c r="H126" s="31">
        <f t="shared" si="50"/>
        <v>6321571.5300000133</v>
      </c>
      <c r="I126" s="50">
        <v>12751746</v>
      </c>
      <c r="J126" s="49"/>
      <c r="L126"/>
      <c r="M126"/>
      <c r="N126" s="38">
        <v>45597</v>
      </c>
      <c r="O126" s="31">
        <f t="shared" si="51"/>
        <v>8567516.5900000129</v>
      </c>
      <c r="P126" s="31">
        <v>997983.89000000013</v>
      </c>
      <c r="Q126" s="31" t="s">
        <v>31</v>
      </c>
      <c r="R126" s="31">
        <v>3262948.41</v>
      </c>
      <c r="S126" s="31">
        <v>19019.46</v>
      </c>
      <c r="T126" s="31">
        <f t="shared" si="52"/>
        <v>6321571.5300000133</v>
      </c>
      <c r="U126" s="50">
        <v>12751746</v>
      </c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</row>
    <row r="127" spans="1:87" s="54" customFormat="1" hidden="1" x14ac:dyDescent="0.25">
      <c r="A127" s="36"/>
      <c r="B127" s="38">
        <v>45657</v>
      </c>
      <c r="C127" s="31">
        <f t="shared" ref="C127:C151" si="54">+H126</f>
        <v>6321571.5300000133</v>
      </c>
      <c r="D127" s="31">
        <v>1005053.3300000001</v>
      </c>
      <c r="E127" s="1" t="s">
        <v>31</v>
      </c>
      <c r="F127" s="31">
        <v>5087825.25</v>
      </c>
      <c r="G127" s="31">
        <v>1451.11</v>
      </c>
      <c r="H127" s="31">
        <f t="shared" ref="H127:H138" si="55">C127+D127-F127+G127</f>
        <v>2240250.7200000132</v>
      </c>
      <c r="I127" s="50">
        <v>19788186</v>
      </c>
      <c r="J127" s="49"/>
      <c r="L127"/>
      <c r="M127"/>
      <c r="N127" s="38">
        <v>45657</v>
      </c>
      <c r="O127" s="31">
        <f t="shared" ref="O127:O139" si="56">+T126</f>
        <v>6321571.5300000133</v>
      </c>
      <c r="P127" s="31">
        <v>1005053.3300000001</v>
      </c>
      <c r="Q127" s="31" t="s">
        <v>31</v>
      </c>
      <c r="R127" s="31">
        <v>5087825.25</v>
      </c>
      <c r="S127" s="31">
        <v>1451.11</v>
      </c>
      <c r="T127" s="31">
        <f t="shared" ref="T127:T138" si="57">O127+P127-R127+S127</f>
        <v>2240250.7200000132</v>
      </c>
      <c r="U127" s="50">
        <v>19788186</v>
      </c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</row>
    <row r="128" spans="1:87" s="54" customFormat="1" hidden="1" x14ac:dyDescent="0.25">
      <c r="A128" s="36"/>
      <c r="B128" s="38">
        <v>45658</v>
      </c>
      <c r="C128" s="31">
        <f t="shared" si="54"/>
        <v>2240250.7200000132</v>
      </c>
      <c r="D128" s="31">
        <v>6124013.8999999994</v>
      </c>
      <c r="E128" s="1"/>
      <c r="F128" s="31">
        <v>5958788.6399999997</v>
      </c>
      <c r="G128" s="31">
        <v>5765.07</v>
      </c>
      <c r="H128" s="31">
        <f t="shared" si="55"/>
        <v>2411241.0500000124</v>
      </c>
      <c r="I128" s="50">
        <v>21771027</v>
      </c>
      <c r="J128" s="49"/>
      <c r="K128" s="28"/>
      <c r="L128"/>
      <c r="M128"/>
      <c r="N128" s="38">
        <f t="shared" ref="N128:N138" si="58">B128</f>
        <v>45658</v>
      </c>
      <c r="O128" s="31">
        <f t="shared" si="56"/>
        <v>2240250.7200000132</v>
      </c>
      <c r="P128" s="31">
        <v>6124013.8999999994</v>
      </c>
      <c r="Q128" s="31" t="s">
        <v>31</v>
      </c>
      <c r="R128" s="31">
        <v>5958788.6399999997</v>
      </c>
      <c r="S128" s="31">
        <v>5765.07</v>
      </c>
      <c r="T128" s="31">
        <f t="shared" si="57"/>
        <v>2411241.0500000124</v>
      </c>
      <c r="U128" s="50">
        <v>21771027</v>
      </c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</row>
    <row r="129" spans="1:87" s="54" customFormat="1" hidden="1" x14ac:dyDescent="0.25">
      <c r="A129" s="36"/>
      <c r="B129" s="38">
        <v>45689</v>
      </c>
      <c r="C129" s="31">
        <f t="shared" si="54"/>
        <v>2411241.0500000124</v>
      </c>
      <c r="D129" s="31">
        <v>2127796.959999999</v>
      </c>
      <c r="E129" s="1"/>
      <c r="F129" s="31">
        <v>4349092.9000000004</v>
      </c>
      <c r="G129" s="31">
        <v>455.23</v>
      </c>
      <c r="H129" s="31">
        <f t="shared" si="55"/>
        <v>190400.34000001059</v>
      </c>
      <c r="I129" s="50">
        <v>17016612</v>
      </c>
      <c r="J129" s="49"/>
      <c r="K129" s="28"/>
      <c r="L129"/>
      <c r="M129"/>
      <c r="N129" s="38">
        <f t="shared" si="58"/>
        <v>45689</v>
      </c>
      <c r="O129" s="31">
        <f t="shared" si="56"/>
        <v>2411241.0500000124</v>
      </c>
      <c r="P129" s="31">
        <v>2127796.959999999</v>
      </c>
      <c r="Q129" s="31" t="s">
        <v>31</v>
      </c>
      <c r="R129" s="31">
        <v>4349092.9000000004</v>
      </c>
      <c r="S129" s="31">
        <v>455.23</v>
      </c>
      <c r="T129" s="31">
        <f t="shared" si="57"/>
        <v>190400.34000001059</v>
      </c>
      <c r="U129" s="50">
        <v>17016612</v>
      </c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</row>
    <row r="130" spans="1:87" s="54" customFormat="1" hidden="1" x14ac:dyDescent="0.25">
      <c r="A130" s="36"/>
      <c r="B130" s="38">
        <v>45717</v>
      </c>
      <c r="C130" s="31">
        <f t="shared" si="54"/>
        <v>190400.34000001059</v>
      </c>
      <c r="D130" s="31">
        <v>3061360.2</v>
      </c>
      <c r="E130" s="1"/>
      <c r="F130" s="31">
        <v>2868236.52</v>
      </c>
      <c r="G130" s="31">
        <v>919.17</v>
      </c>
      <c r="H130" s="31">
        <f t="shared" si="55"/>
        <v>384443.19000001071</v>
      </c>
      <c r="I130" s="50">
        <v>13688883</v>
      </c>
      <c r="J130" s="49"/>
      <c r="K130" s="28"/>
      <c r="L130"/>
      <c r="M130"/>
      <c r="N130" s="38">
        <f t="shared" si="58"/>
        <v>45717</v>
      </c>
      <c r="O130" s="31">
        <f t="shared" si="56"/>
        <v>190400.34000001059</v>
      </c>
      <c r="P130" s="31">
        <v>3061360.2</v>
      </c>
      <c r="Q130" s="31" t="s">
        <v>31</v>
      </c>
      <c r="R130" s="31">
        <v>2868236.52</v>
      </c>
      <c r="S130" s="31">
        <v>919.17</v>
      </c>
      <c r="T130" s="31">
        <f t="shared" si="57"/>
        <v>384443.19000001071</v>
      </c>
      <c r="U130" s="50">
        <v>13688883</v>
      </c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</row>
    <row r="131" spans="1:87" s="54" customFormat="1" hidden="1" x14ac:dyDescent="0.25">
      <c r="A131" s="36"/>
      <c r="B131" s="38">
        <v>45748</v>
      </c>
      <c r="C131" s="31">
        <f t="shared" si="54"/>
        <v>384443.19000001071</v>
      </c>
      <c r="D131" s="31">
        <v>2007437.0899999999</v>
      </c>
      <c r="E131" s="1"/>
      <c r="F131" s="31">
        <v>2002994.8</v>
      </c>
      <c r="G131" s="31">
        <v>3762.24</v>
      </c>
      <c r="H131" s="31">
        <f t="shared" si="55"/>
        <v>392647.72000001045</v>
      </c>
      <c r="I131" s="50">
        <v>9678962</v>
      </c>
      <c r="J131" s="49"/>
      <c r="K131" s="28"/>
      <c r="L131"/>
      <c r="M131"/>
      <c r="N131" s="38">
        <f t="shared" si="58"/>
        <v>45748</v>
      </c>
      <c r="O131" s="31">
        <f t="shared" si="56"/>
        <v>384443.19000001071</v>
      </c>
      <c r="P131" s="31">
        <v>2007437.0899999999</v>
      </c>
      <c r="Q131" s="31" t="s">
        <v>31</v>
      </c>
      <c r="R131" s="31">
        <v>2002994.8</v>
      </c>
      <c r="S131" s="31">
        <v>3762.24</v>
      </c>
      <c r="T131" s="31">
        <f t="shared" si="57"/>
        <v>392647.72000001045</v>
      </c>
      <c r="U131" s="50">
        <v>9678962</v>
      </c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</row>
    <row r="132" spans="1:87" s="54" customFormat="1" hidden="1" x14ac:dyDescent="0.25">
      <c r="A132" s="36"/>
      <c r="B132" s="38">
        <v>45778</v>
      </c>
      <c r="C132" s="31">
        <f t="shared" si="54"/>
        <v>392647.72000001045</v>
      </c>
      <c r="D132" s="31">
        <v>2701382.97</v>
      </c>
      <c r="E132" s="1"/>
      <c r="F132" s="31">
        <v>1219354.42</v>
      </c>
      <c r="G132" s="31">
        <v>1698.3500000000004</v>
      </c>
      <c r="H132" s="31">
        <f t="shared" si="55"/>
        <v>1876374.6200000108</v>
      </c>
      <c r="I132" s="50">
        <v>5727553</v>
      </c>
      <c r="J132" s="49"/>
      <c r="K132" s="28"/>
      <c r="L132"/>
      <c r="M132"/>
      <c r="N132" s="38">
        <f t="shared" si="58"/>
        <v>45778</v>
      </c>
      <c r="O132" s="31">
        <f t="shared" si="56"/>
        <v>392647.72000001045</v>
      </c>
      <c r="P132" s="31">
        <v>2701382.97</v>
      </c>
      <c r="Q132" s="31" t="s">
        <v>31</v>
      </c>
      <c r="R132" s="31">
        <v>1219354.42</v>
      </c>
      <c r="S132" s="31">
        <v>1698.3500000000004</v>
      </c>
      <c r="T132" s="31">
        <f t="shared" si="57"/>
        <v>1876374.6200000108</v>
      </c>
      <c r="U132" s="50">
        <v>5727553</v>
      </c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</row>
    <row r="133" spans="1:87" s="54" customFormat="1" x14ac:dyDescent="0.25">
      <c r="A133" s="36">
        <v>1</v>
      </c>
      <c r="B133" s="38">
        <v>45809</v>
      </c>
      <c r="C133" s="31">
        <f t="shared" si="54"/>
        <v>1876374.6200000108</v>
      </c>
      <c r="D133" s="31">
        <v>1256689.97</v>
      </c>
      <c r="E133" s="31" t="s">
        <v>29</v>
      </c>
      <c r="F133" s="31">
        <v>831277.59</v>
      </c>
      <c r="G133" s="31">
        <v>5531.47</v>
      </c>
      <c r="H133" s="31">
        <f t="shared" si="55"/>
        <v>2307318.4700000114</v>
      </c>
      <c r="I133" s="50">
        <v>3156086</v>
      </c>
      <c r="J133" s="49"/>
      <c r="K133" s="28"/>
      <c r="L133"/>
      <c r="M133"/>
      <c r="N133" s="38">
        <f t="shared" si="58"/>
        <v>45809</v>
      </c>
      <c r="O133" s="31">
        <f t="shared" si="56"/>
        <v>1876374.6200000108</v>
      </c>
      <c r="P133" s="31">
        <v>1256689.97</v>
      </c>
      <c r="Q133" s="31" t="s">
        <v>29</v>
      </c>
      <c r="R133" s="31">
        <v>831277.59</v>
      </c>
      <c r="S133" s="31">
        <v>5531.47</v>
      </c>
      <c r="T133" s="31">
        <f t="shared" si="57"/>
        <v>2307318.4700000114</v>
      </c>
      <c r="U133" s="50">
        <v>3156086</v>
      </c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</row>
    <row r="134" spans="1:87" s="54" customFormat="1" x14ac:dyDescent="0.25">
      <c r="A134" s="36">
        <v>2</v>
      </c>
      <c r="B134" s="38">
        <v>45839</v>
      </c>
      <c r="C134" s="31">
        <f t="shared" si="54"/>
        <v>2307318.4700000114</v>
      </c>
      <c r="D134" s="31">
        <v>1906935.92</v>
      </c>
      <c r="E134" s="31" t="s">
        <v>29</v>
      </c>
      <c r="F134" s="31">
        <v>567468.93000000005</v>
      </c>
      <c r="G134" s="31">
        <v>8763.65</v>
      </c>
      <c r="H134" s="31">
        <f t="shared" si="55"/>
        <v>3655549.1100000115</v>
      </c>
      <c r="I134" s="50">
        <v>2669809</v>
      </c>
      <c r="J134" s="49"/>
      <c r="K134" s="28"/>
      <c r="L134"/>
      <c r="M134"/>
      <c r="N134" s="38">
        <f t="shared" si="58"/>
        <v>45839</v>
      </c>
      <c r="O134" s="31">
        <f t="shared" si="56"/>
        <v>2307318.4700000114</v>
      </c>
      <c r="P134" s="31">
        <v>1906935.92</v>
      </c>
      <c r="Q134" s="31" t="s">
        <v>29</v>
      </c>
      <c r="R134" s="31">
        <v>567468.93000000005</v>
      </c>
      <c r="S134" s="31">
        <v>8763.65</v>
      </c>
      <c r="T134" s="31">
        <f t="shared" si="57"/>
        <v>3655549.1100000115</v>
      </c>
      <c r="U134" s="50">
        <v>2669809</v>
      </c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</row>
    <row r="135" spans="1:87" s="54" customFormat="1" x14ac:dyDescent="0.25">
      <c r="A135" s="36">
        <v>3</v>
      </c>
      <c r="B135" s="52">
        <v>45870</v>
      </c>
      <c r="C135" s="1">
        <f t="shared" si="54"/>
        <v>3655549.1100000115</v>
      </c>
      <c r="D135" s="1">
        <v>2368618.4308482725</v>
      </c>
      <c r="E135" s="1" t="s">
        <v>30</v>
      </c>
      <c r="F135" s="1">
        <f>+I135*$D$2</f>
        <v>595505.81833544257</v>
      </c>
      <c r="G135" s="1">
        <f t="shared" ref="G135:G138" si="59">IF((C135+D135-F135)&lt;0,SUM((C135+D135-F135)*$D$8)/12,SUM((C135+D135-F135)*$D$9/12))</f>
        <v>18407.234735610415</v>
      </c>
      <c r="H135" s="33">
        <f t="shared" si="55"/>
        <v>5447068.9572484512</v>
      </c>
      <c r="I135" s="49">
        <v>2426390</v>
      </c>
      <c r="J135" s="49"/>
      <c r="K135" s="28"/>
      <c r="L135"/>
      <c r="M135"/>
      <c r="N135" s="52">
        <f t="shared" si="58"/>
        <v>45870</v>
      </c>
      <c r="O135" s="1">
        <f t="shared" si="56"/>
        <v>3655549.1100000115</v>
      </c>
      <c r="P135" s="1">
        <v>2368618.4308482725</v>
      </c>
      <c r="Q135" s="1" t="s">
        <v>30</v>
      </c>
      <c r="R135" s="1">
        <f>+U135*$P$3</f>
        <v>595505.81833544257</v>
      </c>
      <c r="S135" s="1">
        <f t="shared" ref="S135:S138" si="60">IF((O135+P135-R135)&lt;0,SUM((O135+P135-R135)*$D$8)/12,SUM((O135+P135-R135)*$D$9/12))</f>
        <v>18407.234735610415</v>
      </c>
      <c r="T135" s="33">
        <f t="shared" si="57"/>
        <v>5447068.9572484512</v>
      </c>
      <c r="U135" s="49">
        <v>2426390</v>
      </c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</row>
    <row r="136" spans="1:87" s="54" customFormat="1" x14ac:dyDescent="0.25">
      <c r="A136" s="36">
        <v>4</v>
      </c>
      <c r="B136" s="52">
        <v>45901</v>
      </c>
      <c r="C136" s="1">
        <f t="shared" si="54"/>
        <v>5447068.9572484512</v>
      </c>
      <c r="D136" s="1">
        <v>2071315.7856562983</v>
      </c>
      <c r="E136" s="1" t="s">
        <v>30</v>
      </c>
      <c r="F136" s="1">
        <f>+I136*$D$2</f>
        <v>678766.28814499802</v>
      </c>
      <c r="G136" s="1">
        <f t="shared" si="59"/>
        <v>23191.436275476623</v>
      </c>
      <c r="H136" s="33">
        <f t="shared" si="55"/>
        <v>6862809.891035228</v>
      </c>
      <c r="I136" s="49">
        <v>2765635</v>
      </c>
      <c r="J136" s="49"/>
      <c r="K136" s="28"/>
      <c r="L136"/>
      <c r="M136"/>
      <c r="N136" s="52">
        <f t="shared" si="58"/>
        <v>45901</v>
      </c>
      <c r="O136" s="1">
        <f t="shared" si="56"/>
        <v>5447068.9572484512</v>
      </c>
      <c r="P136" s="1">
        <v>2071315.7856562983</v>
      </c>
      <c r="Q136" s="1" t="s">
        <v>30</v>
      </c>
      <c r="R136" s="1">
        <f t="shared" ref="R136:R138" si="61">+U136*$P$3</f>
        <v>678766.28814499802</v>
      </c>
      <c r="S136" s="1">
        <f t="shared" si="60"/>
        <v>23191.436275476623</v>
      </c>
      <c r="T136" s="33">
        <f t="shared" si="57"/>
        <v>6862809.891035228</v>
      </c>
      <c r="U136" s="49">
        <v>2765635</v>
      </c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</row>
    <row r="137" spans="1:87" s="54" customFormat="1" x14ac:dyDescent="0.25">
      <c r="A137" s="36">
        <v>5</v>
      </c>
      <c r="B137" s="52">
        <v>45931</v>
      </c>
      <c r="C137" s="1">
        <f t="shared" si="54"/>
        <v>6862809.891035228</v>
      </c>
      <c r="D137" s="1">
        <v>1917718.5201104484</v>
      </c>
      <c r="E137" s="1" t="s">
        <v>30</v>
      </c>
      <c r="F137" s="1">
        <f t="shared" ref="F137:F138" si="62">+I137*$D$3</f>
        <v>1894828.9076444304</v>
      </c>
      <c r="G137" s="1">
        <f t="shared" si="59"/>
        <v>23347.685591496847</v>
      </c>
      <c r="H137" s="33">
        <f t="shared" si="55"/>
        <v>6909047.1890927423</v>
      </c>
      <c r="I137" s="49">
        <v>6935428</v>
      </c>
      <c r="J137" s="49"/>
      <c r="K137" s="28"/>
      <c r="L137"/>
      <c r="M137"/>
      <c r="N137" s="52">
        <f t="shared" si="58"/>
        <v>45931</v>
      </c>
      <c r="O137" s="1">
        <f t="shared" si="56"/>
        <v>6862809.891035228</v>
      </c>
      <c r="P137" s="1">
        <v>1917718.5201104484</v>
      </c>
      <c r="Q137" s="1" t="s">
        <v>30</v>
      </c>
      <c r="R137" s="1">
        <f t="shared" si="61"/>
        <v>1702153.2921939762</v>
      </c>
      <c r="S137" s="1">
        <f t="shared" si="60"/>
        <v>24001.000434585472</v>
      </c>
      <c r="T137" s="33">
        <f t="shared" si="57"/>
        <v>7102376.1193862855</v>
      </c>
      <c r="U137" s="49">
        <v>6935428</v>
      </c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</row>
    <row r="138" spans="1:87" s="54" customFormat="1" x14ac:dyDescent="0.25">
      <c r="A138" s="36">
        <v>6</v>
      </c>
      <c r="B138" s="52">
        <v>45962</v>
      </c>
      <c r="C138" s="1">
        <f t="shared" si="54"/>
        <v>6909047.1890927423</v>
      </c>
      <c r="D138" s="1">
        <v>2679715.2029104326</v>
      </c>
      <c r="E138" s="1" t="s">
        <v>30</v>
      </c>
      <c r="F138" s="1">
        <f t="shared" si="62"/>
        <v>3531620.9941149433</v>
      </c>
      <c r="G138" s="1">
        <f t="shared" si="59"/>
        <v>20538.252194889519</v>
      </c>
      <c r="H138" s="33">
        <f t="shared" si="55"/>
        <v>6077679.6500831218</v>
      </c>
      <c r="I138" s="49">
        <v>12926393</v>
      </c>
      <c r="J138" s="49"/>
      <c r="K138" s="54" t="s">
        <v>51</v>
      </c>
      <c r="L138"/>
      <c r="M138"/>
      <c r="N138" s="52">
        <f t="shared" si="58"/>
        <v>45962</v>
      </c>
      <c r="O138" s="1">
        <f t="shared" si="56"/>
        <v>7102376.1193862855</v>
      </c>
      <c r="P138" s="1">
        <v>2679715.2029104326</v>
      </c>
      <c r="Q138" s="1" t="s">
        <v>30</v>
      </c>
      <c r="R138" s="1">
        <f t="shared" si="61"/>
        <v>3172508.2289287942</v>
      </c>
      <c r="S138" s="1">
        <f t="shared" si="60"/>
        <v>22411.443873837285</v>
      </c>
      <c r="T138" s="33">
        <f t="shared" si="57"/>
        <v>6631994.5372417616</v>
      </c>
      <c r="U138" s="49">
        <v>12926393</v>
      </c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</row>
    <row r="139" spans="1:87" s="54" customFormat="1" x14ac:dyDescent="0.25">
      <c r="A139" s="36">
        <v>7</v>
      </c>
      <c r="B139" s="52">
        <v>46022</v>
      </c>
      <c r="C139" s="1">
        <f t="shared" si="54"/>
        <v>6077679.6500831218</v>
      </c>
      <c r="D139" s="1">
        <v>2599674.4406217397</v>
      </c>
      <c r="E139" s="1" t="s">
        <v>30</v>
      </c>
      <c r="F139" s="1">
        <f t="shared" ref="F139" si="63">+I139*$D$3</f>
        <v>5478477.0259763394</v>
      </c>
      <c r="G139" s="1">
        <f t="shared" ref="G139" si="64">IF((C139+D139-F139)&lt;0,SUM((C139+D139-F139)*$D$8)/12,SUM((C139+D139-F139)*$D$9/12))</f>
        <v>10846.592407228238</v>
      </c>
      <c r="H139" s="33">
        <f t="shared" si="50"/>
        <v>3209723.6571357511</v>
      </c>
      <c r="I139" s="49">
        <v>20052250</v>
      </c>
      <c r="J139" s="49"/>
      <c r="K139" s="54" t="s">
        <v>28</v>
      </c>
      <c r="L139"/>
      <c r="M139"/>
      <c r="N139" s="52">
        <f t="shared" ref="N139" si="65">B139</f>
        <v>46022</v>
      </c>
      <c r="O139" s="1">
        <f t="shared" si="56"/>
        <v>6631994.5372417616</v>
      </c>
      <c r="P139" s="1">
        <v>2599674.4406217397</v>
      </c>
      <c r="Q139" s="1" t="s">
        <v>30</v>
      </c>
      <c r="R139" s="1">
        <f t="shared" ref="R139" si="66">+U139*$P$3</f>
        <v>4921398.2689167354</v>
      </c>
      <c r="S139" s="1">
        <f t="shared" ref="S139" si="67">IF((O139+P139-R139)&lt;0,SUM((O139+P139-R139)*$D$8)/12,SUM((O139+P139-R139)*$D$9/12))</f>
        <v>14615.050406361246</v>
      </c>
      <c r="T139" s="33">
        <f>O139+P139-R139+S139</f>
        <v>4324885.7593531273</v>
      </c>
      <c r="U139" s="49">
        <v>20052250</v>
      </c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</row>
    <row r="140" spans="1:87" s="54" customFormat="1" x14ac:dyDescent="0.25">
      <c r="A140" s="36">
        <v>8</v>
      </c>
      <c r="B140" s="52">
        <v>46023</v>
      </c>
      <c r="C140" s="1">
        <f t="shared" si="54"/>
        <v>3209723.6571357511</v>
      </c>
      <c r="D140" s="1">
        <f>+$D$1*K140</f>
        <v>1797717.7992622249</v>
      </c>
      <c r="E140" s="1" t="s">
        <v>31</v>
      </c>
      <c r="F140" s="1">
        <f t="shared" ref="F140:F151" si="68">+I140*$D$3</f>
        <v>6088796.1281091208</v>
      </c>
      <c r="G140" s="1">
        <f t="shared" ref="G140:G151" si="69">IF((C140+D140-F140)&lt;0,SUM((C140+D140-F140)*$D$8)/12,SUM((C140+D140-F140)*$D$9/12))</f>
        <v>-4866.0960227001524</v>
      </c>
      <c r="H140" s="33">
        <f t="shared" ref="H140:H151" si="70">C140+D140-F140+G140</f>
        <v>-1086220.7677338452</v>
      </c>
      <c r="I140" s="49">
        <v>22286132</v>
      </c>
      <c r="J140" s="49"/>
      <c r="K140" s="28">
        <v>5.8216249976108324E-2</v>
      </c>
      <c r="L140"/>
      <c r="M140"/>
      <c r="N140" s="52">
        <v>46023</v>
      </c>
      <c r="O140" s="1">
        <f t="shared" ref="O140:O151" si="71">+T139</f>
        <v>4324885.7593531273</v>
      </c>
      <c r="P140" s="1">
        <f t="shared" ref="P140:P151" si="72">+$D$1*K140</f>
        <v>1797717.7992622249</v>
      </c>
      <c r="Q140" s="1" t="s">
        <v>31</v>
      </c>
      <c r="R140" s="1">
        <f t="shared" ref="R140:R151" si="73">+U140*$P$3</f>
        <v>5469657.0931267003</v>
      </c>
      <c r="S140" s="1">
        <f t="shared" ref="S140:S151" si="74">IF((O140+P140-R140)&lt;0,SUM((O140+P140-R140)*$D$8)/12,SUM((O140+P140-R140)*$D$9/12))</f>
        <v>2213.9782278556459</v>
      </c>
      <c r="T140" s="33">
        <f t="shared" ref="T140:T151" si="75">O140+P140-R140+S140</f>
        <v>655160.44371650741</v>
      </c>
      <c r="U140" s="49">
        <v>22286132</v>
      </c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</row>
    <row r="141" spans="1:87" s="54" customFormat="1" x14ac:dyDescent="0.25">
      <c r="A141" s="36">
        <v>9</v>
      </c>
      <c r="B141" s="52">
        <v>46054</v>
      </c>
      <c r="C141" s="1">
        <f t="shared" si="54"/>
        <v>-1086220.7677338452</v>
      </c>
      <c r="D141" s="1">
        <f t="shared" ref="D141:D151" si="76">+$D$1*K141</f>
        <v>3667179.7689260091</v>
      </c>
      <c r="E141" s="1" t="s">
        <v>31</v>
      </c>
      <c r="F141" s="1">
        <f t="shared" si="68"/>
        <v>4871830.9602926951</v>
      </c>
      <c r="G141" s="1">
        <f t="shared" si="69"/>
        <v>-10308.92381595239</v>
      </c>
      <c r="H141" s="33">
        <f t="shared" si="70"/>
        <v>-2301180.882916484</v>
      </c>
      <c r="I141" s="49">
        <v>17831812</v>
      </c>
      <c r="J141" s="49"/>
      <c r="K141" s="28">
        <v>0.11875582153257801</v>
      </c>
      <c r="L141"/>
      <c r="M141"/>
      <c r="N141" s="52">
        <v>46054</v>
      </c>
      <c r="O141" s="1">
        <f t="shared" si="71"/>
        <v>655160.44371650741</v>
      </c>
      <c r="P141" s="1">
        <f t="shared" si="72"/>
        <v>3667179.7689260091</v>
      </c>
      <c r="Q141" s="1" t="s">
        <v>31</v>
      </c>
      <c r="R141" s="1">
        <f t="shared" si="73"/>
        <v>4376438.9885648079</v>
      </c>
      <c r="S141" s="1">
        <f t="shared" si="74"/>
        <v>-243.4444916503094</v>
      </c>
      <c r="T141" s="33">
        <f t="shared" si="75"/>
        <v>-54342.220413941293</v>
      </c>
      <c r="U141" s="49">
        <v>17831812</v>
      </c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</row>
    <row r="142" spans="1:87" s="54" customFormat="1" x14ac:dyDescent="0.25">
      <c r="A142" s="36">
        <v>10</v>
      </c>
      <c r="B142" s="52">
        <v>46082</v>
      </c>
      <c r="C142" s="1">
        <f t="shared" si="54"/>
        <v>-2301180.882916484</v>
      </c>
      <c r="D142" s="1">
        <f t="shared" si="76"/>
        <v>2588615.5125460685</v>
      </c>
      <c r="E142" s="1" t="s">
        <v>31</v>
      </c>
      <c r="F142" s="1">
        <f t="shared" si="68"/>
        <v>3865910.2049706145</v>
      </c>
      <c r="G142" s="1">
        <f t="shared" si="69"/>
        <v>-16103.140089034634</v>
      </c>
      <c r="H142" s="33">
        <f t="shared" si="70"/>
        <v>-3594578.7154300646</v>
      </c>
      <c r="I142" s="49">
        <v>14149954</v>
      </c>
      <c r="J142" s="49"/>
      <c r="K142" s="28">
        <v>8.3828222556543666E-2</v>
      </c>
      <c r="L142"/>
      <c r="M142"/>
      <c r="N142" s="52">
        <v>46082</v>
      </c>
      <c r="O142" s="1">
        <f t="shared" si="71"/>
        <v>-54342.220413941293</v>
      </c>
      <c r="P142" s="1">
        <f t="shared" si="72"/>
        <v>2588615.5125460685</v>
      </c>
      <c r="Q142" s="1" t="s">
        <v>31</v>
      </c>
      <c r="R142" s="1">
        <f t="shared" si="73"/>
        <v>3472805.2523208838</v>
      </c>
      <c r="S142" s="1">
        <f t="shared" si="74"/>
        <v>-4223.3938208494046</v>
      </c>
      <c r="T142" s="33">
        <f t="shared" si="75"/>
        <v>-942755.35400960606</v>
      </c>
      <c r="U142" s="49">
        <v>14149954</v>
      </c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</row>
    <row r="143" spans="1:87" s="54" customFormat="1" x14ac:dyDescent="0.25">
      <c r="A143" s="36">
        <v>11</v>
      </c>
      <c r="B143" s="52">
        <v>46113</v>
      </c>
      <c r="C143" s="1">
        <f t="shared" si="54"/>
        <v>-3594578.7154300646</v>
      </c>
      <c r="D143" s="1">
        <f t="shared" si="76"/>
        <v>2316020.2645379049</v>
      </c>
      <c r="E143" s="1" t="s">
        <v>31</v>
      </c>
      <c r="F143" s="1">
        <f t="shared" si="68"/>
        <v>2749507.6606387012</v>
      </c>
      <c r="G143" s="1">
        <f t="shared" si="69"/>
        <v>-18126.297501888872</v>
      </c>
      <c r="H143" s="33">
        <f t="shared" si="70"/>
        <v>-4046192.4090327499</v>
      </c>
      <c r="I143" s="49">
        <v>10063712</v>
      </c>
      <c r="J143" s="49"/>
      <c r="K143" s="28">
        <v>7.5000656235035781E-2</v>
      </c>
      <c r="L143"/>
      <c r="M143"/>
      <c r="N143" s="52">
        <v>46113</v>
      </c>
      <c r="O143" s="1">
        <f t="shared" si="71"/>
        <v>-942755.35400960606</v>
      </c>
      <c r="P143" s="1">
        <f t="shared" si="72"/>
        <v>2316020.2645379049</v>
      </c>
      <c r="Q143" s="1" t="s">
        <v>31</v>
      </c>
      <c r="R143" s="1">
        <f t="shared" si="73"/>
        <v>2469924.0641661948</v>
      </c>
      <c r="S143" s="1">
        <f t="shared" si="74"/>
        <v>-4934.9661913705313</v>
      </c>
      <c r="T143" s="33">
        <f t="shared" si="75"/>
        <v>-1101594.1198292663</v>
      </c>
      <c r="U143" s="49">
        <v>10063712</v>
      </c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</row>
    <row r="144" spans="1:87" s="54" customFormat="1" x14ac:dyDescent="0.25">
      <c r="A144" s="36">
        <v>12</v>
      </c>
      <c r="B144" s="52">
        <v>46143</v>
      </c>
      <c r="C144" s="1">
        <f t="shared" si="54"/>
        <v>-4046192.4090327499</v>
      </c>
      <c r="D144" s="1">
        <f t="shared" si="76"/>
        <v>2423772.5037106909</v>
      </c>
      <c r="E144" s="1" t="s">
        <v>31</v>
      </c>
      <c r="F144" s="1">
        <f t="shared" si="68"/>
        <v>1603544.3309955841</v>
      </c>
      <c r="G144" s="1">
        <f t="shared" si="69"/>
        <v>-14516.839063429392</v>
      </c>
      <c r="H144" s="33">
        <f t="shared" si="70"/>
        <v>-3240481.0753810722</v>
      </c>
      <c r="I144" s="49">
        <v>5869272</v>
      </c>
      <c r="J144" s="49"/>
      <c r="K144" s="28">
        <v>7.8490042218610459E-2</v>
      </c>
      <c r="L144"/>
      <c r="M144"/>
      <c r="N144" s="52">
        <v>46143</v>
      </c>
      <c r="O144" s="1">
        <f t="shared" si="71"/>
        <v>-1101594.1198292663</v>
      </c>
      <c r="P144" s="1">
        <f t="shared" si="72"/>
        <v>2423772.5037106909</v>
      </c>
      <c r="Q144" s="1" t="s">
        <v>31</v>
      </c>
      <c r="R144" s="1">
        <f t="shared" si="73"/>
        <v>1440487.9781870598</v>
      </c>
      <c r="S144" s="1">
        <f t="shared" si="74"/>
        <v>-532.3931743753584</v>
      </c>
      <c r="T144" s="33">
        <f t="shared" si="75"/>
        <v>-118841.98748001056</v>
      </c>
      <c r="U144" s="49">
        <v>5869272</v>
      </c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</row>
    <row r="145" spans="1:87" s="54" customFormat="1" x14ac:dyDescent="0.25">
      <c r="A145" s="36">
        <v>13</v>
      </c>
      <c r="B145" s="52">
        <v>46174</v>
      </c>
      <c r="C145" s="1">
        <f t="shared" si="54"/>
        <v>-3240481.0753810722</v>
      </c>
      <c r="D145" s="1">
        <f t="shared" si="76"/>
        <v>1331038.1693519664</v>
      </c>
      <c r="E145" s="1" t="s">
        <v>31</v>
      </c>
      <c r="F145" s="1">
        <f t="shared" si="68"/>
        <v>890592.21931673284</v>
      </c>
      <c r="G145" s="1">
        <f t="shared" si="69"/>
        <v>-12600.158064056275</v>
      </c>
      <c r="H145" s="33">
        <f t="shared" si="70"/>
        <v>-2812635.2834098949</v>
      </c>
      <c r="I145" s="49">
        <v>3259734</v>
      </c>
      <c r="J145" s="49"/>
      <c r="K145" s="28">
        <v>4.3103567660361601E-2</v>
      </c>
      <c r="L145"/>
      <c r="M145"/>
      <c r="N145" s="52">
        <v>46174</v>
      </c>
      <c r="O145" s="1">
        <f t="shared" si="71"/>
        <v>-118841.98748001056</v>
      </c>
      <c r="P145" s="1">
        <f t="shared" si="72"/>
        <v>1331038.1693519664</v>
      </c>
      <c r="Q145" s="1" t="s">
        <v>31</v>
      </c>
      <c r="R145" s="1">
        <f t="shared" si="73"/>
        <v>800032.37864723545</v>
      </c>
      <c r="S145" s="1">
        <f t="shared" si="74"/>
        <v>1397.5444157842203</v>
      </c>
      <c r="T145" s="33">
        <f t="shared" si="75"/>
        <v>413561.34764050454</v>
      </c>
      <c r="U145" s="49">
        <v>3259734</v>
      </c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</row>
    <row r="146" spans="1:87" s="54" customFormat="1" x14ac:dyDescent="0.25">
      <c r="A146" s="36">
        <v>14</v>
      </c>
      <c r="B146" s="52">
        <v>46204</v>
      </c>
      <c r="C146" s="1">
        <f t="shared" si="54"/>
        <v>-2812635.2834098949</v>
      </c>
      <c r="D146" s="1">
        <f t="shared" si="76"/>
        <v>3932746.1890747468</v>
      </c>
      <c r="E146" s="1" t="s">
        <v>31</v>
      </c>
      <c r="F146" s="1">
        <f t="shared" si="68"/>
        <v>755033.02257159294</v>
      </c>
      <c r="G146" s="1">
        <f t="shared" si="69"/>
        <v>1237.8878320984677</v>
      </c>
      <c r="H146" s="33">
        <f t="shared" si="70"/>
        <v>366315.77092535741</v>
      </c>
      <c r="I146" s="49">
        <v>2763562</v>
      </c>
      <c r="J146" s="49"/>
      <c r="K146" s="28">
        <v>0.12735577037159154</v>
      </c>
      <c r="L146"/>
      <c r="M146"/>
      <c r="N146" s="52">
        <v>46204</v>
      </c>
      <c r="O146" s="1">
        <f t="shared" si="71"/>
        <v>413561.34764050454</v>
      </c>
      <c r="P146" s="1">
        <f t="shared" si="72"/>
        <v>3932746.1890747468</v>
      </c>
      <c r="Q146" s="1" t="s">
        <v>31</v>
      </c>
      <c r="R146" s="1">
        <f t="shared" si="73"/>
        <v>678257.51438587054</v>
      </c>
      <c r="S146" s="1">
        <f t="shared" si="74"/>
        <v>12437.440613213346</v>
      </c>
      <c r="T146" s="33">
        <f t="shared" si="75"/>
        <v>3680487.4629425942</v>
      </c>
      <c r="U146" s="49">
        <v>2763562</v>
      </c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</row>
    <row r="147" spans="1:87" s="54" customFormat="1" x14ac:dyDescent="0.25">
      <c r="A147" s="36">
        <v>15</v>
      </c>
      <c r="B147" s="52">
        <v>46235</v>
      </c>
      <c r="C147" s="1">
        <f t="shared" si="54"/>
        <v>366315.77092535741</v>
      </c>
      <c r="D147" s="1">
        <f t="shared" si="76"/>
        <v>2244194.4887023643</v>
      </c>
      <c r="E147" s="1" t="s">
        <v>31</v>
      </c>
      <c r="F147" s="1">
        <f t="shared" si="68"/>
        <v>686951.25383955054</v>
      </c>
      <c r="G147" s="1">
        <f t="shared" si="69"/>
        <v>6522.3076988762405</v>
      </c>
      <c r="H147" s="33">
        <f t="shared" si="70"/>
        <v>1930081.3134870473</v>
      </c>
      <c r="I147" s="49">
        <v>2514370</v>
      </c>
      <c r="J147" s="49"/>
      <c r="K147" s="28">
        <v>7.2674691991656867E-2</v>
      </c>
      <c r="L147"/>
      <c r="M147"/>
      <c r="N147" s="52">
        <v>46235</v>
      </c>
      <c r="O147" s="1">
        <f t="shared" si="71"/>
        <v>3680487.4629425942</v>
      </c>
      <c r="P147" s="1">
        <f t="shared" si="72"/>
        <v>2244194.4887023643</v>
      </c>
      <c r="Q147" s="1" t="s">
        <v>31</v>
      </c>
      <c r="R147" s="1">
        <f t="shared" si="73"/>
        <v>617098.63807882776</v>
      </c>
      <c r="S147" s="1">
        <f t="shared" si="74"/>
        <v>17996.688120474359</v>
      </c>
      <c r="T147" s="33">
        <f t="shared" si="75"/>
        <v>5325580.0016866056</v>
      </c>
      <c r="U147" s="49">
        <v>2514370</v>
      </c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</row>
    <row r="148" spans="1:87" s="54" customFormat="1" x14ac:dyDescent="0.25">
      <c r="A148" s="36">
        <v>16</v>
      </c>
      <c r="B148" s="52">
        <v>46266</v>
      </c>
      <c r="C148" s="1">
        <f t="shared" si="54"/>
        <v>1930081.3134870473</v>
      </c>
      <c r="D148" s="1">
        <f t="shared" si="76"/>
        <v>2976334.6154794795</v>
      </c>
      <c r="E148" s="1" t="s">
        <v>31</v>
      </c>
      <c r="F148" s="1">
        <f t="shared" si="68"/>
        <v>769063.18032022275</v>
      </c>
      <c r="G148" s="1">
        <f t="shared" si="69"/>
        <v>14028.728832472452</v>
      </c>
      <c r="H148" s="33">
        <f t="shared" si="70"/>
        <v>4151381.4774787766</v>
      </c>
      <c r="I148" s="49">
        <v>2814915</v>
      </c>
      <c r="J148" s="49"/>
      <c r="K148" s="28">
        <v>9.6383892988325115E-2</v>
      </c>
      <c r="L148"/>
      <c r="M148"/>
      <c r="N148" s="52">
        <v>46266</v>
      </c>
      <c r="O148" s="1">
        <f t="shared" si="71"/>
        <v>5325580.0016866056</v>
      </c>
      <c r="P148" s="1">
        <f t="shared" si="72"/>
        <v>2976334.6154794795</v>
      </c>
      <c r="Q148" s="1" t="s">
        <v>31</v>
      </c>
      <c r="R148" s="1">
        <f t="shared" si="73"/>
        <v>690861.0160030796</v>
      </c>
      <c r="S148" s="1">
        <f t="shared" si="74"/>
        <v>25807.17999814346</v>
      </c>
      <c r="T148" s="33">
        <f t="shared" si="75"/>
        <v>7636860.781161149</v>
      </c>
      <c r="U148" s="49">
        <v>2814915</v>
      </c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</row>
    <row r="149" spans="1:87" s="54" customFormat="1" x14ac:dyDescent="0.25">
      <c r="A149" s="36">
        <v>17</v>
      </c>
      <c r="B149" s="52">
        <v>46296</v>
      </c>
      <c r="C149" s="1">
        <f t="shared" si="54"/>
        <v>4151381.4774787766</v>
      </c>
      <c r="D149" s="1">
        <f t="shared" si="76"/>
        <v>2760363.2127239117</v>
      </c>
      <c r="E149" s="1" t="s">
        <v>31</v>
      </c>
      <c r="F149" s="1">
        <f t="shared" si="68"/>
        <v>1715866.4631712448</v>
      </c>
      <c r="G149" s="1">
        <f t="shared" si="69"/>
        <v>17617.924098306867</v>
      </c>
      <c r="H149" s="33">
        <f t="shared" si="70"/>
        <v>5213496.1511297515</v>
      </c>
      <c r="I149" s="49">
        <v>6280392</v>
      </c>
      <c r="J149" s="49"/>
      <c r="K149" s="28">
        <v>8.9390000412043771E-2</v>
      </c>
      <c r="L149"/>
      <c r="M149"/>
      <c r="N149" s="52">
        <v>46296</v>
      </c>
      <c r="O149" s="1">
        <f t="shared" si="71"/>
        <v>7636860.781161149</v>
      </c>
      <c r="P149" s="1">
        <f t="shared" si="72"/>
        <v>2760363.2127239117</v>
      </c>
      <c r="Q149" s="1" t="s">
        <v>31</v>
      </c>
      <c r="R149" s="1">
        <f t="shared" si="73"/>
        <v>1541388.6380290748</v>
      </c>
      <c r="S149" s="1">
        <f t="shared" si="74"/>
        <v>30027.923732868683</v>
      </c>
      <c r="T149" s="33">
        <f t="shared" si="75"/>
        <v>8885863.2795888558</v>
      </c>
      <c r="U149" s="49">
        <v>6280392</v>
      </c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</row>
    <row r="150" spans="1:87" s="54" customFormat="1" x14ac:dyDescent="0.25">
      <c r="A150" s="36">
        <v>18</v>
      </c>
      <c r="B150" s="52">
        <v>46327</v>
      </c>
      <c r="C150" s="1">
        <f t="shared" si="54"/>
        <v>5213496.1511297515</v>
      </c>
      <c r="D150" s="1">
        <f t="shared" si="76"/>
        <v>2476187.5463918224</v>
      </c>
      <c r="E150" s="1" t="s">
        <v>31</v>
      </c>
      <c r="F150" s="1">
        <f t="shared" si="68"/>
        <v>3643719.0940168542</v>
      </c>
      <c r="G150" s="1">
        <f t="shared" si="69"/>
        <v>13718.854479333626</v>
      </c>
      <c r="H150" s="33">
        <f t="shared" si="70"/>
        <v>4059683.4579840535</v>
      </c>
      <c r="I150" s="49">
        <v>13336693</v>
      </c>
      <c r="J150" s="49"/>
      <c r="K150" s="28">
        <v>8.018742054377663E-2</v>
      </c>
      <c r="L150"/>
      <c r="M150"/>
      <c r="N150" s="52">
        <v>46327</v>
      </c>
      <c r="O150" s="1">
        <f t="shared" si="71"/>
        <v>8885863.2795888558</v>
      </c>
      <c r="P150" s="1">
        <f t="shared" si="72"/>
        <v>2476187.5463918224</v>
      </c>
      <c r="Q150" s="1" t="s">
        <v>31</v>
      </c>
      <c r="R150" s="1">
        <f t="shared" si="73"/>
        <v>3273207.6372114825</v>
      </c>
      <c r="S150" s="1">
        <f t="shared" si="74"/>
        <v>27427.245042319148</v>
      </c>
      <c r="T150" s="33">
        <f t="shared" si="75"/>
        <v>8116270.4338115146</v>
      </c>
      <c r="U150" s="49">
        <v>13336693</v>
      </c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</row>
    <row r="151" spans="1:87" s="54" customFormat="1" x14ac:dyDescent="0.25">
      <c r="A151" s="36">
        <v>19</v>
      </c>
      <c r="B151" s="52">
        <v>46387</v>
      </c>
      <c r="C151" s="1">
        <f t="shared" si="54"/>
        <v>4059683.4579840535</v>
      </c>
      <c r="D151" s="1">
        <f t="shared" si="76"/>
        <v>2365829.9292928074</v>
      </c>
      <c r="E151" s="1" t="s">
        <v>31</v>
      </c>
      <c r="F151" s="1">
        <f t="shared" si="68"/>
        <v>5718848.6291549904</v>
      </c>
      <c r="G151" s="1">
        <f t="shared" si="69"/>
        <v>2396.1235286017322</v>
      </c>
      <c r="H151" s="33">
        <f t="shared" si="70"/>
        <v>709060.88165047218</v>
      </c>
      <c r="I151" s="49">
        <v>20932055</v>
      </c>
      <c r="J151" s="49"/>
      <c r="K151" s="28">
        <v>7.661366351336811E-2</v>
      </c>
      <c r="L151"/>
      <c r="M151"/>
      <c r="N151" s="52">
        <v>46387</v>
      </c>
      <c r="O151" s="1">
        <f t="shared" si="71"/>
        <v>8116270.4338115146</v>
      </c>
      <c r="P151" s="1">
        <f t="shared" si="72"/>
        <v>2365829.9292928074</v>
      </c>
      <c r="Q151" s="1" t="s">
        <v>31</v>
      </c>
      <c r="R151" s="1">
        <f t="shared" si="73"/>
        <v>5137327.6934942417</v>
      </c>
      <c r="S151" s="1">
        <f t="shared" si="74"/>
        <v>18122.787929480375</v>
      </c>
      <c r="T151" s="33">
        <f t="shared" si="75"/>
        <v>5362895.4575395593</v>
      </c>
      <c r="U151" s="49">
        <v>20932055</v>
      </c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</row>
    <row r="152" spans="1:87" s="54" customFormat="1" x14ac:dyDescent="0.25">
      <c r="A152" s="36"/>
      <c r="B152" s="52"/>
      <c r="C152" s="1"/>
      <c r="D152" s="1"/>
      <c r="E152" s="1"/>
      <c r="F152" s="1"/>
      <c r="G152" s="1"/>
      <c r="H152" s="33"/>
      <c r="I152" s="49"/>
      <c r="J152" s="49"/>
      <c r="K152" s="28"/>
      <c r="L152"/>
      <c r="M152"/>
      <c r="N152" s="52"/>
      <c r="O152" s="1"/>
      <c r="P152" s="1"/>
      <c r="Q152" s="1"/>
      <c r="R152" s="1"/>
      <c r="S152" s="1"/>
      <c r="T152" s="33"/>
      <c r="U152" s="49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</row>
    <row r="153" spans="1:87" s="54" customFormat="1" x14ac:dyDescent="0.25">
      <c r="A153" s="36"/>
      <c r="B153" s="52"/>
      <c r="C153" s="1"/>
      <c r="D153" s="1"/>
      <c r="E153" s="1"/>
      <c r="F153" s="1"/>
      <c r="G153" s="1"/>
      <c r="H153" s="33"/>
      <c r="I153" s="49"/>
      <c r="J153" s="49"/>
      <c r="K153" s="28"/>
      <c r="L153"/>
      <c r="M153"/>
      <c r="N153" s="52"/>
      <c r="O153" s="1"/>
      <c r="P153" s="1"/>
      <c r="Q153" s="1"/>
      <c r="R153" s="1"/>
      <c r="S153" s="1"/>
      <c r="T153" s="33"/>
      <c r="U153" s="49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</row>
    <row r="154" spans="1:87" s="54" customFormat="1" x14ac:dyDescent="0.25">
      <c r="A154" s="36"/>
      <c r="B154" s="52"/>
      <c r="C154" s="1"/>
      <c r="D154" s="1"/>
      <c r="E154" s="1"/>
      <c r="F154" s="1"/>
      <c r="G154" s="1"/>
      <c r="H154" s="33"/>
      <c r="I154" s="49"/>
      <c r="J154" s="49"/>
      <c r="K154" s="28"/>
      <c r="L154"/>
      <c r="M154"/>
      <c r="N154" s="52"/>
      <c r="O154" s="1"/>
      <c r="P154" s="1"/>
      <c r="Q154" s="1"/>
      <c r="R154" s="1"/>
      <c r="S154" s="1"/>
      <c r="T154" s="33"/>
      <c r="U154" s="49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</row>
    <row r="155" spans="1:87" s="54" customFormat="1" x14ac:dyDescent="0.25">
      <c r="A155" s="36"/>
      <c r="B155" s="52"/>
      <c r="C155" s="1"/>
      <c r="D155" s="1"/>
      <c r="E155" s="1"/>
      <c r="F155" s="1"/>
      <c r="G155" s="1"/>
      <c r="H155" s="33"/>
      <c r="I155" s="49"/>
      <c r="J155" s="49"/>
      <c r="K155" s="28"/>
      <c r="L155"/>
      <c r="M155"/>
      <c r="N155" s="52"/>
      <c r="O155" s="1"/>
      <c r="P155" s="1"/>
      <c r="Q155" s="1"/>
      <c r="R155" s="1"/>
      <c r="S155" s="1"/>
      <c r="T155" s="33"/>
      <c r="U155" s="49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</row>
    <row r="156" spans="1:87" x14ac:dyDescent="0.25">
      <c r="B156" s="20" t="s">
        <v>29</v>
      </c>
      <c r="C156" t="s">
        <v>47</v>
      </c>
      <c r="N156" s="20" t="s">
        <v>29</v>
      </c>
      <c r="O156" t="s">
        <v>47</v>
      </c>
    </row>
    <row r="157" spans="1:87" x14ac:dyDescent="0.25">
      <c r="B157" s="20" t="s">
        <v>30</v>
      </c>
      <c r="C157" t="s">
        <v>48</v>
      </c>
      <c r="N157" s="20" t="s">
        <v>30</v>
      </c>
      <c r="O157" t="s">
        <v>48</v>
      </c>
    </row>
    <row r="158" spans="1:87" x14ac:dyDescent="0.25">
      <c r="C158" t="s">
        <v>49</v>
      </c>
      <c r="O158" t="s">
        <v>49</v>
      </c>
    </row>
    <row r="159" spans="1:87" x14ac:dyDescent="0.25">
      <c r="B159" s="20" t="s">
        <v>31</v>
      </c>
      <c r="C159" t="s">
        <v>50</v>
      </c>
      <c r="N159" s="20" t="s">
        <v>31</v>
      </c>
      <c r="O159" t="s">
        <v>50</v>
      </c>
    </row>
    <row r="160" spans="1:87" x14ac:dyDescent="0.25">
      <c r="C160" t="s">
        <v>44</v>
      </c>
      <c r="O160" t="s">
        <v>44</v>
      </c>
    </row>
    <row r="171" spans="11:11" x14ac:dyDescent="0.25">
      <c r="K171" s="28"/>
    </row>
  </sheetData>
  <mergeCells count="2">
    <mergeCell ref="B15:I15"/>
    <mergeCell ref="N15:U15"/>
  </mergeCells>
  <pageMargins left="0.7" right="0.7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4"/>
  <sheetViews>
    <sheetView zoomScale="145" zoomScaleNormal="145" zoomScaleSheetLayoutView="85" workbookViewId="0">
      <pane ySplit="3" topLeftCell="A55" activePane="bottomLeft" state="frozen"/>
      <selection pane="bottomLeft" activeCell="A2" sqref="A2"/>
    </sheetView>
  </sheetViews>
  <sheetFormatPr defaultRowHeight="15" x14ac:dyDescent="0.25"/>
  <cols>
    <col min="2" max="2" width="14.5703125" customWidth="1"/>
    <col min="6" max="6" width="14.42578125" bestFit="1" customWidth="1"/>
  </cols>
  <sheetData>
    <row r="1" spans="1:6" x14ac:dyDescent="0.25">
      <c r="A1" t="s">
        <v>56</v>
      </c>
      <c r="E1" t="s">
        <v>27</v>
      </c>
    </row>
    <row r="3" spans="1:6" x14ac:dyDescent="0.25">
      <c r="A3" t="s">
        <v>22</v>
      </c>
      <c r="B3" t="s">
        <v>5</v>
      </c>
      <c r="E3" t="s">
        <v>22</v>
      </c>
      <c r="F3" t="s">
        <v>5</v>
      </c>
    </row>
    <row r="4" spans="1:6" x14ac:dyDescent="0.25">
      <c r="A4" s="30">
        <v>44531</v>
      </c>
      <c r="B4" s="1">
        <v>747849.36000001384</v>
      </c>
      <c r="E4" s="30">
        <v>44531</v>
      </c>
      <c r="F4" s="1">
        <v>747849.36000001384</v>
      </c>
    </row>
    <row r="5" spans="1:6" x14ac:dyDescent="0.25">
      <c r="A5" s="30">
        <v>44562</v>
      </c>
      <c r="B5" s="1">
        <v>-2364607.4699999862</v>
      </c>
      <c r="E5" s="30">
        <v>44562</v>
      </c>
      <c r="F5" s="1">
        <v>-2364607.4699999862</v>
      </c>
    </row>
    <row r="6" spans="1:6" x14ac:dyDescent="0.25">
      <c r="A6" s="30">
        <v>44593</v>
      </c>
      <c r="B6" s="1">
        <v>-4314745.2099999869</v>
      </c>
      <c r="E6" s="30">
        <v>44593</v>
      </c>
      <c r="F6" s="1">
        <v>-4314745.2099999869</v>
      </c>
    </row>
    <row r="7" spans="1:6" x14ac:dyDescent="0.25">
      <c r="A7" s="30">
        <v>44621</v>
      </c>
      <c r="B7" s="1">
        <v>-4775418.3199999873</v>
      </c>
      <c r="E7" s="30">
        <v>44621</v>
      </c>
      <c r="F7" s="1">
        <v>-4775418.3199999873</v>
      </c>
    </row>
    <row r="8" spans="1:6" x14ac:dyDescent="0.25">
      <c r="A8" s="30">
        <v>44652</v>
      </c>
      <c r="B8" s="1">
        <v>-5959113.2399999872</v>
      </c>
      <c r="E8" s="30">
        <v>44652</v>
      </c>
      <c r="F8" s="1">
        <v>-5959113.2399999872</v>
      </c>
    </row>
    <row r="9" spans="1:6" x14ac:dyDescent="0.25">
      <c r="A9" s="30">
        <v>44682</v>
      </c>
      <c r="B9" s="1">
        <v>-5539857.7699999865</v>
      </c>
      <c r="E9" s="30">
        <v>44682</v>
      </c>
      <c r="F9" s="1">
        <v>-5539857.7699999865</v>
      </c>
    </row>
    <row r="10" spans="1:6" x14ac:dyDescent="0.25">
      <c r="A10" s="30">
        <v>44713</v>
      </c>
      <c r="B10" s="1">
        <v>-4912989.3599999854</v>
      </c>
      <c r="E10" s="30">
        <v>44713</v>
      </c>
      <c r="F10" s="1">
        <v>-4912989.3599999854</v>
      </c>
    </row>
    <row r="11" spans="1:6" x14ac:dyDescent="0.25">
      <c r="A11" s="30">
        <v>44743</v>
      </c>
      <c r="B11" s="1">
        <v>-3263282.6399999857</v>
      </c>
      <c r="E11" s="30">
        <v>44743</v>
      </c>
      <c r="F11" s="1">
        <v>-3263282.6399999857</v>
      </c>
    </row>
    <row r="12" spans="1:6" x14ac:dyDescent="0.25">
      <c r="A12" s="30">
        <v>44774</v>
      </c>
      <c r="B12" s="1">
        <v>-1356477.669999986</v>
      </c>
      <c r="E12" s="30">
        <v>44774</v>
      </c>
      <c r="F12" s="1">
        <v>-1356477.669999986</v>
      </c>
    </row>
    <row r="13" spans="1:6" x14ac:dyDescent="0.25">
      <c r="A13" s="30">
        <v>44805</v>
      </c>
      <c r="B13" s="1">
        <v>151143.51000001418</v>
      </c>
      <c r="E13" s="30">
        <v>44805</v>
      </c>
      <c r="F13" s="1">
        <v>151143.51000001418</v>
      </c>
    </row>
    <row r="14" spans="1:6" x14ac:dyDescent="0.25">
      <c r="A14" s="30">
        <v>44835</v>
      </c>
      <c r="B14" s="1">
        <v>-491906.77999998623</v>
      </c>
      <c r="E14" s="30">
        <v>44835</v>
      </c>
      <c r="F14" s="1">
        <v>-491906.77999998623</v>
      </c>
    </row>
    <row r="15" spans="1:6" x14ac:dyDescent="0.25">
      <c r="A15" s="30">
        <v>44866</v>
      </c>
      <c r="B15" s="1">
        <v>-1303439.8799999864</v>
      </c>
      <c r="E15" s="30">
        <v>44866</v>
      </c>
      <c r="F15" s="1">
        <v>-1303439.8799999864</v>
      </c>
    </row>
    <row r="16" spans="1:6" x14ac:dyDescent="0.25">
      <c r="A16" s="30">
        <v>44896</v>
      </c>
      <c r="B16" s="1">
        <v>-3629719.3699999866</v>
      </c>
      <c r="E16" s="30">
        <v>44896</v>
      </c>
      <c r="F16" s="1">
        <v>-3629719.3699999866</v>
      </c>
    </row>
    <row r="17" spans="1:6" x14ac:dyDescent="0.25">
      <c r="A17" s="30">
        <v>44927</v>
      </c>
      <c r="B17" s="13">
        <v>-7970122.9799999865</v>
      </c>
      <c r="E17" s="30">
        <v>44927</v>
      </c>
      <c r="F17" s="13">
        <v>-7970122.9799999865</v>
      </c>
    </row>
    <row r="18" spans="1:6" x14ac:dyDescent="0.25">
      <c r="A18" s="30">
        <v>44958</v>
      </c>
      <c r="B18" s="13">
        <v>-7582577.0599999856</v>
      </c>
      <c r="E18" s="30">
        <v>44958</v>
      </c>
      <c r="F18" s="13">
        <v>-7582577.0599999856</v>
      </c>
    </row>
    <row r="19" spans="1:6" x14ac:dyDescent="0.25">
      <c r="A19" s="30">
        <v>44986</v>
      </c>
      <c r="B19" s="13">
        <v>-7922928.2399999853</v>
      </c>
      <c r="E19" s="30">
        <v>44986</v>
      </c>
      <c r="F19" s="13">
        <v>-7922928.2399999853</v>
      </c>
    </row>
    <row r="20" spans="1:6" x14ac:dyDescent="0.25">
      <c r="A20" s="30">
        <v>45017</v>
      </c>
      <c r="B20" s="13">
        <v>-8035764.9699999848</v>
      </c>
      <c r="E20" s="30">
        <v>45017</v>
      </c>
      <c r="F20" s="13">
        <v>-8035764.9699999848</v>
      </c>
    </row>
    <row r="21" spans="1:6" x14ac:dyDescent="0.25">
      <c r="A21" s="30">
        <v>45047</v>
      </c>
      <c r="B21" s="13">
        <v>-7156596.0699999854</v>
      </c>
      <c r="E21" s="30">
        <v>45047</v>
      </c>
      <c r="F21" s="13">
        <v>-7156596.0699999854</v>
      </c>
    </row>
    <row r="22" spans="1:6" x14ac:dyDescent="0.25">
      <c r="A22" s="30">
        <v>45078</v>
      </c>
      <c r="B22" s="13">
        <v>-6616091.499999986</v>
      </c>
      <c r="E22" s="30">
        <v>45078</v>
      </c>
      <c r="F22" s="13">
        <v>-6616091.499999986</v>
      </c>
    </row>
    <row r="23" spans="1:6" x14ac:dyDescent="0.25">
      <c r="A23" s="30">
        <v>45108</v>
      </c>
      <c r="B23" s="13">
        <v>-4618957.8499999857</v>
      </c>
      <c r="E23" s="30">
        <v>45108</v>
      </c>
      <c r="F23" s="13">
        <v>-4618957.8499999857</v>
      </c>
    </row>
    <row r="24" spans="1:6" x14ac:dyDescent="0.25">
      <c r="A24" s="30">
        <v>45139</v>
      </c>
      <c r="B24" s="13">
        <v>-3719706.5599999861</v>
      </c>
      <c r="E24" s="30">
        <v>45139</v>
      </c>
      <c r="F24" s="13">
        <v>-3719706.5599999861</v>
      </c>
    </row>
    <row r="25" spans="1:6" x14ac:dyDescent="0.25">
      <c r="A25" s="30">
        <v>45170</v>
      </c>
      <c r="B25" s="13">
        <v>-2482566.439999986</v>
      </c>
      <c r="E25" s="30">
        <v>45170</v>
      </c>
      <c r="F25" s="13">
        <v>-2482566.439999986</v>
      </c>
    </row>
    <row r="26" spans="1:6" x14ac:dyDescent="0.25">
      <c r="A26" s="30">
        <v>45200</v>
      </c>
      <c r="B26" s="13">
        <v>-1291325.8699999852</v>
      </c>
      <c r="E26" s="30">
        <v>45200</v>
      </c>
      <c r="F26" s="13">
        <v>-1291325.8699999852</v>
      </c>
    </row>
    <row r="27" spans="1:6" x14ac:dyDescent="0.25">
      <c r="A27" s="30">
        <v>45231</v>
      </c>
      <c r="B27" s="13">
        <v>-728588.46999998484</v>
      </c>
      <c r="E27" s="30">
        <v>45231</v>
      </c>
      <c r="F27" s="13">
        <v>-728588.46999998484</v>
      </c>
    </row>
    <row r="28" spans="1:6" x14ac:dyDescent="0.25">
      <c r="A28" s="30">
        <v>45261</v>
      </c>
      <c r="B28" s="13">
        <v>-1710812.3399999845</v>
      </c>
      <c r="E28" s="30">
        <v>45261</v>
      </c>
      <c r="F28" s="13">
        <v>-1710812.3399999845</v>
      </c>
    </row>
    <row r="29" spans="1:6" x14ac:dyDescent="0.25">
      <c r="A29" s="30">
        <v>45292</v>
      </c>
      <c r="B29" s="13">
        <v>-3858814.5199999842</v>
      </c>
      <c r="E29" s="30">
        <v>45292</v>
      </c>
      <c r="F29" s="13">
        <v>-3858814.5199999842</v>
      </c>
    </row>
    <row r="30" spans="1:6" x14ac:dyDescent="0.25">
      <c r="A30" s="30">
        <v>45323</v>
      </c>
      <c r="B30" s="13">
        <v>-3766899.2899999842</v>
      </c>
      <c r="E30" s="30">
        <v>45323</v>
      </c>
      <c r="F30" s="13">
        <v>-3766899.2899999842</v>
      </c>
    </row>
    <row r="31" spans="1:6" x14ac:dyDescent="0.25">
      <c r="A31" s="30">
        <v>45352</v>
      </c>
      <c r="B31" s="13">
        <v>-4817756.879999985</v>
      </c>
      <c r="E31" s="30">
        <v>45352</v>
      </c>
      <c r="F31" s="13">
        <v>-4817756.879999985</v>
      </c>
    </row>
    <row r="32" spans="1:6" x14ac:dyDescent="0.25">
      <c r="A32" s="30">
        <v>45383</v>
      </c>
      <c r="B32" s="13">
        <v>-3588041.2799999844</v>
      </c>
      <c r="E32" s="30">
        <v>45383</v>
      </c>
      <c r="F32" s="13">
        <v>-3588041.2799999844</v>
      </c>
    </row>
    <row r="33" spans="1:6" x14ac:dyDescent="0.25">
      <c r="A33" s="30">
        <v>45413</v>
      </c>
      <c r="B33" s="13">
        <v>-2329319.2299999841</v>
      </c>
      <c r="E33" s="30">
        <v>45413</v>
      </c>
      <c r="F33" s="13">
        <v>-2329319.2299999841</v>
      </c>
    </row>
    <row r="34" spans="1:6" x14ac:dyDescent="0.25">
      <c r="A34" s="30">
        <v>45444</v>
      </c>
      <c r="B34" s="13">
        <v>-2186849.839999984</v>
      </c>
      <c r="E34" s="30">
        <v>45444</v>
      </c>
      <c r="F34" s="13">
        <v>-2186849.839999984</v>
      </c>
    </row>
    <row r="35" spans="1:6" x14ac:dyDescent="0.25">
      <c r="A35" s="30">
        <v>45474</v>
      </c>
      <c r="B35" s="13">
        <v>2396606.2900000154</v>
      </c>
      <c r="E35" s="30">
        <v>45474</v>
      </c>
      <c r="F35" s="13">
        <v>2396606.2900000154</v>
      </c>
    </row>
    <row r="36" spans="1:6" x14ac:dyDescent="0.25">
      <c r="A36" s="30">
        <v>45505</v>
      </c>
      <c r="B36" s="13">
        <v>3662977.5300000152</v>
      </c>
      <c r="E36" s="30">
        <v>45505</v>
      </c>
      <c r="F36" s="13">
        <v>3662977.5300000152</v>
      </c>
    </row>
    <row r="37" spans="1:6" x14ac:dyDescent="0.25">
      <c r="A37" s="30">
        <v>45536</v>
      </c>
      <c r="B37" s="13">
        <v>6509996.9100000141</v>
      </c>
      <c r="E37" s="30">
        <v>45536</v>
      </c>
      <c r="F37" s="13">
        <v>6509996.9100000141</v>
      </c>
    </row>
    <row r="38" spans="1:6" x14ac:dyDescent="0.25">
      <c r="A38" s="30">
        <v>45566</v>
      </c>
      <c r="B38" s="13">
        <v>8567516.5900000129</v>
      </c>
      <c r="E38" s="30">
        <v>45566</v>
      </c>
      <c r="F38" s="13">
        <v>8567516.5900000129</v>
      </c>
    </row>
    <row r="39" spans="1:6" x14ac:dyDescent="0.25">
      <c r="A39" s="30">
        <v>45597</v>
      </c>
      <c r="B39" s="13">
        <v>6321571.5300000133</v>
      </c>
      <c r="E39" s="30">
        <v>45597</v>
      </c>
      <c r="F39" s="13">
        <v>6321571.5300000133</v>
      </c>
    </row>
    <row r="40" spans="1:6" x14ac:dyDescent="0.25">
      <c r="A40" s="30">
        <v>45657</v>
      </c>
      <c r="B40" s="13">
        <v>2240250.7200000132</v>
      </c>
      <c r="E40" s="30">
        <v>45657</v>
      </c>
      <c r="F40" s="13">
        <v>2240250.7200000132</v>
      </c>
    </row>
    <row r="41" spans="1:6" x14ac:dyDescent="0.25">
      <c r="A41" s="30">
        <v>45658</v>
      </c>
      <c r="B41" s="13">
        <v>2411241.0500000124</v>
      </c>
      <c r="E41" s="30">
        <v>45658</v>
      </c>
      <c r="F41" s="13">
        <v>2411241.0500000124</v>
      </c>
    </row>
    <row r="42" spans="1:6" x14ac:dyDescent="0.25">
      <c r="A42" s="30">
        <v>45689</v>
      </c>
      <c r="B42" s="13">
        <v>190400.34000001059</v>
      </c>
      <c r="E42" s="30">
        <v>45689</v>
      </c>
      <c r="F42" s="13">
        <v>190400.34000001059</v>
      </c>
    </row>
    <row r="43" spans="1:6" x14ac:dyDescent="0.25">
      <c r="A43" s="30">
        <v>45717</v>
      </c>
      <c r="B43" s="13">
        <v>384443.19000001071</v>
      </c>
      <c r="E43" s="30">
        <v>45717</v>
      </c>
      <c r="F43" s="13">
        <v>384443.19000001071</v>
      </c>
    </row>
    <row r="44" spans="1:6" x14ac:dyDescent="0.25">
      <c r="A44" s="30">
        <v>45748</v>
      </c>
      <c r="B44" s="13">
        <v>392647.72000001045</v>
      </c>
      <c r="E44" s="30">
        <v>45748</v>
      </c>
      <c r="F44" s="13">
        <v>392647.72000001045</v>
      </c>
    </row>
    <row r="45" spans="1:6" x14ac:dyDescent="0.25">
      <c r="A45" s="30">
        <v>45778</v>
      </c>
      <c r="B45" s="13">
        <v>1876374.6200000108</v>
      </c>
      <c r="E45" s="30">
        <v>45778</v>
      </c>
      <c r="F45" s="13">
        <v>1876374.6200000108</v>
      </c>
    </row>
    <row r="46" spans="1:6" x14ac:dyDescent="0.25">
      <c r="A46" s="30">
        <v>45809</v>
      </c>
      <c r="B46" s="13">
        <v>2307318.4700000114</v>
      </c>
      <c r="E46" s="30">
        <v>45809</v>
      </c>
      <c r="F46" s="13">
        <v>2307318.4700000114</v>
      </c>
    </row>
    <row r="47" spans="1:6" x14ac:dyDescent="0.25">
      <c r="A47" s="30">
        <v>45839</v>
      </c>
      <c r="B47" s="13">
        <v>3655549.1100000115</v>
      </c>
      <c r="E47" s="30">
        <v>45839</v>
      </c>
      <c r="F47" s="13">
        <v>3655549.1100000115</v>
      </c>
    </row>
    <row r="48" spans="1:6" x14ac:dyDescent="0.25">
      <c r="A48" s="30">
        <v>45870</v>
      </c>
      <c r="B48" s="13">
        <v>5447068.9572484512</v>
      </c>
      <c r="E48" s="30">
        <v>45870</v>
      </c>
      <c r="F48" s="13">
        <v>5447068.9572484512</v>
      </c>
    </row>
    <row r="49" spans="1:6" x14ac:dyDescent="0.25">
      <c r="A49" s="30">
        <v>45901</v>
      </c>
      <c r="B49" s="13">
        <v>6862809.891035228</v>
      </c>
      <c r="E49" s="30">
        <v>45901</v>
      </c>
      <c r="F49" s="13">
        <v>6862809.891035228</v>
      </c>
    </row>
    <row r="50" spans="1:6" x14ac:dyDescent="0.25">
      <c r="A50" s="30">
        <v>45931</v>
      </c>
      <c r="B50" s="13">
        <v>6909047.1890927423</v>
      </c>
      <c r="E50" s="30">
        <v>45931</v>
      </c>
      <c r="F50" s="13">
        <v>7102376.1193862855</v>
      </c>
    </row>
    <row r="51" spans="1:6" x14ac:dyDescent="0.25">
      <c r="A51" s="30">
        <v>45962</v>
      </c>
      <c r="B51" s="13">
        <v>6077679.6500831218</v>
      </c>
      <c r="E51" s="30">
        <v>45962</v>
      </c>
      <c r="F51" s="13">
        <v>6631994.5372417616</v>
      </c>
    </row>
    <row r="52" spans="1:6" x14ac:dyDescent="0.25">
      <c r="A52" s="30">
        <v>46022</v>
      </c>
      <c r="B52" s="13">
        <v>3209723.6571357511</v>
      </c>
      <c r="E52" s="30">
        <v>46022</v>
      </c>
      <c r="F52" s="13">
        <v>4324885.7593531273</v>
      </c>
    </row>
    <row r="53" spans="1:6" x14ac:dyDescent="0.25">
      <c r="A53" s="30">
        <v>46023</v>
      </c>
      <c r="B53" s="13">
        <v>-1086220.7677338452</v>
      </c>
      <c r="E53" s="30">
        <v>46023</v>
      </c>
      <c r="F53" s="13">
        <v>655160.44371650741</v>
      </c>
    </row>
    <row r="54" spans="1:6" x14ac:dyDescent="0.25">
      <c r="A54" s="30">
        <v>46054</v>
      </c>
      <c r="B54" s="13">
        <v>-2301180.882916484</v>
      </c>
      <c r="D54" s="13"/>
      <c r="E54" s="30">
        <v>46054</v>
      </c>
      <c r="F54" s="13">
        <v>-54342.220413941293</v>
      </c>
    </row>
    <row r="55" spans="1:6" x14ac:dyDescent="0.25">
      <c r="A55" s="30">
        <v>46082</v>
      </c>
      <c r="B55" s="13">
        <v>-3594578.7154300646</v>
      </c>
      <c r="E55" s="30">
        <v>46082</v>
      </c>
      <c r="F55" s="13">
        <v>-942755.35400960606</v>
      </c>
    </row>
    <row r="56" spans="1:6" x14ac:dyDescent="0.25">
      <c r="A56" s="30">
        <v>46113</v>
      </c>
      <c r="B56" s="13">
        <v>-4046192.4090327499</v>
      </c>
      <c r="E56" s="30">
        <v>46113</v>
      </c>
      <c r="F56" s="13">
        <v>-1101594.1198292663</v>
      </c>
    </row>
    <row r="57" spans="1:6" x14ac:dyDescent="0.25">
      <c r="A57" s="30">
        <v>46143</v>
      </c>
      <c r="B57" s="13">
        <v>-3240481.0753810722</v>
      </c>
      <c r="E57" s="30">
        <v>46143</v>
      </c>
      <c r="F57" s="13">
        <v>-118841.98748001056</v>
      </c>
    </row>
    <row r="58" spans="1:6" x14ac:dyDescent="0.25">
      <c r="A58" s="30">
        <v>46174</v>
      </c>
      <c r="B58" s="13">
        <v>-2812635.2834098949</v>
      </c>
      <c r="E58" s="30">
        <v>46174</v>
      </c>
      <c r="F58" s="13">
        <v>413561.34764050454</v>
      </c>
    </row>
    <row r="59" spans="1:6" x14ac:dyDescent="0.25">
      <c r="A59" s="30">
        <v>46204</v>
      </c>
      <c r="B59" s="13">
        <v>366315.77092535741</v>
      </c>
      <c r="E59" s="30">
        <v>46204</v>
      </c>
      <c r="F59" s="13">
        <v>3680487.4629425942</v>
      </c>
    </row>
    <row r="60" spans="1:6" x14ac:dyDescent="0.25">
      <c r="A60" s="30">
        <v>46235</v>
      </c>
      <c r="B60" s="13">
        <v>1930081.3134870473</v>
      </c>
      <c r="E60" s="30">
        <v>46235</v>
      </c>
      <c r="F60" s="13">
        <v>5325580.0016866056</v>
      </c>
    </row>
    <row r="61" spans="1:6" x14ac:dyDescent="0.25">
      <c r="A61" s="30">
        <v>46266</v>
      </c>
      <c r="B61" s="13">
        <v>4151381.4774787766</v>
      </c>
      <c r="E61" s="30">
        <v>46266</v>
      </c>
      <c r="F61" s="13">
        <v>7636860.781161149</v>
      </c>
    </row>
    <row r="62" spans="1:6" x14ac:dyDescent="0.25">
      <c r="A62" s="30">
        <v>46296</v>
      </c>
      <c r="B62" s="13">
        <v>5213496.1511297515</v>
      </c>
      <c r="E62" s="30">
        <v>46296</v>
      </c>
      <c r="F62" s="13">
        <v>8885863.2795888558</v>
      </c>
    </row>
    <row r="63" spans="1:6" x14ac:dyDescent="0.25">
      <c r="A63" s="30">
        <v>46327</v>
      </c>
      <c r="B63" s="13">
        <v>4059683.4579840535</v>
      </c>
      <c r="E63" s="30">
        <v>46327</v>
      </c>
      <c r="F63" s="13">
        <v>8116270.4338115146</v>
      </c>
    </row>
    <row r="64" spans="1:6" x14ac:dyDescent="0.25">
      <c r="A64" s="30">
        <v>46387</v>
      </c>
      <c r="B64" s="13">
        <v>709060.88165047218</v>
      </c>
      <c r="E64" s="30">
        <v>46387</v>
      </c>
      <c r="F64" s="13">
        <v>5362895.4575395593</v>
      </c>
    </row>
  </sheetData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S305"/>
  <sheetViews>
    <sheetView workbookViewId="0">
      <selection activeCell="H22" sqref="H22"/>
    </sheetView>
  </sheetViews>
  <sheetFormatPr defaultRowHeight="15" x14ac:dyDescent="0.25"/>
  <cols>
    <col min="8" max="8" width="11.5703125" bestFit="1" customWidth="1"/>
    <col min="17" max="17" width="10.5703125" bestFit="1" customWidth="1"/>
    <col min="19" max="19" width="11.5703125" bestFit="1" customWidth="1"/>
  </cols>
  <sheetData>
    <row r="3" spans="1:19" x14ac:dyDescent="0.25">
      <c r="A3" t="s">
        <v>25</v>
      </c>
    </row>
    <row r="5" spans="1:19" ht="75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 s="15" t="s">
        <v>19</v>
      </c>
      <c r="H5" s="15" t="s">
        <v>20</v>
      </c>
      <c r="J5" s="16" t="s">
        <v>21</v>
      </c>
      <c r="K5" s="16" t="s">
        <v>22</v>
      </c>
      <c r="L5" s="16" t="s">
        <v>23</v>
      </c>
      <c r="M5" s="16" t="s">
        <v>9</v>
      </c>
      <c r="N5" s="16" t="s">
        <v>10</v>
      </c>
      <c r="O5" s="16" t="s">
        <v>11</v>
      </c>
      <c r="P5" s="15" t="s">
        <v>19</v>
      </c>
      <c r="Q5" s="15" t="s">
        <v>20</v>
      </c>
      <c r="S5" s="12" t="s">
        <v>24</v>
      </c>
    </row>
    <row r="6" spans="1:19" x14ac:dyDescent="0.25">
      <c r="A6" s="12">
        <v>2016</v>
      </c>
      <c r="B6" s="12">
        <v>1</v>
      </c>
      <c r="C6" s="12" t="s">
        <v>17</v>
      </c>
      <c r="D6" s="12" t="s">
        <v>13</v>
      </c>
      <c r="E6" s="12" t="s">
        <v>14</v>
      </c>
      <c r="F6" s="12" t="s">
        <v>15</v>
      </c>
      <c r="G6">
        <v>899740</v>
      </c>
      <c r="H6" s="13">
        <v>12876399</v>
      </c>
      <c r="J6">
        <v>2016</v>
      </c>
      <c r="K6">
        <v>1</v>
      </c>
      <c r="L6" s="12" t="s">
        <v>17</v>
      </c>
      <c r="M6" s="12" t="s">
        <v>13</v>
      </c>
      <c r="N6" s="12" t="s">
        <v>14</v>
      </c>
      <c r="O6" t="s">
        <v>16</v>
      </c>
      <c r="P6">
        <v>66247</v>
      </c>
      <c r="Q6" s="13">
        <v>5364908</v>
      </c>
      <c r="S6" s="17">
        <f>+Q6+H6</f>
        <v>18241307</v>
      </c>
    </row>
    <row r="7" spans="1:19" x14ac:dyDescent="0.25">
      <c r="A7" s="12">
        <v>2016</v>
      </c>
      <c r="B7" s="12">
        <v>2</v>
      </c>
      <c r="C7" s="12" t="s">
        <v>17</v>
      </c>
      <c r="D7" s="12" t="s">
        <v>13</v>
      </c>
      <c r="E7" s="12" t="s">
        <v>14</v>
      </c>
      <c r="F7" s="12" t="s">
        <v>15</v>
      </c>
      <c r="G7">
        <v>901069</v>
      </c>
      <c r="H7">
        <v>10398266</v>
      </c>
      <c r="J7">
        <v>2016</v>
      </c>
      <c r="K7">
        <v>2</v>
      </c>
      <c r="L7" s="12" t="s">
        <v>17</v>
      </c>
      <c r="M7" s="12" t="s">
        <v>13</v>
      </c>
      <c r="N7" s="12" t="s">
        <v>14</v>
      </c>
      <c r="O7" t="s">
        <v>16</v>
      </c>
      <c r="P7">
        <v>66329</v>
      </c>
      <c r="Q7">
        <v>4332402</v>
      </c>
      <c r="S7" s="17">
        <f t="shared" ref="S7:S70" si="0">+Q7+H7</f>
        <v>14730668</v>
      </c>
    </row>
    <row r="8" spans="1:19" x14ac:dyDescent="0.25">
      <c r="A8" s="12">
        <v>2016</v>
      </c>
      <c r="B8" s="12">
        <v>3</v>
      </c>
      <c r="C8" s="12" t="s">
        <v>17</v>
      </c>
      <c r="D8" s="12" t="s">
        <v>13</v>
      </c>
      <c r="E8" s="12" t="s">
        <v>14</v>
      </c>
      <c r="F8" s="12" t="s">
        <v>15</v>
      </c>
      <c r="G8">
        <v>903238</v>
      </c>
      <c r="H8">
        <v>8115218</v>
      </c>
      <c r="J8">
        <v>2016</v>
      </c>
      <c r="K8">
        <v>3</v>
      </c>
      <c r="L8" s="12" t="s">
        <v>17</v>
      </c>
      <c r="M8" s="12" t="s">
        <v>13</v>
      </c>
      <c r="N8" s="12" t="s">
        <v>14</v>
      </c>
      <c r="O8" t="s">
        <v>16</v>
      </c>
      <c r="P8">
        <v>66453</v>
      </c>
      <c r="Q8">
        <v>3381178</v>
      </c>
      <c r="S8" s="17">
        <f t="shared" si="0"/>
        <v>11496396</v>
      </c>
    </row>
    <row r="9" spans="1:19" x14ac:dyDescent="0.25">
      <c r="A9" s="12">
        <v>2016</v>
      </c>
      <c r="B9" s="12">
        <v>4</v>
      </c>
      <c r="C9" s="12" t="s">
        <v>18</v>
      </c>
      <c r="D9" s="12" t="s">
        <v>13</v>
      </c>
      <c r="E9" s="12" t="s">
        <v>14</v>
      </c>
      <c r="F9" s="12" t="s">
        <v>15</v>
      </c>
      <c r="G9">
        <v>903470</v>
      </c>
      <c r="H9">
        <v>5326416</v>
      </c>
      <c r="J9">
        <v>2016</v>
      </c>
      <c r="K9">
        <v>4</v>
      </c>
      <c r="L9" s="12" t="s">
        <v>18</v>
      </c>
      <c r="M9" s="12" t="s">
        <v>13</v>
      </c>
      <c r="N9" s="12" t="s">
        <v>14</v>
      </c>
      <c r="O9" t="s">
        <v>16</v>
      </c>
      <c r="P9">
        <v>66463</v>
      </c>
      <c r="Q9">
        <v>2219233</v>
      </c>
      <c r="S9" s="17">
        <f t="shared" si="0"/>
        <v>7545649</v>
      </c>
    </row>
    <row r="10" spans="1:19" x14ac:dyDescent="0.25">
      <c r="A10" s="12">
        <v>2016</v>
      </c>
      <c r="B10" s="12">
        <v>5</v>
      </c>
      <c r="C10" s="12" t="s">
        <v>18</v>
      </c>
      <c r="D10" s="12" t="s">
        <v>13</v>
      </c>
      <c r="E10" s="12" t="s">
        <v>14</v>
      </c>
      <c r="F10" s="12" t="s">
        <v>15</v>
      </c>
      <c r="G10">
        <v>904076</v>
      </c>
      <c r="H10">
        <v>3246035</v>
      </c>
      <c r="J10">
        <v>2016</v>
      </c>
      <c r="K10">
        <v>5</v>
      </c>
      <c r="L10" s="12" t="s">
        <v>18</v>
      </c>
      <c r="M10" s="12" t="s">
        <v>13</v>
      </c>
      <c r="N10" s="12" t="s">
        <v>14</v>
      </c>
      <c r="O10" t="s">
        <v>16</v>
      </c>
      <c r="P10">
        <v>66493</v>
      </c>
      <c r="Q10">
        <v>1352449</v>
      </c>
      <c r="S10" s="17">
        <f t="shared" si="0"/>
        <v>4598484</v>
      </c>
    </row>
    <row r="11" spans="1:19" x14ac:dyDescent="0.25">
      <c r="A11">
        <v>2016</v>
      </c>
      <c r="B11">
        <v>6</v>
      </c>
      <c r="C11" t="s">
        <v>18</v>
      </c>
      <c r="D11" t="s">
        <v>13</v>
      </c>
      <c r="E11" t="s">
        <v>14</v>
      </c>
      <c r="F11" t="s">
        <v>15</v>
      </c>
      <c r="G11">
        <v>904330</v>
      </c>
      <c r="H11">
        <v>1927242</v>
      </c>
      <c r="J11">
        <v>2016</v>
      </c>
      <c r="K11">
        <v>6</v>
      </c>
      <c r="L11" t="s">
        <v>18</v>
      </c>
      <c r="M11" t="s">
        <v>13</v>
      </c>
      <c r="N11" t="s">
        <v>14</v>
      </c>
      <c r="O11" t="s">
        <v>16</v>
      </c>
      <c r="P11">
        <v>66502</v>
      </c>
      <c r="Q11">
        <v>802979</v>
      </c>
      <c r="S11" s="17">
        <f t="shared" si="0"/>
        <v>2730221</v>
      </c>
    </row>
    <row r="12" spans="1:19" x14ac:dyDescent="0.25">
      <c r="A12">
        <v>2016</v>
      </c>
      <c r="B12">
        <v>7</v>
      </c>
      <c r="C12" t="s">
        <v>18</v>
      </c>
      <c r="D12" t="s">
        <v>13</v>
      </c>
      <c r="E12" t="s">
        <v>14</v>
      </c>
      <c r="F12" t="s">
        <v>15</v>
      </c>
      <c r="G12">
        <v>902773</v>
      </c>
      <c r="H12">
        <v>1624008</v>
      </c>
      <c r="J12">
        <v>2016</v>
      </c>
      <c r="K12">
        <v>7</v>
      </c>
      <c r="L12" t="s">
        <v>18</v>
      </c>
      <c r="M12" t="s">
        <v>13</v>
      </c>
      <c r="N12" t="s">
        <v>14</v>
      </c>
      <c r="O12" t="s">
        <v>16</v>
      </c>
      <c r="P12">
        <v>66304</v>
      </c>
      <c r="Q12">
        <v>676637</v>
      </c>
      <c r="S12" s="17">
        <f t="shared" si="0"/>
        <v>2300645</v>
      </c>
    </row>
    <row r="13" spans="1:19" x14ac:dyDescent="0.25">
      <c r="A13">
        <v>2016</v>
      </c>
      <c r="B13">
        <v>8</v>
      </c>
      <c r="C13" t="s">
        <v>18</v>
      </c>
      <c r="D13" t="s">
        <v>13</v>
      </c>
      <c r="E13" t="s">
        <v>14</v>
      </c>
      <c r="F13" t="s">
        <v>15</v>
      </c>
      <c r="G13">
        <v>904027</v>
      </c>
      <c r="H13">
        <v>1536264</v>
      </c>
      <c r="J13">
        <v>2016</v>
      </c>
      <c r="K13">
        <v>8</v>
      </c>
      <c r="L13" t="s">
        <v>18</v>
      </c>
      <c r="M13" t="s">
        <v>13</v>
      </c>
      <c r="N13" t="s">
        <v>14</v>
      </c>
      <c r="O13" t="s">
        <v>16</v>
      </c>
      <c r="P13">
        <v>66410</v>
      </c>
      <c r="Q13">
        <v>640079</v>
      </c>
      <c r="S13" s="17">
        <f t="shared" si="0"/>
        <v>2176343</v>
      </c>
    </row>
    <row r="14" spans="1:19" x14ac:dyDescent="0.25">
      <c r="A14">
        <v>2016</v>
      </c>
      <c r="B14">
        <v>9</v>
      </c>
      <c r="C14" t="s">
        <v>18</v>
      </c>
      <c r="D14" t="s">
        <v>13</v>
      </c>
      <c r="E14" t="s">
        <v>14</v>
      </c>
      <c r="F14" t="s">
        <v>15</v>
      </c>
      <c r="G14">
        <v>904783</v>
      </c>
      <c r="H14">
        <v>1681631</v>
      </c>
      <c r="J14">
        <v>2016</v>
      </c>
      <c r="K14">
        <v>9</v>
      </c>
      <c r="L14" t="s">
        <v>18</v>
      </c>
      <c r="M14" t="s">
        <v>13</v>
      </c>
      <c r="N14" t="s">
        <v>14</v>
      </c>
      <c r="O14" t="s">
        <v>16</v>
      </c>
      <c r="P14">
        <v>66412</v>
      </c>
      <c r="Q14">
        <v>700646</v>
      </c>
      <c r="S14" s="17">
        <f t="shared" si="0"/>
        <v>2382277</v>
      </c>
    </row>
    <row r="15" spans="1:19" x14ac:dyDescent="0.25">
      <c r="A15">
        <v>2016</v>
      </c>
      <c r="B15">
        <v>10</v>
      </c>
      <c r="C15" t="s">
        <v>18</v>
      </c>
      <c r="D15" t="s">
        <v>13</v>
      </c>
      <c r="E15" t="s">
        <v>14</v>
      </c>
      <c r="F15" t="s">
        <v>15</v>
      </c>
      <c r="G15">
        <v>907465</v>
      </c>
      <c r="H15">
        <v>4523238</v>
      </c>
      <c r="J15">
        <v>2016</v>
      </c>
      <c r="K15">
        <v>10</v>
      </c>
      <c r="L15" t="s">
        <v>18</v>
      </c>
      <c r="M15" t="s">
        <v>13</v>
      </c>
      <c r="N15" t="s">
        <v>14</v>
      </c>
      <c r="O15" t="s">
        <v>16</v>
      </c>
      <c r="P15">
        <v>66609</v>
      </c>
      <c r="Q15">
        <v>1884592</v>
      </c>
      <c r="S15" s="17">
        <f t="shared" si="0"/>
        <v>6407830</v>
      </c>
    </row>
    <row r="16" spans="1:19" x14ac:dyDescent="0.25">
      <c r="A16">
        <v>2016</v>
      </c>
      <c r="B16">
        <v>11</v>
      </c>
      <c r="C16" t="s">
        <v>17</v>
      </c>
      <c r="D16" t="s">
        <v>13</v>
      </c>
      <c r="E16" t="s">
        <v>14</v>
      </c>
      <c r="F16" t="s">
        <v>15</v>
      </c>
      <c r="G16">
        <v>910786</v>
      </c>
      <c r="H16">
        <v>7880228</v>
      </c>
      <c r="J16">
        <v>2016</v>
      </c>
      <c r="K16">
        <v>11</v>
      </c>
      <c r="L16" t="s">
        <v>17</v>
      </c>
      <c r="M16" t="s">
        <v>13</v>
      </c>
      <c r="N16" t="s">
        <v>14</v>
      </c>
      <c r="O16" t="s">
        <v>16</v>
      </c>
      <c r="P16">
        <v>66834</v>
      </c>
      <c r="Q16">
        <v>3283270</v>
      </c>
      <c r="S16" s="17">
        <f t="shared" si="0"/>
        <v>11163498</v>
      </c>
    </row>
    <row r="17" spans="1:19" x14ac:dyDescent="0.25">
      <c r="A17">
        <v>2016</v>
      </c>
      <c r="B17">
        <v>12</v>
      </c>
      <c r="C17" t="s">
        <v>17</v>
      </c>
      <c r="D17" t="s">
        <v>13</v>
      </c>
      <c r="E17" t="s">
        <v>14</v>
      </c>
      <c r="F17" t="s">
        <v>15</v>
      </c>
      <c r="G17">
        <v>914715</v>
      </c>
      <c r="H17">
        <v>12378106</v>
      </c>
      <c r="J17">
        <v>2016</v>
      </c>
      <c r="K17">
        <v>12</v>
      </c>
      <c r="L17" t="s">
        <v>17</v>
      </c>
      <c r="M17" t="s">
        <v>13</v>
      </c>
      <c r="N17" t="s">
        <v>14</v>
      </c>
      <c r="O17" t="s">
        <v>16</v>
      </c>
      <c r="P17">
        <v>67036</v>
      </c>
      <c r="Q17">
        <v>5157296</v>
      </c>
      <c r="S17" s="17">
        <f t="shared" si="0"/>
        <v>17535402</v>
      </c>
    </row>
    <row r="18" spans="1:19" x14ac:dyDescent="0.25">
      <c r="A18">
        <v>2017</v>
      </c>
      <c r="B18">
        <v>1</v>
      </c>
      <c r="C18" t="s">
        <v>17</v>
      </c>
      <c r="D18" t="s">
        <v>13</v>
      </c>
      <c r="E18" t="s">
        <v>14</v>
      </c>
      <c r="F18" t="s">
        <v>15</v>
      </c>
      <c r="G18">
        <v>918857</v>
      </c>
      <c r="H18">
        <v>13019765</v>
      </c>
      <c r="J18">
        <v>2017</v>
      </c>
      <c r="K18">
        <v>1</v>
      </c>
      <c r="L18" t="s">
        <v>17</v>
      </c>
      <c r="M18" t="s">
        <v>13</v>
      </c>
      <c r="N18" t="s">
        <v>14</v>
      </c>
      <c r="O18" t="s">
        <v>16</v>
      </c>
      <c r="P18">
        <v>67330</v>
      </c>
      <c r="Q18">
        <v>5368007</v>
      </c>
      <c r="S18" s="17">
        <f t="shared" si="0"/>
        <v>18387772</v>
      </c>
    </row>
    <row r="19" spans="1:19" x14ac:dyDescent="0.25">
      <c r="A19">
        <v>2017</v>
      </c>
      <c r="B19">
        <v>2</v>
      </c>
      <c r="C19" t="s">
        <v>17</v>
      </c>
      <c r="D19" t="s">
        <v>13</v>
      </c>
      <c r="E19" t="s">
        <v>14</v>
      </c>
      <c r="F19" t="s">
        <v>15</v>
      </c>
      <c r="G19">
        <v>920190</v>
      </c>
      <c r="H19">
        <v>10514040</v>
      </c>
      <c r="J19">
        <v>2017</v>
      </c>
      <c r="K19">
        <v>2</v>
      </c>
      <c r="L19" t="s">
        <v>17</v>
      </c>
      <c r="M19" t="s">
        <v>13</v>
      </c>
      <c r="N19" t="s">
        <v>14</v>
      </c>
      <c r="O19" t="s">
        <v>16</v>
      </c>
      <c r="P19">
        <v>67425</v>
      </c>
      <c r="Q19">
        <v>4334904</v>
      </c>
      <c r="S19" s="17">
        <f t="shared" si="0"/>
        <v>14848944</v>
      </c>
    </row>
    <row r="20" spans="1:19" x14ac:dyDescent="0.25">
      <c r="A20">
        <v>2017</v>
      </c>
      <c r="B20">
        <v>3</v>
      </c>
      <c r="C20" t="s">
        <v>17</v>
      </c>
      <c r="D20" t="s">
        <v>13</v>
      </c>
      <c r="E20" t="s">
        <v>14</v>
      </c>
      <c r="F20" t="s">
        <v>15</v>
      </c>
      <c r="G20">
        <v>922367</v>
      </c>
      <c r="H20">
        <v>8205573</v>
      </c>
      <c r="J20">
        <v>2017</v>
      </c>
      <c r="K20">
        <v>3</v>
      </c>
      <c r="L20" t="s">
        <v>17</v>
      </c>
      <c r="M20" t="s">
        <v>13</v>
      </c>
      <c r="N20" t="s">
        <v>14</v>
      </c>
      <c r="O20" t="s">
        <v>16</v>
      </c>
      <c r="P20">
        <v>67568</v>
      </c>
      <c r="Q20">
        <v>3383131</v>
      </c>
      <c r="S20" s="17">
        <f t="shared" si="0"/>
        <v>11588704</v>
      </c>
    </row>
    <row r="21" spans="1:19" x14ac:dyDescent="0.25">
      <c r="A21">
        <v>2017</v>
      </c>
      <c r="B21">
        <v>4</v>
      </c>
      <c r="C21" t="s">
        <v>18</v>
      </c>
      <c r="D21" t="s">
        <v>13</v>
      </c>
      <c r="E21" t="s">
        <v>14</v>
      </c>
      <c r="F21" t="s">
        <v>15</v>
      </c>
      <c r="G21">
        <v>922600</v>
      </c>
      <c r="H21">
        <v>5385720</v>
      </c>
      <c r="J21">
        <v>2017</v>
      </c>
      <c r="K21">
        <v>4</v>
      </c>
      <c r="L21" t="s">
        <v>18</v>
      </c>
      <c r="M21" t="s">
        <v>13</v>
      </c>
      <c r="N21" t="s">
        <v>14</v>
      </c>
      <c r="O21" t="s">
        <v>16</v>
      </c>
      <c r="P21">
        <v>67579</v>
      </c>
      <c r="Q21">
        <v>2220515</v>
      </c>
      <c r="S21" s="17">
        <f t="shared" si="0"/>
        <v>7606235</v>
      </c>
    </row>
    <row r="22" spans="1:19" x14ac:dyDescent="0.25">
      <c r="A22">
        <v>2017</v>
      </c>
      <c r="B22">
        <v>5</v>
      </c>
      <c r="C22" t="s">
        <v>18</v>
      </c>
      <c r="D22" t="s">
        <v>13</v>
      </c>
      <c r="E22" t="s">
        <v>14</v>
      </c>
      <c r="F22" t="s">
        <v>15</v>
      </c>
      <c r="G22">
        <v>923208</v>
      </c>
      <c r="H22">
        <v>3282176</v>
      </c>
      <c r="J22">
        <v>2017</v>
      </c>
      <c r="K22">
        <v>5</v>
      </c>
      <c r="L22" t="s">
        <v>18</v>
      </c>
      <c r="M22" t="s">
        <v>13</v>
      </c>
      <c r="N22" t="s">
        <v>14</v>
      </c>
      <c r="O22" t="s">
        <v>16</v>
      </c>
      <c r="P22">
        <v>67613</v>
      </c>
      <c r="Q22">
        <v>1353230</v>
      </c>
      <c r="S22" s="17">
        <f t="shared" si="0"/>
        <v>4635406</v>
      </c>
    </row>
    <row r="23" spans="1:19" x14ac:dyDescent="0.25">
      <c r="A23">
        <v>2017</v>
      </c>
      <c r="B23">
        <v>6</v>
      </c>
      <c r="C23" t="s">
        <v>18</v>
      </c>
      <c r="D23" t="s">
        <v>13</v>
      </c>
      <c r="E23" t="s">
        <v>14</v>
      </c>
      <c r="F23" t="s">
        <v>15</v>
      </c>
      <c r="G23">
        <v>923463</v>
      </c>
      <c r="H23">
        <v>1948699</v>
      </c>
      <c r="J23">
        <v>2017</v>
      </c>
      <c r="K23">
        <v>6</v>
      </c>
      <c r="L23" t="s">
        <v>18</v>
      </c>
      <c r="M23" t="s">
        <v>13</v>
      </c>
      <c r="N23" t="s">
        <v>14</v>
      </c>
      <c r="O23" t="s">
        <v>16</v>
      </c>
      <c r="P23">
        <v>67623</v>
      </c>
      <c r="Q23">
        <v>803442</v>
      </c>
      <c r="S23" s="17">
        <f t="shared" si="0"/>
        <v>2752141</v>
      </c>
    </row>
    <row r="24" spans="1:19" x14ac:dyDescent="0.25">
      <c r="A24">
        <v>2017</v>
      </c>
      <c r="B24">
        <v>7</v>
      </c>
      <c r="C24" t="s">
        <v>18</v>
      </c>
      <c r="D24" t="s">
        <v>13</v>
      </c>
      <c r="E24" t="s">
        <v>14</v>
      </c>
      <c r="F24" t="s">
        <v>15</v>
      </c>
      <c r="G24">
        <v>921901</v>
      </c>
      <c r="H24">
        <v>1642089</v>
      </c>
      <c r="J24">
        <v>2017</v>
      </c>
      <c r="K24">
        <v>7</v>
      </c>
      <c r="L24" t="s">
        <v>18</v>
      </c>
      <c r="M24" t="s">
        <v>13</v>
      </c>
      <c r="N24" t="s">
        <v>14</v>
      </c>
      <c r="O24" t="s">
        <v>16</v>
      </c>
      <c r="P24">
        <v>67505</v>
      </c>
      <c r="Q24">
        <v>677028</v>
      </c>
      <c r="S24" s="17">
        <f t="shared" si="0"/>
        <v>2319117</v>
      </c>
    </row>
    <row r="25" spans="1:19" x14ac:dyDescent="0.25">
      <c r="A25">
        <v>2017</v>
      </c>
      <c r="B25">
        <v>8</v>
      </c>
      <c r="C25" t="s">
        <v>18</v>
      </c>
      <c r="D25" t="s">
        <v>13</v>
      </c>
      <c r="E25" t="s">
        <v>14</v>
      </c>
      <c r="F25" t="s">
        <v>15</v>
      </c>
      <c r="G25">
        <v>923160</v>
      </c>
      <c r="H25">
        <v>1553369</v>
      </c>
      <c r="J25">
        <v>2017</v>
      </c>
      <c r="K25">
        <v>8</v>
      </c>
      <c r="L25" t="s">
        <v>18</v>
      </c>
      <c r="M25" t="s">
        <v>13</v>
      </c>
      <c r="N25" t="s">
        <v>14</v>
      </c>
      <c r="O25" t="s">
        <v>16</v>
      </c>
      <c r="P25">
        <v>67627</v>
      </c>
      <c r="Q25">
        <v>640449</v>
      </c>
      <c r="S25" s="17">
        <f t="shared" si="0"/>
        <v>2193818</v>
      </c>
    </row>
    <row r="26" spans="1:19" x14ac:dyDescent="0.25">
      <c r="A26">
        <v>2017</v>
      </c>
      <c r="B26">
        <v>9</v>
      </c>
      <c r="C26" t="s">
        <v>18</v>
      </c>
      <c r="D26" t="s">
        <v>13</v>
      </c>
      <c r="E26" t="s">
        <v>14</v>
      </c>
      <c r="F26" t="s">
        <v>15</v>
      </c>
      <c r="G26">
        <v>923919</v>
      </c>
      <c r="H26">
        <v>1700355</v>
      </c>
      <c r="J26">
        <v>2017</v>
      </c>
      <c r="K26">
        <v>9</v>
      </c>
      <c r="L26" t="s">
        <v>18</v>
      </c>
      <c r="M26" t="s">
        <v>13</v>
      </c>
      <c r="N26" t="s">
        <v>14</v>
      </c>
      <c r="O26" t="s">
        <v>16</v>
      </c>
      <c r="P26">
        <v>67629</v>
      </c>
      <c r="Q26">
        <v>701051</v>
      </c>
      <c r="S26" s="17">
        <f t="shared" si="0"/>
        <v>2401406</v>
      </c>
    </row>
    <row r="27" spans="1:19" x14ac:dyDescent="0.25">
      <c r="A27">
        <v>2017</v>
      </c>
      <c r="B27">
        <v>10</v>
      </c>
      <c r="C27" t="s">
        <v>18</v>
      </c>
      <c r="D27" t="s">
        <v>13</v>
      </c>
      <c r="E27" t="s">
        <v>14</v>
      </c>
      <c r="F27" t="s">
        <v>15</v>
      </c>
      <c r="G27">
        <v>926610</v>
      </c>
      <c r="H27">
        <v>4573600</v>
      </c>
      <c r="J27">
        <v>2017</v>
      </c>
      <c r="K27">
        <v>10</v>
      </c>
      <c r="L27" t="s">
        <v>18</v>
      </c>
      <c r="M27" t="s">
        <v>13</v>
      </c>
      <c r="N27" t="s">
        <v>14</v>
      </c>
      <c r="O27" t="s">
        <v>16</v>
      </c>
      <c r="P27">
        <v>67857</v>
      </c>
      <c r="Q27">
        <v>1885680</v>
      </c>
      <c r="S27" s="17">
        <f t="shared" si="0"/>
        <v>6459280</v>
      </c>
    </row>
    <row r="28" spans="1:19" x14ac:dyDescent="0.25">
      <c r="A28">
        <v>2017</v>
      </c>
      <c r="B28">
        <v>11</v>
      </c>
      <c r="C28" t="s">
        <v>17</v>
      </c>
      <c r="D28" t="s">
        <v>13</v>
      </c>
      <c r="E28" t="s">
        <v>14</v>
      </c>
      <c r="F28" t="s">
        <v>15</v>
      </c>
      <c r="G28">
        <v>929942</v>
      </c>
      <c r="H28">
        <v>7967966</v>
      </c>
      <c r="J28">
        <v>2017</v>
      </c>
      <c r="K28">
        <v>11</v>
      </c>
      <c r="L28" t="s">
        <v>17</v>
      </c>
      <c r="M28" t="s">
        <v>13</v>
      </c>
      <c r="N28" t="s">
        <v>14</v>
      </c>
      <c r="O28" t="s">
        <v>16</v>
      </c>
      <c r="P28">
        <v>68117</v>
      </c>
      <c r="Q28">
        <v>3285167</v>
      </c>
      <c r="S28" s="17">
        <f t="shared" si="0"/>
        <v>11253133</v>
      </c>
    </row>
    <row r="29" spans="1:19" x14ac:dyDescent="0.25">
      <c r="A29">
        <v>2017</v>
      </c>
      <c r="B29">
        <v>12</v>
      </c>
      <c r="C29" t="s">
        <v>17</v>
      </c>
      <c r="D29" t="s">
        <v>13</v>
      </c>
      <c r="E29" t="s">
        <v>14</v>
      </c>
      <c r="F29" t="s">
        <v>15</v>
      </c>
      <c r="G29">
        <v>933884</v>
      </c>
      <c r="H29">
        <v>12515924</v>
      </c>
      <c r="J29">
        <v>2017</v>
      </c>
      <c r="K29">
        <v>12</v>
      </c>
      <c r="L29" t="s">
        <v>17</v>
      </c>
      <c r="M29" t="s">
        <v>13</v>
      </c>
      <c r="N29" t="s">
        <v>14</v>
      </c>
      <c r="O29" t="s">
        <v>16</v>
      </c>
      <c r="P29">
        <v>68353</v>
      </c>
      <c r="Q29">
        <v>5160275</v>
      </c>
      <c r="S29" s="17">
        <f t="shared" si="0"/>
        <v>17676199</v>
      </c>
    </row>
    <row r="30" spans="1:19" x14ac:dyDescent="0.25">
      <c r="A30">
        <v>2018</v>
      </c>
      <c r="B30">
        <v>1</v>
      </c>
      <c r="C30" t="s">
        <v>17</v>
      </c>
      <c r="D30" t="s">
        <v>13</v>
      </c>
      <c r="E30" t="s">
        <v>14</v>
      </c>
      <c r="F30" t="s">
        <v>15</v>
      </c>
      <c r="G30">
        <v>938613</v>
      </c>
      <c r="H30">
        <v>13185008</v>
      </c>
      <c r="J30">
        <v>2018</v>
      </c>
      <c r="K30">
        <v>1</v>
      </c>
      <c r="L30" t="s">
        <v>17</v>
      </c>
      <c r="M30" t="s">
        <v>13</v>
      </c>
      <c r="N30" t="s">
        <v>14</v>
      </c>
      <c r="O30" t="s">
        <v>16</v>
      </c>
      <c r="P30">
        <v>68670</v>
      </c>
      <c r="Q30">
        <v>5456716</v>
      </c>
      <c r="S30" s="17">
        <f t="shared" si="0"/>
        <v>18641724</v>
      </c>
    </row>
    <row r="31" spans="1:19" x14ac:dyDescent="0.25">
      <c r="A31">
        <v>2018</v>
      </c>
      <c r="B31">
        <v>2</v>
      </c>
      <c r="C31" t="s">
        <v>17</v>
      </c>
      <c r="D31" t="s">
        <v>13</v>
      </c>
      <c r="E31" t="s">
        <v>14</v>
      </c>
      <c r="F31" t="s">
        <v>15</v>
      </c>
      <c r="G31">
        <v>940135</v>
      </c>
      <c r="H31">
        <v>10647481</v>
      </c>
      <c r="J31">
        <v>2018</v>
      </c>
      <c r="K31">
        <v>2</v>
      </c>
      <c r="L31" t="s">
        <v>17</v>
      </c>
      <c r="M31" t="s">
        <v>13</v>
      </c>
      <c r="N31" t="s">
        <v>14</v>
      </c>
      <c r="O31" t="s">
        <v>16</v>
      </c>
      <c r="P31">
        <v>68772</v>
      </c>
      <c r="Q31">
        <v>4406541</v>
      </c>
      <c r="S31" s="17">
        <f t="shared" si="0"/>
        <v>15054022</v>
      </c>
    </row>
    <row r="32" spans="1:19" x14ac:dyDescent="0.25">
      <c r="A32">
        <v>2018</v>
      </c>
      <c r="B32">
        <v>3</v>
      </c>
      <c r="C32" t="s">
        <v>17</v>
      </c>
      <c r="D32" t="s">
        <v>13</v>
      </c>
      <c r="E32" t="s">
        <v>14</v>
      </c>
      <c r="F32" t="s">
        <v>15</v>
      </c>
      <c r="G32">
        <v>942620</v>
      </c>
      <c r="H32">
        <v>8309716</v>
      </c>
      <c r="J32">
        <v>2018</v>
      </c>
      <c r="K32">
        <v>3</v>
      </c>
      <c r="L32" t="s">
        <v>17</v>
      </c>
      <c r="M32" t="s">
        <v>13</v>
      </c>
      <c r="N32" t="s">
        <v>14</v>
      </c>
      <c r="O32" t="s">
        <v>16</v>
      </c>
      <c r="P32">
        <v>68926</v>
      </c>
      <c r="Q32">
        <v>3439039</v>
      </c>
      <c r="S32" s="17">
        <f t="shared" si="0"/>
        <v>11748755</v>
      </c>
    </row>
    <row r="33" spans="1:19" x14ac:dyDescent="0.25">
      <c r="A33">
        <v>2018</v>
      </c>
      <c r="B33">
        <v>4</v>
      </c>
      <c r="C33" t="s">
        <v>18</v>
      </c>
      <c r="D33" t="s">
        <v>13</v>
      </c>
      <c r="E33" t="s">
        <v>14</v>
      </c>
      <c r="F33" t="s">
        <v>15</v>
      </c>
      <c r="G33">
        <v>942886</v>
      </c>
      <c r="H33">
        <v>5454074</v>
      </c>
      <c r="J33">
        <v>2018</v>
      </c>
      <c r="K33">
        <v>4</v>
      </c>
      <c r="L33" t="s">
        <v>18</v>
      </c>
      <c r="M33" t="s">
        <v>13</v>
      </c>
      <c r="N33" t="s">
        <v>14</v>
      </c>
      <c r="O33" t="s">
        <v>16</v>
      </c>
      <c r="P33">
        <v>68938</v>
      </c>
      <c r="Q33">
        <v>2257210</v>
      </c>
      <c r="S33" s="17">
        <f t="shared" si="0"/>
        <v>7711284</v>
      </c>
    </row>
    <row r="34" spans="1:19" x14ac:dyDescent="0.25">
      <c r="A34">
        <v>2018</v>
      </c>
      <c r="B34">
        <v>5</v>
      </c>
      <c r="C34" t="s">
        <v>18</v>
      </c>
      <c r="D34" t="s">
        <v>13</v>
      </c>
      <c r="E34" t="s">
        <v>14</v>
      </c>
      <c r="F34" t="s">
        <v>15</v>
      </c>
      <c r="G34">
        <v>943580</v>
      </c>
      <c r="H34">
        <v>3323832</v>
      </c>
      <c r="J34">
        <v>2018</v>
      </c>
      <c r="K34">
        <v>5</v>
      </c>
      <c r="L34" t="s">
        <v>18</v>
      </c>
      <c r="M34" t="s">
        <v>13</v>
      </c>
      <c r="N34" t="s">
        <v>14</v>
      </c>
      <c r="O34" t="s">
        <v>16</v>
      </c>
      <c r="P34">
        <v>68975</v>
      </c>
      <c r="Q34">
        <v>1375593</v>
      </c>
      <c r="S34" s="17">
        <f t="shared" si="0"/>
        <v>4699425</v>
      </c>
    </row>
    <row r="35" spans="1:19" x14ac:dyDescent="0.25">
      <c r="A35">
        <v>2018</v>
      </c>
      <c r="B35">
        <v>6</v>
      </c>
      <c r="C35" t="s">
        <v>18</v>
      </c>
      <c r="D35" t="s">
        <v>13</v>
      </c>
      <c r="E35" t="s">
        <v>14</v>
      </c>
      <c r="F35" t="s">
        <v>15</v>
      </c>
      <c r="G35">
        <v>943871</v>
      </c>
      <c r="H35">
        <v>1973432</v>
      </c>
      <c r="J35">
        <v>2018</v>
      </c>
      <c r="K35">
        <v>6</v>
      </c>
      <c r="L35" t="s">
        <v>18</v>
      </c>
      <c r="M35" t="s">
        <v>13</v>
      </c>
      <c r="N35" t="s">
        <v>14</v>
      </c>
      <c r="O35" t="s">
        <v>16</v>
      </c>
      <c r="P35">
        <v>68986</v>
      </c>
      <c r="Q35">
        <v>816720</v>
      </c>
      <c r="S35" s="17">
        <f t="shared" si="0"/>
        <v>2790152</v>
      </c>
    </row>
    <row r="36" spans="1:19" x14ac:dyDescent="0.25">
      <c r="A36">
        <v>2018</v>
      </c>
      <c r="B36">
        <v>7</v>
      </c>
      <c r="C36" t="s">
        <v>18</v>
      </c>
      <c r="D36" t="s">
        <v>13</v>
      </c>
      <c r="E36" t="s">
        <v>14</v>
      </c>
      <c r="F36" t="s">
        <v>15</v>
      </c>
      <c r="G36">
        <v>942087</v>
      </c>
      <c r="H36">
        <v>1662930</v>
      </c>
      <c r="J36">
        <v>2018</v>
      </c>
      <c r="K36">
        <v>7</v>
      </c>
      <c r="L36" t="s">
        <v>18</v>
      </c>
      <c r="M36" t="s">
        <v>13</v>
      </c>
      <c r="N36" t="s">
        <v>14</v>
      </c>
      <c r="O36" t="s">
        <v>16</v>
      </c>
      <c r="P36">
        <v>68859</v>
      </c>
      <c r="Q36">
        <v>688216</v>
      </c>
      <c r="S36" s="17">
        <f t="shared" si="0"/>
        <v>2351146</v>
      </c>
    </row>
    <row r="37" spans="1:19" x14ac:dyDescent="0.25">
      <c r="A37">
        <v>2018</v>
      </c>
      <c r="B37">
        <v>8</v>
      </c>
      <c r="C37" t="s">
        <v>18</v>
      </c>
      <c r="D37" t="s">
        <v>13</v>
      </c>
      <c r="E37" t="s">
        <v>14</v>
      </c>
      <c r="F37" t="s">
        <v>15</v>
      </c>
      <c r="G37">
        <v>943524</v>
      </c>
      <c r="H37">
        <v>1573084</v>
      </c>
      <c r="J37">
        <v>2018</v>
      </c>
      <c r="K37">
        <v>8</v>
      </c>
      <c r="L37" t="s">
        <v>18</v>
      </c>
      <c r="M37" t="s">
        <v>13</v>
      </c>
      <c r="N37" t="s">
        <v>14</v>
      </c>
      <c r="O37" t="s">
        <v>16</v>
      </c>
      <c r="P37">
        <v>68990</v>
      </c>
      <c r="Q37">
        <v>651033</v>
      </c>
      <c r="S37" s="17">
        <f t="shared" si="0"/>
        <v>2224117</v>
      </c>
    </row>
    <row r="38" spans="1:19" x14ac:dyDescent="0.25">
      <c r="A38">
        <v>2018</v>
      </c>
      <c r="B38">
        <v>9</v>
      </c>
      <c r="C38" t="s">
        <v>18</v>
      </c>
      <c r="D38" t="s">
        <v>13</v>
      </c>
      <c r="E38" t="s">
        <v>14</v>
      </c>
      <c r="F38" t="s">
        <v>15</v>
      </c>
      <c r="G38">
        <v>944390</v>
      </c>
      <c r="H38">
        <v>1721935</v>
      </c>
      <c r="J38">
        <v>2018</v>
      </c>
      <c r="K38">
        <v>9</v>
      </c>
      <c r="L38" t="s">
        <v>18</v>
      </c>
      <c r="M38" t="s">
        <v>13</v>
      </c>
      <c r="N38" t="s">
        <v>14</v>
      </c>
      <c r="O38" t="s">
        <v>16</v>
      </c>
      <c r="P38">
        <v>68992</v>
      </c>
      <c r="Q38">
        <v>712636</v>
      </c>
      <c r="S38" s="17">
        <f t="shared" si="0"/>
        <v>2434571</v>
      </c>
    </row>
    <row r="39" spans="1:19" x14ac:dyDescent="0.25">
      <c r="A39">
        <v>2018</v>
      </c>
      <c r="B39">
        <v>10</v>
      </c>
      <c r="C39" t="s">
        <v>18</v>
      </c>
      <c r="D39" t="s">
        <v>13</v>
      </c>
      <c r="E39" t="s">
        <v>14</v>
      </c>
      <c r="F39" t="s">
        <v>15</v>
      </c>
      <c r="G39">
        <v>947462</v>
      </c>
      <c r="H39">
        <v>4631646</v>
      </c>
      <c r="J39">
        <v>2018</v>
      </c>
      <c r="K39">
        <v>10</v>
      </c>
      <c r="L39" t="s">
        <v>18</v>
      </c>
      <c r="M39" t="s">
        <v>13</v>
      </c>
      <c r="N39" t="s">
        <v>14</v>
      </c>
      <c r="O39" t="s">
        <v>16</v>
      </c>
      <c r="P39">
        <v>69238</v>
      </c>
      <c r="Q39">
        <v>1916842</v>
      </c>
      <c r="S39" s="17">
        <f t="shared" si="0"/>
        <v>6548488</v>
      </c>
    </row>
    <row r="40" spans="1:19" x14ac:dyDescent="0.25">
      <c r="A40">
        <v>2018</v>
      </c>
      <c r="B40">
        <v>11</v>
      </c>
      <c r="C40" t="s">
        <v>17</v>
      </c>
      <c r="D40" t="s">
        <v>13</v>
      </c>
      <c r="E40" t="s">
        <v>14</v>
      </c>
      <c r="F40" t="s">
        <v>15</v>
      </c>
      <c r="G40">
        <v>951267</v>
      </c>
      <c r="H40">
        <v>8069093</v>
      </c>
      <c r="J40">
        <v>2018</v>
      </c>
      <c r="K40">
        <v>11</v>
      </c>
      <c r="L40" t="s">
        <v>17</v>
      </c>
      <c r="M40" t="s">
        <v>13</v>
      </c>
      <c r="N40" t="s">
        <v>14</v>
      </c>
      <c r="O40" t="s">
        <v>16</v>
      </c>
      <c r="P40">
        <v>69519</v>
      </c>
      <c r="Q40">
        <v>3339456</v>
      </c>
      <c r="S40" s="17">
        <f t="shared" si="0"/>
        <v>11408549</v>
      </c>
    </row>
    <row r="41" spans="1:19" x14ac:dyDescent="0.25">
      <c r="A41">
        <v>2018</v>
      </c>
      <c r="B41">
        <v>12</v>
      </c>
      <c r="C41" t="s">
        <v>17</v>
      </c>
      <c r="D41" t="s">
        <v>13</v>
      </c>
      <c r="E41" t="s">
        <v>14</v>
      </c>
      <c r="F41" t="s">
        <v>15</v>
      </c>
      <c r="G41">
        <v>955771</v>
      </c>
      <c r="H41">
        <v>12674772</v>
      </c>
      <c r="J41">
        <v>2018</v>
      </c>
      <c r="K41">
        <v>12</v>
      </c>
      <c r="L41" t="s">
        <v>17</v>
      </c>
      <c r="M41" t="s">
        <v>13</v>
      </c>
      <c r="N41" t="s">
        <v>14</v>
      </c>
      <c r="O41" t="s">
        <v>16</v>
      </c>
      <c r="P41">
        <v>69772</v>
      </c>
      <c r="Q41">
        <v>5245551</v>
      </c>
      <c r="S41" s="17">
        <f t="shared" si="0"/>
        <v>17920323</v>
      </c>
    </row>
    <row r="42" spans="1:19" x14ac:dyDescent="0.25">
      <c r="A42">
        <v>2019</v>
      </c>
      <c r="B42">
        <v>1</v>
      </c>
      <c r="C42" t="s">
        <v>17</v>
      </c>
      <c r="D42" t="s">
        <v>13</v>
      </c>
      <c r="E42" t="s">
        <v>14</v>
      </c>
      <c r="F42" t="s">
        <v>15</v>
      </c>
      <c r="G42">
        <v>960969</v>
      </c>
      <c r="H42">
        <v>13322894</v>
      </c>
      <c r="J42">
        <v>2019</v>
      </c>
      <c r="K42">
        <v>1</v>
      </c>
      <c r="L42" t="s">
        <v>17</v>
      </c>
      <c r="M42" t="s">
        <v>13</v>
      </c>
      <c r="N42" t="s">
        <v>14</v>
      </c>
      <c r="O42" t="s">
        <v>16</v>
      </c>
      <c r="P42">
        <v>70107</v>
      </c>
      <c r="Q42">
        <v>5548291</v>
      </c>
      <c r="S42" s="17">
        <f t="shared" si="0"/>
        <v>18871185</v>
      </c>
    </row>
    <row r="43" spans="1:19" x14ac:dyDescent="0.25">
      <c r="A43">
        <v>2019</v>
      </c>
      <c r="B43">
        <v>2</v>
      </c>
      <c r="C43" t="s">
        <v>17</v>
      </c>
      <c r="D43" t="s">
        <v>13</v>
      </c>
      <c r="E43" t="s">
        <v>14</v>
      </c>
      <c r="F43" t="s">
        <v>15</v>
      </c>
      <c r="G43">
        <v>962642</v>
      </c>
      <c r="H43">
        <v>10758830</v>
      </c>
      <c r="J43">
        <v>2019</v>
      </c>
      <c r="K43">
        <v>2</v>
      </c>
      <c r="L43" t="s">
        <v>17</v>
      </c>
      <c r="M43" t="s">
        <v>13</v>
      </c>
      <c r="N43" t="s">
        <v>14</v>
      </c>
      <c r="O43" t="s">
        <v>16</v>
      </c>
      <c r="P43">
        <v>70215</v>
      </c>
      <c r="Q43">
        <v>4480492</v>
      </c>
      <c r="S43" s="17">
        <f t="shared" si="0"/>
        <v>15239322</v>
      </c>
    </row>
    <row r="44" spans="1:19" x14ac:dyDescent="0.25">
      <c r="A44">
        <v>2019</v>
      </c>
      <c r="B44">
        <v>3</v>
      </c>
      <c r="C44" t="s">
        <v>17</v>
      </c>
      <c r="D44" t="s">
        <v>13</v>
      </c>
      <c r="E44" t="s">
        <v>14</v>
      </c>
      <c r="F44" t="s">
        <v>15</v>
      </c>
      <c r="G44">
        <v>965374</v>
      </c>
      <c r="H44">
        <v>8396617</v>
      </c>
      <c r="J44">
        <v>2019</v>
      </c>
      <c r="K44">
        <v>3</v>
      </c>
      <c r="L44" t="s">
        <v>17</v>
      </c>
      <c r="M44" t="s">
        <v>13</v>
      </c>
      <c r="N44" t="s">
        <v>14</v>
      </c>
      <c r="O44" t="s">
        <v>16</v>
      </c>
      <c r="P44">
        <v>70378</v>
      </c>
      <c r="Q44">
        <v>3496754</v>
      </c>
      <c r="S44" s="17">
        <f t="shared" si="0"/>
        <v>11893371</v>
      </c>
    </row>
    <row r="45" spans="1:19" x14ac:dyDescent="0.25">
      <c r="A45">
        <v>2019</v>
      </c>
      <c r="B45">
        <v>4</v>
      </c>
      <c r="C45" t="s">
        <v>18</v>
      </c>
      <c r="D45" t="s">
        <v>13</v>
      </c>
      <c r="E45" t="s">
        <v>14</v>
      </c>
      <c r="F45" t="s">
        <v>15</v>
      </c>
      <c r="G45">
        <v>965666</v>
      </c>
      <c r="H45">
        <v>5511111</v>
      </c>
      <c r="J45">
        <v>2019</v>
      </c>
      <c r="K45">
        <v>4</v>
      </c>
      <c r="L45" t="s">
        <v>18</v>
      </c>
      <c r="M45" t="s">
        <v>13</v>
      </c>
      <c r="N45" t="s">
        <v>14</v>
      </c>
      <c r="O45" t="s">
        <v>16</v>
      </c>
      <c r="P45">
        <v>70391</v>
      </c>
      <c r="Q45">
        <v>2295091</v>
      </c>
      <c r="S45" s="17">
        <f t="shared" si="0"/>
        <v>7806202</v>
      </c>
    </row>
    <row r="46" spans="1:19" x14ac:dyDescent="0.25">
      <c r="A46">
        <v>2019</v>
      </c>
      <c r="B46">
        <v>5</v>
      </c>
      <c r="C46" t="s">
        <v>18</v>
      </c>
      <c r="D46" t="s">
        <v>13</v>
      </c>
      <c r="E46" t="s">
        <v>14</v>
      </c>
      <c r="F46" t="s">
        <v>15</v>
      </c>
      <c r="G46">
        <v>966429</v>
      </c>
      <c r="H46">
        <v>3358592</v>
      </c>
      <c r="J46">
        <v>2019</v>
      </c>
      <c r="K46">
        <v>5</v>
      </c>
      <c r="L46" t="s">
        <v>18</v>
      </c>
      <c r="M46" t="s">
        <v>13</v>
      </c>
      <c r="N46" t="s">
        <v>14</v>
      </c>
      <c r="O46" t="s">
        <v>16</v>
      </c>
      <c r="P46">
        <v>70430</v>
      </c>
      <c r="Q46">
        <v>1398679</v>
      </c>
      <c r="S46" s="17">
        <f t="shared" si="0"/>
        <v>4757271</v>
      </c>
    </row>
    <row r="47" spans="1:19" x14ac:dyDescent="0.25">
      <c r="A47">
        <v>2019</v>
      </c>
      <c r="B47">
        <v>6</v>
      </c>
      <c r="C47" t="s">
        <v>18</v>
      </c>
      <c r="D47" t="s">
        <v>13</v>
      </c>
      <c r="E47" t="s">
        <v>14</v>
      </c>
      <c r="F47" t="s">
        <v>15</v>
      </c>
      <c r="G47">
        <v>966749</v>
      </c>
      <c r="H47">
        <v>1994069</v>
      </c>
      <c r="J47">
        <v>2019</v>
      </c>
      <c r="K47">
        <v>6</v>
      </c>
      <c r="L47" t="s">
        <v>18</v>
      </c>
      <c r="M47" t="s">
        <v>13</v>
      </c>
      <c r="N47" t="s">
        <v>14</v>
      </c>
      <c r="O47" t="s">
        <v>16</v>
      </c>
      <c r="P47">
        <v>70441</v>
      </c>
      <c r="Q47">
        <v>830426</v>
      </c>
      <c r="S47" s="17">
        <f t="shared" si="0"/>
        <v>2824495</v>
      </c>
    </row>
    <row r="48" spans="1:19" x14ac:dyDescent="0.25">
      <c r="A48">
        <v>2019</v>
      </c>
      <c r="B48">
        <v>7</v>
      </c>
      <c r="C48" t="s">
        <v>18</v>
      </c>
      <c r="D48" t="s">
        <v>13</v>
      </c>
      <c r="E48" t="s">
        <v>14</v>
      </c>
      <c r="F48" t="s">
        <v>15</v>
      </c>
      <c r="G48">
        <v>964788</v>
      </c>
      <c r="H48">
        <v>1680321</v>
      </c>
      <c r="J48">
        <v>2019</v>
      </c>
      <c r="K48">
        <v>7</v>
      </c>
      <c r="L48" t="s">
        <v>18</v>
      </c>
      <c r="M48" t="s">
        <v>13</v>
      </c>
      <c r="N48" t="s">
        <v>14</v>
      </c>
      <c r="O48" t="s">
        <v>16</v>
      </c>
      <c r="P48">
        <v>70307</v>
      </c>
      <c r="Q48">
        <v>699766</v>
      </c>
      <c r="S48" s="17">
        <f t="shared" si="0"/>
        <v>2380087</v>
      </c>
    </row>
    <row r="49" spans="1:19" x14ac:dyDescent="0.25">
      <c r="A49">
        <v>2019</v>
      </c>
      <c r="B49">
        <v>8</v>
      </c>
      <c r="C49" t="s">
        <v>18</v>
      </c>
      <c r="D49" t="s">
        <v>13</v>
      </c>
      <c r="E49" t="s">
        <v>14</v>
      </c>
      <c r="F49" t="s">
        <v>15</v>
      </c>
      <c r="G49">
        <v>966368</v>
      </c>
      <c r="H49">
        <v>1589535</v>
      </c>
      <c r="J49">
        <v>2019</v>
      </c>
      <c r="K49">
        <v>8</v>
      </c>
      <c r="L49" t="s">
        <v>18</v>
      </c>
      <c r="M49" t="s">
        <v>13</v>
      </c>
      <c r="N49" t="s">
        <v>14</v>
      </c>
      <c r="O49" t="s">
        <v>16</v>
      </c>
      <c r="P49">
        <v>70446</v>
      </c>
      <c r="Q49">
        <v>661959</v>
      </c>
      <c r="S49" s="17">
        <f t="shared" si="0"/>
        <v>2251494</v>
      </c>
    </row>
    <row r="50" spans="1:19" x14ac:dyDescent="0.25">
      <c r="A50">
        <v>2019</v>
      </c>
      <c r="B50">
        <v>9</v>
      </c>
      <c r="C50" t="s">
        <v>18</v>
      </c>
      <c r="D50" t="s">
        <v>13</v>
      </c>
      <c r="E50" t="s">
        <v>14</v>
      </c>
      <c r="F50" t="s">
        <v>15</v>
      </c>
      <c r="G50">
        <v>967320</v>
      </c>
      <c r="H50">
        <v>1739942</v>
      </c>
      <c r="J50">
        <v>2019</v>
      </c>
      <c r="K50">
        <v>9</v>
      </c>
      <c r="L50" t="s">
        <v>18</v>
      </c>
      <c r="M50" t="s">
        <v>13</v>
      </c>
      <c r="N50" t="s">
        <v>14</v>
      </c>
      <c r="O50" t="s">
        <v>16</v>
      </c>
      <c r="P50">
        <v>70449</v>
      </c>
      <c r="Q50">
        <v>724595</v>
      </c>
      <c r="S50" s="17">
        <f t="shared" si="0"/>
        <v>2464537</v>
      </c>
    </row>
    <row r="51" spans="1:19" x14ac:dyDescent="0.25">
      <c r="A51">
        <v>2019</v>
      </c>
      <c r="B51">
        <v>10</v>
      </c>
      <c r="C51" t="s">
        <v>18</v>
      </c>
      <c r="D51" t="s">
        <v>13</v>
      </c>
      <c r="E51" t="s">
        <v>14</v>
      </c>
      <c r="F51" t="s">
        <v>15</v>
      </c>
      <c r="G51">
        <v>970697</v>
      </c>
      <c r="H51">
        <v>4680083</v>
      </c>
      <c r="J51">
        <v>2019</v>
      </c>
      <c r="K51">
        <v>10</v>
      </c>
      <c r="L51" t="s">
        <v>18</v>
      </c>
      <c r="M51" t="s">
        <v>13</v>
      </c>
      <c r="N51" t="s">
        <v>14</v>
      </c>
      <c r="O51" t="s">
        <v>16</v>
      </c>
      <c r="P51">
        <v>70709</v>
      </c>
      <c r="Q51">
        <v>1949011</v>
      </c>
      <c r="S51" s="17">
        <f t="shared" si="0"/>
        <v>6629094</v>
      </c>
    </row>
    <row r="52" spans="1:19" x14ac:dyDescent="0.25">
      <c r="A52">
        <v>2019</v>
      </c>
      <c r="B52">
        <v>11</v>
      </c>
      <c r="C52" t="s">
        <v>17</v>
      </c>
      <c r="D52" t="s">
        <v>13</v>
      </c>
      <c r="E52" t="s">
        <v>14</v>
      </c>
      <c r="F52" t="s">
        <v>15</v>
      </c>
      <c r="G52">
        <v>974879</v>
      </c>
      <c r="H52">
        <v>8153478</v>
      </c>
      <c r="J52">
        <v>2019</v>
      </c>
      <c r="K52">
        <v>11</v>
      </c>
      <c r="L52" t="s">
        <v>17</v>
      </c>
      <c r="M52" t="s">
        <v>13</v>
      </c>
      <c r="N52" t="s">
        <v>14</v>
      </c>
      <c r="O52" t="s">
        <v>16</v>
      </c>
      <c r="P52">
        <v>71006</v>
      </c>
      <c r="Q52">
        <v>3395499</v>
      </c>
      <c r="S52" s="17">
        <f t="shared" si="0"/>
        <v>11548977</v>
      </c>
    </row>
    <row r="53" spans="1:19" x14ac:dyDescent="0.25">
      <c r="A53">
        <v>2019</v>
      </c>
      <c r="B53">
        <v>12</v>
      </c>
      <c r="C53" t="s">
        <v>17</v>
      </c>
      <c r="D53" t="s">
        <v>13</v>
      </c>
      <c r="E53" t="s">
        <v>14</v>
      </c>
      <c r="F53" t="s">
        <v>15</v>
      </c>
      <c r="G53">
        <v>979830</v>
      </c>
      <c r="H53">
        <v>12807322</v>
      </c>
      <c r="J53">
        <v>2019</v>
      </c>
      <c r="K53">
        <v>12</v>
      </c>
      <c r="L53" t="s">
        <v>17</v>
      </c>
      <c r="M53" t="s">
        <v>13</v>
      </c>
      <c r="N53" t="s">
        <v>14</v>
      </c>
      <c r="O53" t="s">
        <v>16</v>
      </c>
      <c r="P53">
        <v>71273</v>
      </c>
      <c r="Q53">
        <v>5333583</v>
      </c>
      <c r="S53" s="17">
        <f t="shared" si="0"/>
        <v>18140905</v>
      </c>
    </row>
    <row r="54" spans="1:19" x14ac:dyDescent="0.25">
      <c r="A54">
        <v>2020</v>
      </c>
      <c r="B54">
        <v>1</v>
      </c>
      <c r="C54" t="s">
        <v>17</v>
      </c>
      <c r="D54" t="s">
        <v>13</v>
      </c>
      <c r="E54" t="s">
        <v>14</v>
      </c>
      <c r="F54" t="s">
        <v>15</v>
      </c>
      <c r="G54">
        <v>985111</v>
      </c>
      <c r="H54">
        <v>13463085</v>
      </c>
      <c r="J54">
        <v>2020</v>
      </c>
      <c r="K54">
        <v>1</v>
      </c>
      <c r="L54" t="s">
        <v>17</v>
      </c>
      <c r="M54" t="s">
        <v>13</v>
      </c>
      <c r="N54" t="s">
        <v>14</v>
      </c>
      <c r="O54" t="s">
        <v>16</v>
      </c>
      <c r="P54">
        <v>71611</v>
      </c>
      <c r="Q54">
        <v>5642760</v>
      </c>
      <c r="S54" s="17">
        <f t="shared" si="0"/>
        <v>19105845</v>
      </c>
    </row>
    <row r="55" spans="1:19" x14ac:dyDescent="0.25">
      <c r="A55">
        <v>2020</v>
      </c>
      <c r="B55">
        <v>2</v>
      </c>
      <c r="C55" t="s">
        <v>17</v>
      </c>
      <c r="D55" t="s">
        <v>13</v>
      </c>
      <c r="E55" t="s">
        <v>14</v>
      </c>
      <c r="F55" t="s">
        <v>15</v>
      </c>
      <c r="G55">
        <v>986811</v>
      </c>
      <c r="H55">
        <v>10872041</v>
      </c>
      <c r="J55">
        <v>2020</v>
      </c>
      <c r="K55">
        <v>2</v>
      </c>
      <c r="L55" t="s">
        <v>17</v>
      </c>
      <c r="M55" t="s">
        <v>13</v>
      </c>
      <c r="N55" t="s">
        <v>14</v>
      </c>
      <c r="O55" t="s">
        <v>16</v>
      </c>
      <c r="P55">
        <v>71720</v>
      </c>
      <c r="Q55">
        <v>4556780</v>
      </c>
      <c r="S55" s="17">
        <f t="shared" si="0"/>
        <v>15428821</v>
      </c>
    </row>
    <row r="56" spans="1:19" x14ac:dyDescent="0.25">
      <c r="A56">
        <v>2020</v>
      </c>
      <c r="B56">
        <v>3</v>
      </c>
      <c r="C56" t="s">
        <v>17</v>
      </c>
      <c r="D56" t="s">
        <v>13</v>
      </c>
      <c r="E56" t="s">
        <v>14</v>
      </c>
      <c r="F56" t="s">
        <v>15</v>
      </c>
      <c r="G56">
        <v>989586</v>
      </c>
      <c r="H56">
        <v>8484971</v>
      </c>
      <c r="J56">
        <v>2020</v>
      </c>
      <c r="K56">
        <v>3</v>
      </c>
      <c r="L56" t="s">
        <v>17</v>
      </c>
      <c r="M56" t="s">
        <v>13</v>
      </c>
      <c r="N56" t="s">
        <v>14</v>
      </c>
      <c r="O56" t="s">
        <v>16</v>
      </c>
      <c r="P56">
        <v>71885</v>
      </c>
      <c r="Q56">
        <v>3556291</v>
      </c>
      <c r="S56" s="17">
        <f t="shared" si="0"/>
        <v>12041262</v>
      </c>
    </row>
    <row r="57" spans="1:19" x14ac:dyDescent="0.25">
      <c r="A57">
        <v>2020</v>
      </c>
      <c r="B57">
        <v>4</v>
      </c>
      <c r="C57" t="s">
        <v>18</v>
      </c>
      <c r="D57" t="s">
        <v>13</v>
      </c>
      <c r="E57" t="s">
        <v>14</v>
      </c>
      <c r="F57" t="s">
        <v>15</v>
      </c>
      <c r="G57">
        <v>989883</v>
      </c>
      <c r="H57">
        <v>5569103</v>
      </c>
      <c r="J57">
        <v>2020</v>
      </c>
      <c r="K57">
        <v>4</v>
      </c>
      <c r="L57" t="s">
        <v>18</v>
      </c>
      <c r="M57" t="s">
        <v>13</v>
      </c>
      <c r="N57" t="s">
        <v>14</v>
      </c>
      <c r="O57" t="s">
        <v>16</v>
      </c>
      <c r="P57">
        <v>71898</v>
      </c>
      <c r="Q57">
        <v>2334169</v>
      </c>
      <c r="S57" s="17">
        <f t="shared" si="0"/>
        <v>7903272</v>
      </c>
    </row>
    <row r="58" spans="1:19" x14ac:dyDescent="0.25">
      <c r="A58">
        <v>2020</v>
      </c>
      <c r="B58">
        <v>5</v>
      </c>
      <c r="C58" t="s">
        <v>18</v>
      </c>
      <c r="D58" t="s">
        <v>13</v>
      </c>
      <c r="E58" t="s">
        <v>14</v>
      </c>
      <c r="F58" t="s">
        <v>15</v>
      </c>
      <c r="G58">
        <v>990658</v>
      </c>
      <c r="H58">
        <v>3393933</v>
      </c>
      <c r="J58">
        <v>2020</v>
      </c>
      <c r="K58">
        <v>5</v>
      </c>
      <c r="L58" t="s">
        <v>18</v>
      </c>
      <c r="M58" t="s">
        <v>13</v>
      </c>
      <c r="N58" t="s">
        <v>14</v>
      </c>
      <c r="O58" t="s">
        <v>16</v>
      </c>
      <c r="P58">
        <v>71937</v>
      </c>
      <c r="Q58">
        <v>1422494</v>
      </c>
      <c r="S58" s="17">
        <f t="shared" si="0"/>
        <v>4816427</v>
      </c>
    </row>
    <row r="59" spans="1:19" x14ac:dyDescent="0.25">
      <c r="A59">
        <v>2020</v>
      </c>
      <c r="B59">
        <v>6</v>
      </c>
      <c r="C59" t="s">
        <v>18</v>
      </c>
      <c r="D59" t="s">
        <v>13</v>
      </c>
      <c r="E59" t="s">
        <v>14</v>
      </c>
      <c r="F59" t="s">
        <v>15</v>
      </c>
      <c r="G59">
        <v>990983</v>
      </c>
      <c r="H59">
        <v>2015052</v>
      </c>
      <c r="J59">
        <v>2020</v>
      </c>
      <c r="K59">
        <v>6</v>
      </c>
      <c r="L59" t="s">
        <v>18</v>
      </c>
      <c r="M59" t="s">
        <v>13</v>
      </c>
      <c r="N59" t="s">
        <v>14</v>
      </c>
      <c r="O59" t="s">
        <v>16</v>
      </c>
      <c r="P59">
        <v>71948</v>
      </c>
      <c r="Q59">
        <v>844565</v>
      </c>
      <c r="S59" s="17">
        <f t="shared" si="0"/>
        <v>2859617</v>
      </c>
    </row>
    <row r="60" spans="1:19" x14ac:dyDescent="0.25">
      <c r="A60">
        <v>2020</v>
      </c>
      <c r="B60">
        <v>7</v>
      </c>
      <c r="C60" t="s">
        <v>18</v>
      </c>
      <c r="D60" t="s">
        <v>13</v>
      </c>
      <c r="E60" t="s">
        <v>14</v>
      </c>
      <c r="F60" t="s">
        <v>15</v>
      </c>
      <c r="G60">
        <v>988991</v>
      </c>
      <c r="H60">
        <v>1698002</v>
      </c>
      <c r="J60">
        <v>2020</v>
      </c>
      <c r="K60">
        <v>7</v>
      </c>
      <c r="L60" t="s">
        <v>18</v>
      </c>
      <c r="M60" t="s">
        <v>13</v>
      </c>
      <c r="N60" t="s">
        <v>14</v>
      </c>
      <c r="O60" t="s">
        <v>16</v>
      </c>
      <c r="P60">
        <v>71813</v>
      </c>
      <c r="Q60">
        <v>711681</v>
      </c>
      <c r="S60" s="17">
        <f t="shared" si="0"/>
        <v>2409683</v>
      </c>
    </row>
    <row r="61" spans="1:19" x14ac:dyDescent="0.25">
      <c r="A61">
        <v>2020</v>
      </c>
      <c r="B61">
        <v>8</v>
      </c>
      <c r="C61" t="s">
        <v>18</v>
      </c>
      <c r="D61" t="s">
        <v>13</v>
      </c>
      <c r="E61" t="s">
        <v>14</v>
      </c>
      <c r="F61" t="s">
        <v>15</v>
      </c>
      <c r="G61">
        <v>990596</v>
      </c>
      <c r="H61">
        <v>1606261</v>
      </c>
      <c r="J61">
        <v>2020</v>
      </c>
      <c r="K61">
        <v>8</v>
      </c>
      <c r="L61" t="s">
        <v>18</v>
      </c>
      <c r="M61" t="s">
        <v>13</v>
      </c>
      <c r="N61" t="s">
        <v>14</v>
      </c>
      <c r="O61" t="s">
        <v>16</v>
      </c>
      <c r="P61">
        <v>71953</v>
      </c>
      <c r="Q61">
        <v>673229</v>
      </c>
      <c r="S61" s="17">
        <f t="shared" si="0"/>
        <v>2279490</v>
      </c>
    </row>
    <row r="62" spans="1:19" x14ac:dyDescent="0.25">
      <c r="A62">
        <v>2020</v>
      </c>
      <c r="B62">
        <v>9</v>
      </c>
      <c r="C62" t="s">
        <v>18</v>
      </c>
      <c r="D62" t="s">
        <v>13</v>
      </c>
      <c r="E62" t="s">
        <v>14</v>
      </c>
      <c r="F62" t="s">
        <v>15</v>
      </c>
      <c r="G62">
        <v>991563</v>
      </c>
      <c r="H62">
        <v>1758251</v>
      </c>
      <c r="J62">
        <v>2020</v>
      </c>
      <c r="K62">
        <v>9</v>
      </c>
      <c r="L62" t="s">
        <v>18</v>
      </c>
      <c r="M62" t="s">
        <v>13</v>
      </c>
      <c r="N62" t="s">
        <v>14</v>
      </c>
      <c r="O62" t="s">
        <v>16</v>
      </c>
      <c r="P62">
        <v>71956</v>
      </c>
      <c r="Q62">
        <v>736933</v>
      </c>
      <c r="S62" s="17">
        <f t="shared" si="0"/>
        <v>2495184</v>
      </c>
    </row>
    <row r="63" spans="1:19" x14ac:dyDescent="0.25">
      <c r="A63">
        <v>2020</v>
      </c>
      <c r="B63">
        <v>10</v>
      </c>
      <c r="C63" t="s">
        <v>18</v>
      </c>
      <c r="D63" t="s">
        <v>13</v>
      </c>
      <c r="E63" t="s">
        <v>14</v>
      </c>
      <c r="F63" t="s">
        <v>15</v>
      </c>
      <c r="G63">
        <v>994994</v>
      </c>
      <c r="H63">
        <v>4729329</v>
      </c>
      <c r="J63">
        <v>2020</v>
      </c>
      <c r="K63">
        <v>10</v>
      </c>
      <c r="L63" t="s">
        <v>18</v>
      </c>
      <c r="M63" t="s">
        <v>13</v>
      </c>
      <c r="N63" t="s">
        <v>14</v>
      </c>
      <c r="O63" t="s">
        <v>16</v>
      </c>
      <c r="P63">
        <v>72218</v>
      </c>
      <c r="Q63">
        <v>1982196</v>
      </c>
      <c r="S63" s="17">
        <f t="shared" si="0"/>
        <v>6711525</v>
      </c>
    </row>
    <row r="64" spans="1:19" x14ac:dyDescent="0.25">
      <c r="A64">
        <v>2020</v>
      </c>
      <c r="B64">
        <v>11</v>
      </c>
      <c r="C64" t="s">
        <v>17</v>
      </c>
      <c r="D64" t="s">
        <v>13</v>
      </c>
      <c r="E64" t="s">
        <v>14</v>
      </c>
      <c r="F64" t="s">
        <v>15</v>
      </c>
      <c r="G64">
        <v>999243</v>
      </c>
      <c r="H64">
        <v>8239274</v>
      </c>
      <c r="J64">
        <v>2020</v>
      </c>
      <c r="K64">
        <v>11</v>
      </c>
      <c r="L64" t="s">
        <v>17</v>
      </c>
      <c r="M64" t="s">
        <v>13</v>
      </c>
      <c r="N64" t="s">
        <v>14</v>
      </c>
      <c r="O64" t="s">
        <v>16</v>
      </c>
      <c r="P64">
        <v>72518</v>
      </c>
      <c r="Q64">
        <v>3453313</v>
      </c>
      <c r="S64" s="17">
        <f t="shared" si="0"/>
        <v>11692587</v>
      </c>
    </row>
    <row r="65" spans="1:19" x14ac:dyDescent="0.25">
      <c r="A65">
        <v>2020</v>
      </c>
      <c r="B65">
        <v>12</v>
      </c>
      <c r="C65" t="s">
        <v>17</v>
      </c>
      <c r="D65" t="s">
        <v>13</v>
      </c>
      <c r="E65" t="s">
        <v>14</v>
      </c>
      <c r="F65" t="s">
        <v>15</v>
      </c>
      <c r="G65">
        <v>1004273</v>
      </c>
      <c r="H65">
        <v>12942088</v>
      </c>
      <c r="J65">
        <v>2020</v>
      </c>
      <c r="K65">
        <v>12</v>
      </c>
      <c r="L65" t="s">
        <v>17</v>
      </c>
      <c r="M65" t="s">
        <v>13</v>
      </c>
      <c r="N65" t="s">
        <v>14</v>
      </c>
      <c r="O65" t="s">
        <v>16</v>
      </c>
      <c r="P65">
        <v>72788</v>
      </c>
      <c r="Q65">
        <v>5424396</v>
      </c>
      <c r="S65" s="17">
        <f t="shared" si="0"/>
        <v>18366484</v>
      </c>
    </row>
    <row r="66" spans="1:19" x14ac:dyDescent="0.25">
      <c r="A66">
        <v>2021</v>
      </c>
      <c r="B66">
        <v>1</v>
      </c>
      <c r="C66" t="s">
        <v>17</v>
      </c>
      <c r="D66" t="s">
        <v>13</v>
      </c>
      <c r="E66" t="s">
        <v>14</v>
      </c>
      <c r="F66" t="s">
        <v>15</v>
      </c>
      <c r="G66">
        <v>1009672</v>
      </c>
      <c r="H66">
        <v>13582993</v>
      </c>
      <c r="J66">
        <v>2021</v>
      </c>
      <c r="K66">
        <v>1</v>
      </c>
      <c r="L66" t="s">
        <v>17</v>
      </c>
      <c r="M66" t="s">
        <v>13</v>
      </c>
      <c r="N66" t="s">
        <v>14</v>
      </c>
      <c r="O66" t="s">
        <v>16</v>
      </c>
      <c r="P66">
        <v>73131</v>
      </c>
      <c r="Q66">
        <v>5736935</v>
      </c>
      <c r="S66" s="17">
        <f t="shared" si="0"/>
        <v>19319928</v>
      </c>
    </row>
    <row r="67" spans="1:19" x14ac:dyDescent="0.25">
      <c r="A67">
        <v>2021</v>
      </c>
      <c r="B67">
        <v>2</v>
      </c>
      <c r="C67" t="s">
        <v>17</v>
      </c>
      <c r="D67" t="s">
        <v>13</v>
      </c>
      <c r="E67" t="s">
        <v>14</v>
      </c>
      <c r="F67" t="s">
        <v>15</v>
      </c>
      <c r="G67">
        <v>1011410</v>
      </c>
      <c r="H67">
        <v>10968872</v>
      </c>
      <c r="J67">
        <v>2021</v>
      </c>
      <c r="K67">
        <v>2</v>
      </c>
      <c r="L67" t="s">
        <v>17</v>
      </c>
      <c r="M67" t="s">
        <v>13</v>
      </c>
      <c r="N67" t="s">
        <v>14</v>
      </c>
      <c r="O67" t="s">
        <v>16</v>
      </c>
      <c r="P67">
        <v>73242</v>
      </c>
      <c r="Q67">
        <v>4632831</v>
      </c>
      <c r="S67" s="17">
        <f t="shared" si="0"/>
        <v>15601703</v>
      </c>
    </row>
    <row r="68" spans="1:19" x14ac:dyDescent="0.25">
      <c r="A68">
        <v>2021</v>
      </c>
      <c r="B68">
        <v>3</v>
      </c>
      <c r="C68" t="s">
        <v>17</v>
      </c>
      <c r="D68" t="s">
        <v>13</v>
      </c>
      <c r="E68" t="s">
        <v>14</v>
      </c>
      <c r="F68" t="s">
        <v>15</v>
      </c>
      <c r="G68">
        <v>1014247</v>
      </c>
      <c r="H68">
        <v>8560542</v>
      </c>
      <c r="J68">
        <v>2021</v>
      </c>
      <c r="K68">
        <v>3</v>
      </c>
      <c r="L68" t="s">
        <v>17</v>
      </c>
      <c r="M68" t="s">
        <v>13</v>
      </c>
      <c r="N68" t="s">
        <v>14</v>
      </c>
      <c r="O68" t="s">
        <v>16</v>
      </c>
      <c r="P68">
        <v>73409</v>
      </c>
      <c r="Q68">
        <v>3615644</v>
      </c>
      <c r="S68" s="17">
        <f t="shared" si="0"/>
        <v>12176186</v>
      </c>
    </row>
    <row r="69" spans="1:19" x14ac:dyDescent="0.25">
      <c r="A69">
        <v>2021</v>
      </c>
      <c r="B69">
        <v>4</v>
      </c>
      <c r="C69" t="s">
        <v>18</v>
      </c>
      <c r="D69" t="s">
        <v>13</v>
      </c>
      <c r="E69" t="s">
        <v>14</v>
      </c>
      <c r="F69" t="s">
        <v>15</v>
      </c>
      <c r="G69">
        <v>1014550</v>
      </c>
      <c r="H69">
        <v>5618704</v>
      </c>
      <c r="J69">
        <v>2021</v>
      </c>
      <c r="K69">
        <v>4</v>
      </c>
      <c r="L69" t="s">
        <v>18</v>
      </c>
      <c r="M69" t="s">
        <v>13</v>
      </c>
      <c r="N69" t="s">
        <v>14</v>
      </c>
      <c r="O69" t="s">
        <v>16</v>
      </c>
      <c r="P69">
        <v>73422</v>
      </c>
      <c r="Q69">
        <v>2373125</v>
      </c>
      <c r="S69" s="17">
        <f t="shared" si="0"/>
        <v>7991829</v>
      </c>
    </row>
    <row r="70" spans="1:19" x14ac:dyDescent="0.25">
      <c r="A70">
        <v>2021</v>
      </c>
      <c r="B70">
        <v>5</v>
      </c>
      <c r="C70" t="s">
        <v>18</v>
      </c>
      <c r="D70" t="s">
        <v>13</v>
      </c>
      <c r="E70" t="s">
        <v>14</v>
      </c>
      <c r="F70" t="s">
        <v>15</v>
      </c>
      <c r="G70">
        <v>1015342</v>
      </c>
      <c r="H70">
        <v>3424161</v>
      </c>
      <c r="J70">
        <v>2021</v>
      </c>
      <c r="K70">
        <v>5</v>
      </c>
      <c r="L70" t="s">
        <v>18</v>
      </c>
      <c r="M70" t="s">
        <v>13</v>
      </c>
      <c r="N70" t="s">
        <v>14</v>
      </c>
      <c r="O70" t="s">
        <v>16</v>
      </c>
      <c r="P70">
        <v>73462</v>
      </c>
      <c r="Q70">
        <v>1446234</v>
      </c>
      <c r="S70" s="17">
        <f t="shared" si="0"/>
        <v>4870395</v>
      </c>
    </row>
    <row r="71" spans="1:19" x14ac:dyDescent="0.25">
      <c r="A71">
        <v>2021</v>
      </c>
      <c r="B71">
        <v>6</v>
      </c>
      <c r="C71" t="s">
        <v>18</v>
      </c>
      <c r="D71" t="s">
        <v>13</v>
      </c>
      <c r="E71" t="s">
        <v>14</v>
      </c>
      <c r="F71" t="s">
        <v>15</v>
      </c>
      <c r="G71">
        <v>1015674</v>
      </c>
      <c r="H71">
        <v>2032999</v>
      </c>
      <c r="J71">
        <v>2021</v>
      </c>
      <c r="K71">
        <v>6</v>
      </c>
      <c r="L71" t="s">
        <v>18</v>
      </c>
      <c r="M71" t="s">
        <v>13</v>
      </c>
      <c r="N71" t="s">
        <v>14</v>
      </c>
      <c r="O71" t="s">
        <v>16</v>
      </c>
      <c r="P71">
        <v>73474</v>
      </c>
      <c r="Q71">
        <v>858661</v>
      </c>
      <c r="S71" s="17">
        <f t="shared" ref="S71:S134" si="1">+Q71+H71</f>
        <v>2891660</v>
      </c>
    </row>
    <row r="72" spans="1:19" x14ac:dyDescent="0.25">
      <c r="A72">
        <v>2021</v>
      </c>
      <c r="B72">
        <v>7</v>
      </c>
      <c r="C72" t="s">
        <v>18</v>
      </c>
      <c r="D72" t="s">
        <v>13</v>
      </c>
      <c r="E72" t="s">
        <v>14</v>
      </c>
      <c r="F72" t="s">
        <v>15</v>
      </c>
      <c r="G72">
        <v>1013638</v>
      </c>
      <c r="H72">
        <v>1713125</v>
      </c>
      <c r="J72">
        <v>2021</v>
      </c>
      <c r="K72">
        <v>7</v>
      </c>
      <c r="L72" t="s">
        <v>18</v>
      </c>
      <c r="M72" t="s">
        <v>13</v>
      </c>
      <c r="N72" t="s">
        <v>14</v>
      </c>
      <c r="O72" t="s">
        <v>16</v>
      </c>
      <c r="P72">
        <v>73337</v>
      </c>
      <c r="Q72">
        <v>723558</v>
      </c>
      <c r="S72" s="17">
        <f t="shared" si="1"/>
        <v>2436683</v>
      </c>
    </row>
    <row r="73" spans="1:19" x14ac:dyDescent="0.25">
      <c r="A73">
        <v>2021</v>
      </c>
      <c r="B73">
        <v>8</v>
      </c>
      <c r="C73" t="s">
        <v>18</v>
      </c>
      <c r="D73" t="s">
        <v>13</v>
      </c>
      <c r="E73" t="s">
        <v>14</v>
      </c>
      <c r="F73" t="s">
        <v>15</v>
      </c>
      <c r="G73">
        <v>1015279</v>
      </c>
      <c r="H73">
        <v>1620567</v>
      </c>
      <c r="J73">
        <v>2021</v>
      </c>
      <c r="K73">
        <v>8</v>
      </c>
      <c r="L73" t="s">
        <v>18</v>
      </c>
      <c r="M73" t="s">
        <v>13</v>
      </c>
      <c r="N73" t="s">
        <v>14</v>
      </c>
      <c r="O73" t="s">
        <v>16</v>
      </c>
      <c r="P73">
        <v>73479</v>
      </c>
      <c r="Q73">
        <v>684465</v>
      </c>
      <c r="S73" s="17">
        <f t="shared" si="1"/>
        <v>2305032</v>
      </c>
    </row>
    <row r="74" spans="1:19" x14ac:dyDescent="0.25">
      <c r="A74">
        <v>2021</v>
      </c>
      <c r="B74">
        <v>9</v>
      </c>
      <c r="C74" t="s">
        <v>18</v>
      </c>
      <c r="D74" t="s">
        <v>13</v>
      </c>
      <c r="E74" t="s">
        <v>14</v>
      </c>
      <c r="F74" t="s">
        <v>15</v>
      </c>
      <c r="G74">
        <v>1016268</v>
      </c>
      <c r="H74">
        <v>1773911</v>
      </c>
      <c r="J74">
        <v>2021</v>
      </c>
      <c r="K74">
        <v>9</v>
      </c>
      <c r="L74" t="s">
        <v>18</v>
      </c>
      <c r="M74" t="s">
        <v>13</v>
      </c>
      <c r="N74" t="s">
        <v>14</v>
      </c>
      <c r="O74" t="s">
        <v>16</v>
      </c>
      <c r="P74">
        <v>73482</v>
      </c>
      <c r="Q74">
        <v>749232</v>
      </c>
      <c r="S74" s="17">
        <f t="shared" si="1"/>
        <v>2523143</v>
      </c>
    </row>
    <row r="75" spans="1:19" x14ac:dyDescent="0.25">
      <c r="A75">
        <v>2021</v>
      </c>
      <c r="B75">
        <v>10</v>
      </c>
      <c r="C75" t="s">
        <v>18</v>
      </c>
      <c r="D75" t="s">
        <v>13</v>
      </c>
      <c r="E75" t="s">
        <v>14</v>
      </c>
      <c r="F75" t="s">
        <v>15</v>
      </c>
      <c r="G75">
        <v>1019775</v>
      </c>
      <c r="H75">
        <v>4771451</v>
      </c>
      <c r="J75">
        <v>2021</v>
      </c>
      <c r="K75">
        <v>10</v>
      </c>
      <c r="L75" t="s">
        <v>18</v>
      </c>
      <c r="M75" t="s">
        <v>13</v>
      </c>
      <c r="N75" t="s">
        <v>14</v>
      </c>
      <c r="O75" t="s">
        <v>16</v>
      </c>
      <c r="P75">
        <v>73748</v>
      </c>
      <c r="Q75">
        <v>2015278</v>
      </c>
      <c r="S75" s="17">
        <f t="shared" si="1"/>
        <v>6786729</v>
      </c>
    </row>
    <row r="76" spans="1:19" x14ac:dyDescent="0.25">
      <c r="A76">
        <v>2021</v>
      </c>
      <c r="B76">
        <v>11</v>
      </c>
      <c r="C76" t="s">
        <v>17</v>
      </c>
      <c r="D76" t="s">
        <v>13</v>
      </c>
      <c r="E76" t="s">
        <v>14</v>
      </c>
      <c r="F76" t="s">
        <v>15</v>
      </c>
      <c r="G76">
        <v>1024119</v>
      </c>
      <c r="H76">
        <v>8312656</v>
      </c>
      <c r="J76">
        <v>2021</v>
      </c>
      <c r="K76">
        <v>11</v>
      </c>
      <c r="L76" t="s">
        <v>17</v>
      </c>
      <c r="M76" t="s">
        <v>13</v>
      </c>
      <c r="N76" t="s">
        <v>14</v>
      </c>
      <c r="O76" t="s">
        <v>16</v>
      </c>
      <c r="P76">
        <v>74052</v>
      </c>
      <c r="Q76">
        <v>3510947</v>
      </c>
      <c r="S76" s="17">
        <f t="shared" si="1"/>
        <v>11823603</v>
      </c>
    </row>
    <row r="77" spans="1:19" x14ac:dyDescent="0.25">
      <c r="A77">
        <v>2021</v>
      </c>
      <c r="B77">
        <v>12</v>
      </c>
      <c r="C77" t="s">
        <v>17</v>
      </c>
      <c r="D77" t="s">
        <v>13</v>
      </c>
      <c r="E77" t="s">
        <v>14</v>
      </c>
      <c r="F77" t="s">
        <v>15</v>
      </c>
      <c r="G77">
        <v>1029259</v>
      </c>
      <c r="H77">
        <v>13057357</v>
      </c>
      <c r="J77">
        <v>2021</v>
      </c>
      <c r="K77">
        <v>12</v>
      </c>
      <c r="L77" t="s">
        <v>17</v>
      </c>
      <c r="M77" t="s">
        <v>13</v>
      </c>
      <c r="N77" t="s">
        <v>14</v>
      </c>
      <c r="O77" t="s">
        <v>16</v>
      </c>
      <c r="P77">
        <v>74324</v>
      </c>
      <c r="Q77">
        <v>5514926</v>
      </c>
      <c r="S77" s="17">
        <f t="shared" si="1"/>
        <v>18572283</v>
      </c>
    </row>
    <row r="78" spans="1:19" x14ac:dyDescent="0.25">
      <c r="A78">
        <v>2022</v>
      </c>
      <c r="B78">
        <v>1</v>
      </c>
      <c r="C78" t="s">
        <v>17</v>
      </c>
      <c r="D78" t="s">
        <v>13</v>
      </c>
      <c r="E78" t="s">
        <v>14</v>
      </c>
      <c r="F78" t="s">
        <v>15</v>
      </c>
      <c r="G78">
        <v>1034729</v>
      </c>
      <c r="H78">
        <v>13701415</v>
      </c>
      <c r="J78">
        <v>2022</v>
      </c>
      <c r="K78">
        <v>1</v>
      </c>
      <c r="L78" t="s">
        <v>17</v>
      </c>
      <c r="M78" t="s">
        <v>13</v>
      </c>
      <c r="N78" t="s">
        <v>14</v>
      </c>
      <c r="O78" t="s">
        <v>16</v>
      </c>
      <c r="P78">
        <v>74670</v>
      </c>
      <c r="Q78">
        <v>5826292</v>
      </c>
      <c r="S78" s="17">
        <f t="shared" si="1"/>
        <v>19527707</v>
      </c>
    </row>
    <row r="79" spans="1:19" x14ac:dyDescent="0.25">
      <c r="A79">
        <v>2022</v>
      </c>
      <c r="B79">
        <v>2</v>
      </c>
      <c r="C79" t="s">
        <v>17</v>
      </c>
      <c r="D79" t="s">
        <v>13</v>
      </c>
      <c r="E79" t="s">
        <v>14</v>
      </c>
      <c r="F79" t="s">
        <v>15</v>
      </c>
      <c r="G79">
        <v>1036490</v>
      </c>
      <c r="H79">
        <v>11064503</v>
      </c>
      <c r="J79">
        <v>2022</v>
      </c>
      <c r="K79">
        <v>2</v>
      </c>
      <c r="L79" t="s">
        <v>17</v>
      </c>
      <c r="M79" t="s">
        <v>13</v>
      </c>
      <c r="N79" t="s">
        <v>14</v>
      </c>
      <c r="O79" t="s">
        <v>16</v>
      </c>
      <c r="P79">
        <v>74782</v>
      </c>
      <c r="Q79">
        <v>4704990</v>
      </c>
      <c r="S79" s="17">
        <f t="shared" si="1"/>
        <v>15769493</v>
      </c>
    </row>
    <row r="80" spans="1:19" x14ac:dyDescent="0.25">
      <c r="A80">
        <v>2022</v>
      </c>
      <c r="B80">
        <v>3</v>
      </c>
      <c r="C80" t="s">
        <v>17</v>
      </c>
      <c r="D80" t="s">
        <v>13</v>
      </c>
      <c r="E80" t="s">
        <v>14</v>
      </c>
      <c r="F80" t="s">
        <v>15</v>
      </c>
      <c r="G80">
        <v>1039365</v>
      </c>
      <c r="H80">
        <v>8635176</v>
      </c>
      <c r="J80">
        <v>2022</v>
      </c>
      <c r="K80">
        <v>3</v>
      </c>
      <c r="L80" t="s">
        <v>17</v>
      </c>
      <c r="M80" t="s">
        <v>13</v>
      </c>
      <c r="N80" t="s">
        <v>14</v>
      </c>
      <c r="O80" t="s">
        <v>16</v>
      </c>
      <c r="P80">
        <v>74951</v>
      </c>
      <c r="Q80">
        <v>3671961</v>
      </c>
      <c r="S80" s="17">
        <f t="shared" si="1"/>
        <v>12307137</v>
      </c>
    </row>
    <row r="81" spans="1:19" x14ac:dyDescent="0.25">
      <c r="A81">
        <v>2022</v>
      </c>
      <c r="B81">
        <v>4</v>
      </c>
      <c r="C81" t="s">
        <v>18</v>
      </c>
      <c r="D81" t="s">
        <v>13</v>
      </c>
      <c r="E81" t="s">
        <v>14</v>
      </c>
      <c r="F81" t="s">
        <v>15</v>
      </c>
      <c r="G81">
        <v>1039672</v>
      </c>
      <c r="H81">
        <v>5667690</v>
      </c>
      <c r="J81">
        <v>2022</v>
      </c>
      <c r="K81">
        <v>4</v>
      </c>
      <c r="L81" t="s">
        <v>18</v>
      </c>
      <c r="M81" t="s">
        <v>13</v>
      </c>
      <c r="N81" t="s">
        <v>14</v>
      </c>
      <c r="O81" t="s">
        <v>16</v>
      </c>
      <c r="P81">
        <v>74964</v>
      </c>
      <c r="Q81">
        <v>2410088</v>
      </c>
      <c r="S81" s="17">
        <f t="shared" si="1"/>
        <v>8077778</v>
      </c>
    </row>
    <row r="82" spans="1:19" x14ac:dyDescent="0.25">
      <c r="A82">
        <v>2022</v>
      </c>
      <c r="B82">
        <v>5</v>
      </c>
      <c r="C82" t="s">
        <v>18</v>
      </c>
      <c r="D82" t="s">
        <v>13</v>
      </c>
      <c r="E82" t="s">
        <v>14</v>
      </c>
      <c r="F82" t="s">
        <v>15</v>
      </c>
      <c r="G82">
        <v>1040475</v>
      </c>
      <c r="H82">
        <v>3454014</v>
      </c>
      <c r="J82">
        <v>2022</v>
      </c>
      <c r="K82">
        <v>5</v>
      </c>
      <c r="L82" t="s">
        <v>18</v>
      </c>
      <c r="M82" t="s">
        <v>13</v>
      </c>
      <c r="N82" t="s">
        <v>14</v>
      </c>
      <c r="O82" t="s">
        <v>16</v>
      </c>
      <c r="P82">
        <v>75004</v>
      </c>
      <c r="Q82">
        <v>1468761</v>
      </c>
      <c r="S82" s="17">
        <f t="shared" si="1"/>
        <v>4922775</v>
      </c>
    </row>
    <row r="83" spans="1:19" x14ac:dyDescent="0.25">
      <c r="A83">
        <v>2022</v>
      </c>
      <c r="B83">
        <v>6</v>
      </c>
      <c r="C83" t="s">
        <v>18</v>
      </c>
      <c r="D83" t="s">
        <v>13</v>
      </c>
      <c r="E83" t="s">
        <v>14</v>
      </c>
      <c r="F83" t="s">
        <v>15</v>
      </c>
      <c r="G83">
        <v>1040812</v>
      </c>
      <c r="H83">
        <v>2050724</v>
      </c>
      <c r="J83">
        <v>2022</v>
      </c>
      <c r="K83">
        <v>6</v>
      </c>
      <c r="L83" t="s">
        <v>18</v>
      </c>
      <c r="M83" t="s">
        <v>13</v>
      </c>
      <c r="N83" t="s">
        <v>14</v>
      </c>
      <c r="O83" t="s">
        <v>16</v>
      </c>
      <c r="P83">
        <v>75016</v>
      </c>
      <c r="Q83">
        <v>872035</v>
      </c>
      <c r="S83" s="17">
        <f t="shared" si="1"/>
        <v>2922759</v>
      </c>
    </row>
    <row r="84" spans="1:19" x14ac:dyDescent="0.25">
      <c r="A84">
        <v>2022</v>
      </c>
      <c r="B84">
        <v>7</v>
      </c>
      <c r="C84" t="s">
        <v>18</v>
      </c>
      <c r="D84" t="s">
        <v>13</v>
      </c>
      <c r="E84" t="s">
        <v>14</v>
      </c>
      <c r="F84" t="s">
        <v>15</v>
      </c>
      <c r="G84">
        <v>1038749</v>
      </c>
      <c r="H84">
        <v>1728061</v>
      </c>
      <c r="J84">
        <v>2022</v>
      </c>
      <c r="K84">
        <v>7</v>
      </c>
      <c r="L84" t="s">
        <v>18</v>
      </c>
      <c r="M84" t="s">
        <v>13</v>
      </c>
      <c r="N84" t="s">
        <v>14</v>
      </c>
      <c r="O84" t="s">
        <v>16</v>
      </c>
      <c r="P84">
        <v>74878</v>
      </c>
      <c r="Q84">
        <v>734828</v>
      </c>
      <c r="S84" s="17">
        <f t="shared" si="1"/>
        <v>2462889</v>
      </c>
    </row>
    <row r="85" spans="1:19" x14ac:dyDescent="0.25">
      <c r="A85">
        <v>2022</v>
      </c>
      <c r="B85">
        <v>8</v>
      </c>
      <c r="C85" t="s">
        <v>18</v>
      </c>
      <c r="D85" t="s">
        <v>13</v>
      </c>
      <c r="E85" t="s">
        <v>14</v>
      </c>
      <c r="F85" t="s">
        <v>15</v>
      </c>
      <c r="G85">
        <v>1040412</v>
      </c>
      <c r="H85">
        <v>1634696</v>
      </c>
      <c r="J85">
        <v>2022</v>
      </c>
      <c r="K85">
        <v>8</v>
      </c>
      <c r="L85" t="s">
        <v>18</v>
      </c>
      <c r="M85" t="s">
        <v>13</v>
      </c>
      <c r="N85" t="s">
        <v>14</v>
      </c>
      <c r="O85" t="s">
        <v>16</v>
      </c>
      <c r="P85">
        <v>75021</v>
      </c>
      <c r="Q85">
        <v>695126</v>
      </c>
      <c r="S85" s="17">
        <f t="shared" si="1"/>
        <v>2329822</v>
      </c>
    </row>
    <row r="86" spans="1:19" x14ac:dyDescent="0.25">
      <c r="A86">
        <v>2022</v>
      </c>
      <c r="B86">
        <v>9</v>
      </c>
      <c r="C86" t="s">
        <v>18</v>
      </c>
      <c r="D86" t="s">
        <v>13</v>
      </c>
      <c r="E86" t="s">
        <v>14</v>
      </c>
      <c r="F86" t="s">
        <v>15</v>
      </c>
      <c r="G86">
        <v>1041414</v>
      </c>
      <c r="H86">
        <v>1789377</v>
      </c>
      <c r="J86">
        <v>2022</v>
      </c>
      <c r="K86">
        <v>9</v>
      </c>
      <c r="L86" t="s">
        <v>18</v>
      </c>
      <c r="M86" t="s">
        <v>13</v>
      </c>
      <c r="N86" t="s">
        <v>14</v>
      </c>
      <c r="O86" t="s">
        <v>16</v>
      </c>
      <c r="P86">
        <v>75024</v>
      </c>
      <c r="Q86">
        <v>760902</v>
      </c>
      <c r="S86" s="17">
        <f t="shared" si="1"/>
        <v>2550279</v>
      </c>
    </row>
    <row r="87" spans="1:19" x14ac:dyDescent="0.25">
      <c r="A87">
        <v>2022</v>
      </c>
      <c r="B87">
        <v>10</v>
      </c>
      <c r="C87" t="s">
        <v>18</v>
      </c>
      <c r="D87" t="s">
        <v>13</v>
      </c>
      <c r="E87" t="s">
        <v>14</v>
      </c>
      <c r="F87" t="s">
        <v>15</v>
      </c>
      <c r="G87">
        <v>1044968</v>
      </c>
      <c r="H87">
        <v>4813050</v>
      </c>
      <c r="J87">
        <v>2022</v>
      </c>
      <c r="K87">
        <v>10</v>
      </c>
      <c r="L87" t="s">
        <v>18</v>
      </c>
      <c r="M87" t="s">
        <v>13</v>
      </c>
      <c r="N87" t="s">
        <v>14</v>
      </c>
      <c r="O87" t="s">
        <v>16</v>
      </c>
      <c r="P87">
        <v>75292</v>
      </c>
      <c r="Q87">
        <v>2046667</v>
      </c>
      <c r="S87" s="17">
        <f t="shared" si="1"/>
        <v>6859717</v>
      </c>
    </row>
    <row r="88" spans="1:19" x14ac:dyDescent="0.25">
      <c r="A88">
        <v>2022</v>
      </c>
      <c r="B88">
        <v>11</v>
      </c>
      <c r="C88" t="s">
        <v>17</v>
      </c>
      <c r="D88" t="s">
        <v>13</v>
      </c>
      <c r="E88" t="s">
        <v>14</v>
      </c>
      <c r="F88" t="s">
        <v>15</v>
      </c>
      <c r="G88">
        <v>1049369</v>
      </c>
      <c r="H88">
        <v>8385129</v>
      </c>
      <c r="J88">
        <v>2022</v>
      </c>
      <c r="K88">
        <v>11</v>
      </c>
      <c r="L88" t="s">
        <v>17</v>
      </c>
      <c r="M88" t="s">
        <v>13</v>
      </c>
      <c r="N88" t="s">
        <v>14</v>
      </c>
      <c r="O88" t="s">
        <v>16</v>
      </c>
      <c r="P88">
        <v>75598</v>
      </c>
      <c r="Q88">
        <v>3565633</v>
      </c>
      <c r="S88" s="17">
        <f t="shared" si="1"/>
        <v>11950762</v>
      </c>
    </row>
    <row r="89" spans="1:19" x14ac:dyDescent="0.25">
      <c r="A89">
        <v>2022</v>
      </c>
      <c r="B89">
        <v>12</v>
      </c>
      <c r="C89" t="s">
        <v>17</v>
      </c>
      <c r="D89" t="s">
        <v>13</v>
      </c>
      <c r="E89" t="s">
        <v>14</v>
      </c>
      <c r="F89" t="s">
        <v>15</v>
      </c>
      <c r="G89">
        <v>1054576</v>
      </c>
      <c r="H89">
        <v>13171196</v>
      </c>
      <c r="J89">
        <v>2022</v>
      </c>
      <c r="K89">
        <v>12</v>
      </c>
      <c r="L89" t="s">
        <v>17</v>
      </c>
      <c r="M89" t="s">
        <v>13</v>
      </c>
      <c r="N89" t="s">
        <v>14</v>
      </c>
      <c r="O89" t="s">
        <v>16</v>
      </c>
      <c r="P89">
        <v>75872</v>
      </c>
      <c r="Q89">
        <v>5600825</v>
      </c>
      <c r="S89" s="17">
        <f t="shared" si="1"/>
        <v>18772021</v>
      </c>
    </row>
    <row r="90" spans="1:19" x14ac:dyDescent="0.25">
      <c r="A90">
        <v>2023</v>
      </c>
      <c r="B90">
        <v>1</v>
      </c>
      <c r="C90" t="s">
        <v>17</v>
      </c>
      <c r="D90" t="s">
        <v>13</v>
      </c>
      <c r="E90" t="s">
        <v>14</v>
      </c>
      <c r="F90" t="s">
        <v>15</v>
      </c>
      <c r="G90">
        <v>1060078</v>
      </c>
      <c r="H90">
        <v>13831494</v>
      </c>
      <c r="J90">
        <v>2023</v>
      </c>
      <c r="K90">
        <v>1</v>
      </c>
      <c r="L90" t="s">
        <v>17</v>
      </c>
      <c r="M90" t="s">
        <v>13</v>
      </c>
      <c r="N90" t="s">
        <v>14</v>
      </c>
      <c r="O90" t="s">
        <v>16</v>
      </c>
      <c r="P90">
        <v>76219</v>
      </c>
      <c r="Q90">
        <v>5920858</v>
      </c>
      <c r="S90" s="17">
        <f t="shared" si="1"/>
        <v>19752352</v>
      </c>
    </row>
    <row r="91" spans="1:19" x14ac:dyDescent="0.25">
      <c r="A91">
        <v>2023</v>
      </c>
      <c r="B91">
        <v>2</v>
      </c>
      <c r="C91" t="s">
        <v>17</v>
      </c>
      <c r="D91" t="s">
        <v>13</v>
      </c>
      <c r="E91" t="s">
        <v>14</v>
      </c>
      <c r="F91" t="s">
        <v>15</v>
      </c>
      <c r="G91">
        <v>1061849</v>
      </c>
      <c r="H91">
        <v>11169547</v>
      </c>
      <c r="J91">
        <v>2023</v>
      </c>
      <c r="K91">
        <v>2</v>
      </c>
      <c r="L91" t="s">
        <v>17</v>
      </c>
      <c r="M91" t="s">
        <v>13</v>
      </c>
      <c r="N91" t="s">
        <v>14</v>
      </c>
      <c r="O91" t="s">
        <v>16</v>
      </c>
      <c r="P91">
        <v>76331</v>
      </c>
      <c r="Q91">
        <v>4781357</v>
      </c>
      <c r="S91" s="17">
        <f t="shared" si="1"/>
        <v>15950904</v>
      </c>
    </row>
    <row r="92" spans="1:19" x14ac:dyDescent="0.25">
      <c r="A92">
        <v>2023</v>
      </c>
      <c r="B92">
        <v>3</v>
      </c>
      <c r="C92" t="s">
        <v>17</v>
      </c>
      <c r="D92" t="s">
        <v>13</v>
      </c>
      <c r="E92" t="s">
        <v>14</v>
      </c>
      <c r="F92" t="s">
        <v>15</v>
      </c>
      <c r="G92">
        <v>1064740</v>
      </c>
      <c r="H92">
        <v>8717157</v>
      </c>
      <c r="J92">
        <v>2023</v>
      </c>
      <c r="K92">
        <v>3</v>
      </c>
      <c r="L92" t="s">
        <v>17</v>
      </c>
      <c r="M92" t="s">
        <v>13</v>
      </c>
      <c r="N92" t="s">
        <v>14</v>
      </c>
      <c r="O92" t="s">
        <v>16</v>
      </c>
      <c r="P92">
        <v>76500</v>
      </c>
      <c r="Q92">
        <v>3731560</v>
      </c>
      <c r="S92" s="17">
        <f t="shared" si="1"/>
        <v>12448717</v>
      </c>
    </row>
    <row r="93" spans="1:19" x14ac:dyDescent="0.25">
      <c r="A93">
        <v>2023</v>
      </c>
      <c r="B93">
        <v>4</v>
      </c>
      <c r="C93" t="s">
        <v>18</v>
      </c>
      <c r="D93" t="s">
        <v>13</v>
      </c>
      <c r="E93" t="s">
        <v>14</v>
      </c>
      <c r="F93" t="s">
        <v>15</v>
      </c>
      <c r="G93">
        <v>1065049</v>
      </c>
      <c r="H93">
        <v>5721498</v>
      </c>
      <c r="J93">
        <v>2023</v>
      </c>
      <c r="K93">
        <v>4</v>
      </c>
      <c r="L93" t="s">
        <v>18</v>
      </c>
      <c r="M93" t="s">
        <v>13</v>
      </c>
      <c r="N93" t="s">
        <v>14</v>
      </c>
      <c r="O93" t="s">
        <v>16</v>
      </c>
      <c r="P93">
        <v>76513</v>
      </c>
      <c r="Q93">
        <v>2449206</v>
      </c>
      <c r="S93" s="17">
        <f t="shared" si="1"/>
        <v>8170704</v>
      </c>
    </row>
    <row r="94" spans="1:19" x14ac:dyDescent="0.25">
      <c r="A94">
        <v>2023</v>
      </c>
      <c r="B94">
        <v>5</v>
      </c>
      <c r="C94" t="s">
        <v>18</v>
      </c>
      <c r="D94" t="s">
        <v>13</v>
      </c>
      <c r="E94" t="s">
        <v>14</v>
      </c>
      <c r="F94" t="s">
        <v>15</v>
      </c>
      <c r="G94">
        <v>1065856</v>
      </c>
      <c r="H94">
        <v>3486806</v>
      </c>
      <c r="J94">
        <v>2023</v>
      </c>
      <c r="K94">
        <v>5</v>
      </c>
      <c r="L94" t="s">
        <v>18</v>
      </c>
      <c r="M94" t="s">
        <v>13</v>
      </c>
      <c r="N94" t="s">
        <v>14</v>
      </c>
      <c r="O94" t="s">
        <v>16</v>
      </c>
      <c r="P94">
        <v>76553</v>
      </c>
      <c r="Q94">
        <v>1492600</v>
      </c>
      <c r="S94" s="17">
        <f t="shared" si="1"/>
        <v>4979406</v>
      </c>
    </row>
    <row r="95" spans="1:19" x14ac:dyDescent="0.25">
      <c r="A95">
        <v>2023</v>
      </c>
      <c r="B95">
        <v>6</v>
      </c>
      <c r="C95" t="s">
        <v>18</v>
      </c>
      <c r="D95" t="s">
        <v>13</v>
      </c>
      <c r="E95" t="s">
        <v>14</v>
      </c>
      <c r="F95" t="s">
        <v>15</v>
      </c>
      <c r="G95">
        <v>1066195</v>
      </c>
      <c r="H95">
        <v>2070193</v>
      </c>
      <c r="J95">
        <v>2023</v>
      </c>
      <c r="K95">
        <v>6</v>
      </c>
      <c r="L95" t="s">
        <v>18</v>
      </c>
      <c r="M95" t="s">
        <v>13</v>
      </c>
      <c r="N95" t="s">
        <v>14</v>
      </c>
      <c r="O95" t="s">
        <v>16</v>
      </c>
      <c r="P95">
        <v>76565</v>
      </c>
      <c r="Q95">
        <v>886189</v>
      </c>
      <c r="S95" s="17">
        <f t="shared" si="1"/>
        <v>2956382</v>
      </c>
    </row>
    <row r="96" spans="1:19" x14ac:dyDescent="0.25">
      <c r="A96">
        <v>2023</v>
      </c>
      <c r="B96">
        <v>7</v>
      </c>
      <c r="C96" t="s">
        <v>18</v>
      </c>
      <c r="D96" t="s">
        <v>13</v>
      </c>
      <c r="E96" t="s">
        <v>14</v>
      </c>
      <c r="F96" t="s">
        <v>15</v>
      </c>
      <c r="G96">
        <v>1064120</v>
      </c>
      <c r="H96">
        <v>1744467</v>
      </c>
      <c r="J96">
        <v>2023</v>
      </c>
      <c r="K96">
        <v>7</v>
      </c>
      <c r="L96" t="s">
        <v>18</v>
      </c>
      <c r="M96" t="s">
        <v>13</v>
      </c>
      <c r="N96" t="s">
        <v>14</v>
      </c>
      <c r="O96" t="s">
        <v>16</v>
      </c>
      <c r="P96">
        <v>76426</v>
      </c>
      <c r="Q96">
        <v>746755</v>
      </c>
      <c r="S96" s="17">
        <f t="shared" si="1"/>
        <v>2491222</v>
      </c>
    </row>
    <row r="97" spans="1:19" x14ac:dyDescent="0.25">
      <c r="A97">
        <v>2023</v>
      </c>
      <c r="B97">
        <v>8</v>
      </c>
      <c r="C97" t="s">
        <v>18</v>
      </c>
      <c r="D97" t="s">
        <v>13</v>
      </c>
      <c r="E97" t="s">
        <v>14</v>
      </c>
      <c r="F97" t="s">
        <v>15</v>
      </c>
      <c r="G97">
        <v>1065792</v>
      </c>
      <c r="H97">
        <v>1650215</v>
      </c>
      <c r="J97">
        <v>2023</v>
      </c>
      <c r="K97">
        <v>8</v>
      </c>
      <c r="L97" t="s">
        <v>18</v>
      </c>
      <c r="M97" t="s">
        <v>13</v>
      </c>
      <c r="N97" t="s">
        <v>14</v>
      </c>
      <c r="O97" t="s">
        <v>16</v>
      </c>
      <c r="P97">
        <v>76570</v>
      </c>
      <c r="Q97">
        <v>706409</v>
      </c>
      <c r="S97" s="17">
        <f t="shared" si="1"/>
        <v>2356624</v>
      </c>
    </row>
    <row r="98" spans="1:19" x14ac:dyDescent="0.25">
      <c r="A98">
        <v>2023</v>
      </c>
      <c r="B98">
        <v>9</v>
      </c>
      <c r="C98" t="s">
        <v>18</v>
      </c>
      <c r="D98" t="s">
        <v>13</v>
      </c>
      <c r="E98" t="s">
        <v>14</v>
      </c>
      <c r="F98" t="s">
        <v>15</v>
      </c>
      <c r="G98">
        <v>1066800</v>
      </c>
      <c r="H98">
        <v>1806365</v>
      </c>
      <c r="J98">
        <v>2023</v>
      </c>
      <c r="K98">
        <v>9</v>
      </c>
      <c r="L98" t="s">
        <v>18</v>
      </c>
      <c r="M98" t="s">
        <v>13</v>
      </c>
      <c r="N98" t="s">
        <v>14</v>
      </c>
      <c r="O98" t="s">
        <v>16</v>
      </c>
      <c r="P98">
        <v>76573</v>
      </c>
      <c r="Q98">
        <v>773252</v>
      </c>
      <c r="S98" s="17">
        <f t="shared" si="1"/>
        <v>2579617</v>
      </c>
    </row>
    <row r="99" spans="1:19" x14ac:dyDescent="0.25">
      <c r="A99">
        <v>2023</v>
      </c>
      <c r="B99">
        <v>10</v>
      </c>
      <c r="C99" t="s">
        <v>18</v>
      </c>
      <c r="D99" t="s">
        <v>13</v>
      </c>
      <c r="E99" t="s">
        <v>14</v>
      </c>
      <c r="F99" t="s">
        <v>15</v>
      </c>
      <c r="G99">
        <v>1070374</v>
      </c>
      <c r="H99">
        <v>4858744</v>
      </c>
      <c r="J99">
        <v>2023</v>
      </c>
      <c r="K99">
        <v>10</v>
      </c>
      <c r="L99" t="s">
        <v>18</v>
      </c>
      <c r="M99" t="s">
        <v>13</v>
      </c>
      <c r="N99" t="s">
        <v>14</v>
      </c>
      <c r="O99" t="s">
        <v>16</v>
      </c>
      <c r="P99">
        <v>76842</v>
      </c>
      <c r="Q99">
        <v>2079886</v>
      </c>
      <c r="S99" s="17">
        <f t="shared" si="1"/>
        <v>6938630</v>
      </c>
    </row>
    <row r="100" spans="1:19" x14ac:dyDescent="0.25">
      <c r="A100">
        <v>2023</v>
      </c>
      <c r="B100">
        <v>11</v>
      </c>
      <c r="C100" t="s">
        <v>17</v>
      </c>
      <c r="D100" t="s">
        <v>13</v>
      </c>
      <c r="E100" t="s">
        <v>14</v>
      </c>
      <c r="F100" t="s">
        <v>15</v>
      </c>
      <c r="G100">
        <v>1074800</v>
      </c>
      <c r="H100">
        <v>8464736</v>
      </c>
      <c r="J100">
        <v>2023</v>
      </c>
      <c r="K100">
        <v>11</v>
      </c>
      <c r="L100" t="s">
        <v>17</v>
      </c>
      <c r="M100" t="s">
        <v>13</v>
      </c>
      <c r="N100" t="s">
        <v>14</v>
      </c>
      <c r="O100" t="s">
        <v>16</v>
      </c>
      <c r="P100">
        <v>77149</v>
      </c>
      <c r="Q100">
        <v>3623506</v>
      </c>
      <c r="S100" s="17">
        <f t="shared" si="1"/>
        <v>12088242</v>
      </c>
    </row>
    <row r="101" spans="1:19" x14ac:dyDescent="0.25">
      <c r="A101">
        <v>2023</v>
      </c>
      <c r="B101">
        <v>12</v>
      </c>
      <c r="C101" t="s">
        <v>17</v>
      </c>
      <c r="D101" t="s">
        <v>13</v>
      </c>
      <c r="E101" t="s">
        <v>14</v>
      </c>
      <c r="F101" t="s">
        <v>15</v>
      </c>
      <c r="G101">
        <v>1080039</v>
      </c>
      <c r="H101">
        <v>13296240</v>
      </c>
      <c r="J101">
        <v>2023</v>
      </c>
      <c r="K101">
        <v>12</v>
      </c>
      <c r="L101" t="s">
        <v>17</v>
      </c>
      <c r="M101" t="s">
        <v>13</v>
      </c>
      <c r="N101" t="s">
        <v>14</v>
      </c>
      <c r="O101" t="s">
        <v>16</v>
      </c>
      <c r="P101">
        <v>77426</v>
      </c>
      <c r="Q101">
        <v>5691732</v>
      </c>
      <c r="S101" s="17">
        <f t="shared" si="1"/>
        <v>18987972</v>
      </c>
    </row>
    <row r="102" spans="1:19" x14ac:dyDescent="0.25">
      <c r="A102">
        <v>2024</v>
      </c>
      <c r="B102">
        <v>1</v>
      </c>
      <c r="C102" t="s">
        <v>17</v>
      </c>
      <c r="D102" t="s">
        <v>13</v>
      </c>
      <c r="E102" t="s">
        <v>14</v>
      </c>
      <c r="F102" t="s">
        <v>15</v>
      </c>
      <c r="G102">
        <v>1085554</v>
      </c>
      <c r="H102">
        <v>13960918</v>
      </c>
      <c r="J102">
        <v>2024</v>
      </c>
      <c r="K102">
        <v>1</v>
      </c>
      <c r="L102" t="s">
        <v>17</v>
      </c>
      <c r="M102" t="s">
        <v>13</v>
      </c>
      <c r="N102" t="s">
        <v>14</v>
      </c>
      <c r="O102" t="s">
        <v>16</v>
      </c>
      <c r="P102">
        <v>77774</v>
      </c>
      <c r="Q102">
        <v>6016731</v>
      </c>
      <c r="S102" s="17">
        <f t="shared" si="1"/>
        <v>19977649</v>
      </c>
    </row>
    <row r="103" spans="1:19" x14ac:dyDescent="0.25">
      <c r="A103">
        <v>2024</v>
      </c>
      <c r="B103">
        <v>2</v>
      </c>
      <c r="C103" t="s">
        <v>17</v>
      </c>
      <c r="D103" t="s">
        <v>13</v>
      </c>
      <c r="E103" t="s">
        <v>14</v>
      </c>
      <c r="F103" t="s">
        <v>15</v>
      </c>
      <c r="G103">
        <v>1087329</v>
      </c>
      <c r="H103">
        <v>11274063</v>
      </c>
      <c r="J103">
        <v>2024</v>
      </c>
      <c r="K103">
        <v>2</v>
      </c>
      <c r="L103" t="s">
        <v>17</v>
      </c>
      <c r="M103" t="s">
        <v>13</v>
      </c>
      <c r="N103" t="s">
        <v>14</v>
      </c>
      <c r="O103" t="s">
        <v>16</v>
      </c>
      <c r="P103">
        <v>77886</v>
      </c>
      <c r="Q103">
        <v>4858778</v>
      </c>
      <c r="S103" s="17">
        <f t="shared" si="1"/>
        <v>16132841</v>
      </c>
    </row>
    <row r="104" spans="1:19" x14ac:dyDescent="0.25">
      <c r="A104">
        <v>2024</v>
      </c>
      <c r="B104">
        <v>3</v>
      </c>
      <c r="C104" t="s">
        <v>17</v>
      </c>
      <c r="D104" t="s">
        <v>13</v>
      </c>
      <c r="E104" t="s">
        <v>14</v>
      </c>
      <c r="F104" t="s">
        <v>15</v>
      </c>
      <c r="G104">
        <v>1090227</v>
      </c>
      <c r="H104">
        <v>8798725</v>
      </c>
      <c r="J104">
        <v>2024</v>
      </c>
      <c r="K104">
        <v>3</v>
      </c>
      <c r="L104" t="s">
        <v>17</v>
      </c>
      <c r="M104" t="s">
        <v>13</v>
      </c>
      <c r="N104" t="s">
        <v>14</v>
      </c>
      <c r="O104" t="s">
        <v>16</v>
      </c>
      <c r="P104">
        <v>78055</v>
      </c>
      <c r="Q104">
        <v>3791983</v>
      </c>
      <c r="S104" s="17">
        <f t="shared" si="1"/>
        <v>12590708</v>
      </c>
    </row>
    <row r="105" spans="1:19" x14ac:dyDescent="0.25">
      <c r="A105">
        <v>2024</v>
      </c>
      <c r="B105">
        <v>4</v>
      </c>
      <c r="C105" t="s">
        <v>18</v>
      </c>
      <c r="D105" t="s">
        <v>13</v>
      </c>
      <c r="E105" t="s">
        <v>14</v>
      </c>
      <c r="F105" t="s">
        <v>15</v>
      </c>
      <c r="G105">
        <v>1090537</v>
      </c>
      <c r="H105">
        <v>5775035</v>
      </c>
      <c r="J105">
        <v>2024</v>
      </c>
      <c r="K105">
        <v>4</v>
      </c>
      <c r="L105" t="s">
        <v>18</v>
      </c>
      <c r="M105" t="s">
        <v>13</v>
      </c>
      <c r="N105" t="s">
        <v>14</v>
      </c>
      <c r="O105" t="s">
        <v>16</v>
      </c>
      <c r="P105">
        <v>78068</v>
      </c>
      <c r="Q105">
        <v>2488864</v>
      </c>
      <c r="S105" s="17">
        <f t="shared" si="1"/>
        <v>8263899</v>
      </c>
    </row>
    <row r="106" spans="1:19" x14ac:dyDescent="0.25">
      <c r="A106">
        <v>2024</v>
      </c>
      <c r="B106">
        <v>5</v>
      </c>
      <c r="C106" t="s">
        <v>18</v>
      </c>
      <c r="D106" t="s">
        <v>13</v>
      </c>
      <c r="E106" t="s">
        <v>14</v>
      </c>
      <c r="F106" t="s">
        <v>15</v>
      </c>
      <c r="G106">
        <v>1091346</v>
      </c>
      <c r="H106">
        <v>3519433</v>
      </c>
      <c r="J106">
        <v>2024</v>
      </c>
      <c r="K106">
        <v>5</v>
      </c>
      <c r="L106" t="s">
        <v>18</v>
      </c>
      <c r="M106" t="s">
        <v>13</v>
      </c>
      <c r="N106" t="s">
        <v>14</v>
      </c>
      <c r="O106" t="s">
        <v>16</v>
      </c>
      <c r="P106">
        <v>78108</v>
      </c>
      <c r="Q106">
        <v>1516769</v>
      </c>
      <c r="S106" s="17">
        <f t="shared" si="1"/>
        <v>5036202</v>
      </c>
    </row>
    <row r="107" spans="1:19" x14ac:dyDescent="0.25">
      <c r="A107">
        <v>2024</v>
      </c>
      <c r="B107">
        <v>6</v>
      </c>
      <c r="C107" t="s">
        <v>18</v>
      </c>
      <c r="D107" t="s">
        <v>13</v>
      </c>
      <c r="E107" t="s">
        <v>14</v>
      </c>
      <c r="F107" t="s">
        <v>15</v>
      </c>
      <c r="G107">
        <v>1091686</v>
      </c>
      <c r="H107">
        <v>2089564</v>
      </c>
      <c r="J107">
        <v>2024</v>
      </c>
      <c r="K107">
        <v>6</v>
      </c>
      <c r="L107" t="s">
        <v>18</v>
      </c>
      <c r="M107" t="s">
        <v>13</v>
      </c>
      <c r="N107" t="s">
        <v>14</v>
      </c>
      <c r="O107" t="s">
        <v>16</v>
      </c>
      <c r="P107">
        <v>78120</v>
      </c>
      <c r="Q107">
        <v>900539</v>
      </c>
      <c r="S107" s="17">
        <f t="shared" si="1"/>
        <v>2990103</v>
      </c>
    </row>
    <row r="108" spans="1:19" x14ac:dyDescent="0.25">
      <c r="A108">
        <v>2024</v>
      </c>
      <c r="B108">
        <v>7</v>
      </c>
      <c r="C108" t="s">
        <v>18</v>
      </c>
      <c r="D108" t="s">
        <v>13</v>
      </c>
      <c r="E108" t="s">
        <v>14</v>
      </c>
      <c r="F108" t="s">
        <v>15</v>
      </c>
      <c r="G108">
        <v>1089606</v>
      </c>
      <c r="H108">
        <v>1760790</v>
      </c>
      <c r="J108">
        <v>2024</v>
      </c>
      <c r="K108">
        <v>7</v>
      </c>
      <c r="L108" t="s">
        <v>18</v>
      </c>
      <c r="M108" t="s">
        <v>13</v>
      </c>
      <c r="N108" t="s">
        <v>14</v>
      </c>
      <c r="O108" t="s">
        <v>16</v>
      </c>
      <c r="P108">
        <v>77981</v>
      </c>
      <c r="Q108">
        <v>758847</v>
      </c>
      <c r="S108" s="17">
        <f t="shared" si="1"/>
        <v>2519637</v>
      </c>
    </row>
    <row r="109" spans="1:19" x14ac:dyDescent="0.25">
      <c r="A109">
        <v>2024</v>
      </c>
      <c r="B109">
        <v>8</v>
      </c>
      <c r="C109" t="s">
        <v>18</v>
      </c>
      <c r="D109" t="s">
        <v>13</v>
      </c>
      <c r="E109" t="s">
        <v>14</v>
      </c>
      <c r="F109" t="s">
        <v>15</v>
      </c>
      <c r="G109">
        <v>1091282</v>
      </c>
      <c r="H109">
        <v>1665657</v>
      </c>
      <c r="J109">
        <v>2024</v>
      </c>
      <c r="K109">
        <v>8</v>
      </c>
      <c r="L109" t="s">
        <v>18</v>
      </c>
      <c r="M109" t="s">
        <v>13</v>
      </c>
      <c r="N109" t="s">
        <v>14</v>
      </c>
      <c r="O109" t="s">
        <v>16</v>
      </c>
      <c r="P109">
        <v>78125</v>
      </c>
      <c r="Q109">
        <v>717847</v>
      </c>
      <c r="S109" s="17">
        <f t="shared" si="1"/>
        <v>2383504</v>
      </c>
    </row>
    <row r="110" spans="1:19" x14ac:dyDescent="0.25">
      <c r="A110">
        <v>2024</v>
      </c>
      <c r="B110">
        <v>9</v>
      </c>
      <c r="C110" t="s">
        <v>18</v>
      </c>
      <c r="D110" t="s">
        <v>13</v>
      </c>
      <c r="E110" t="s">
        <v>14</v>
      </c>
      <c r="F110" t="s">
        <v>15</v>
      </c>
      <c r="G110">
        <v>1092292</v>
      </c>
      <c r="H110">
        <v>1823267</v>
      </c>
      <c r="J110">
        <v>2024</v>
      </c>
      <c r="K110">
        <v>9</v>
      </c>
      <c r="L110" t="s">
        <v>18</v>
      </c>
      <c r="M110" t="s">
        <v>13</v>
      </c>
      <c r="N110" t="s">
        <v>14</v>
      </c>
      <c r="O110" t="s">
        <v>16</v>
      </c>
      <c r="P110">
        <v>78128</v>
      </c>
      <c r="Q110">
        <v>785773</v>
      </c>
      <c r="S110" s="17">
        <f t="shared" si="1"/>
        <v>2609040</v>
      </c>
    </row>
    <row r="111" spans="1:19" x14ac:dyDescent="0.25">
      <c r="A111">
        <v>2024</v>
      </c>
      <c r="B111">
        <v>10</v>
      </c>
      <c r="C111" t="s">
        <v>18</v>
      </c>
      <c r="D111" t="s">
        <v>13</v>
      </c>
      <c r="E111" t="s">
        <v>14</v>
      </c>
      <c r="F111" t="s">
        <v>15</v>
      </c>
      <c r="G111">
        <v>1095875</v>
      </c>
      <c r="H111">
        <v>4904209</v>
      </c>
      <c r="J111">
        <v>2024</v>
      </c>
      <c r="K111">
        <v>10</v>
      </c>
      <c r="L111" t="s">
        <v>18</v>
      </c>
      <c r="M111" t="s">
        <v>13</v>
      </c>
      <c r="N111" t="s">
        <v>14</v>
      </c>
      <c r="O111" t="s">
        <v>16</v>
      </c>
      <c r="P111">
        <v>78397</v>
      </c>
      <c r="Q111">
        <v>2113565</v>
      </c>
      <c r="S111" s="17">
        <f t="shared" si="1"/>
        <v>7017774</v>
      </c>
    </row>
    <row r="112" spans="1:19" x14ac:dyDescent="0.25">
      <c r="A112">
        <v>2024</v>
      </c>
      <c r="B112">
        <v>11</v>
      </c>
      <c r="C112" t="s">
        <v>17</v>
      </c>
      <c r="D112" t="s">
        <v>13</v>
      </c>
      <c r="E112" t="s">
        <v>14</v>
      </c>
      <c r="F112" t="s">
        <v>15</v>
      </c>
      <c r="G112">
        <v>1100312</v>
      </c>
      <c r="H112">
        <v>8543942</v>
      </c>
      <c r="J112">
        <v>2024</v>
      </c>
      <c r="K112">
        <v>11</v>
      </c>
      <c r="L112" t="s">
        <v>17</v>
      </c>
      <c r="M112" t="s">
        <v>13</v>
      </c>
      <c r="N112" t="s">
        <v>14</v>
      </c>
      <c r="O112" t="s">
        <v>16</v>
      </c>
      <c r="P112">
        <v>78705</v>
      </c>
      <c r="Q112">
        <v>3682179</v>
      </c>
      <c r="S112" s="17">
        <f t="shared" si="1"/>
        <v>12226121</v>
      </c>
    </row>
    <row r="113" spans="1:19" x14ac:dyDescent="0.25">
      <c r="A113">
        <v>2024</v>
      </c>
      <c r="B113">
        <v>12</v>
      </c>
      <c r="C113" t="s">
        <v>17</v>
      </c>
      <c r="D113" t="s">
        <v>13</v>
      </c>
      <c r="E113" t="s">
        <v>14</v>
      </c>
      <c r="F113" t="s">
        <v>15</v>
      </c>
      <c r="G113">
        <v>1105564</v>
      </c>
      <c r="H113">
        <v>13420656</v>
      </c>
      <c r="J113">
        <v>2024</v>
      </c>
      <c r="K113">
        <v>12</v>
      </c>
      <c r="L113" t="s">
        <v>17</v>
      </c>
      <c r="M113" t="s">
        <v>13</v>
      </c>
      <c r="N113" t="s">
        <v>14</v>
      </c>
      <c r="O113" t="s">
        <v>16</v>
      </c>
      <c r="P113">
        <v>78982</v>
      </c>
      <c r="Q113">
        <v>5783895</v>
      </c>
      <c r="S113" s="17">
        <f t="shared" si="1"/>
        <v>19204551</v>
      </c>
    </row>
    <row r="114" spans="1:19" x14ac:dyDescent="0.25">
      <c r="A114">
        <v>2025</v>
      </c>
      <c r="B114">
        <v>1</v>
      </c>
      <c r="C114" t="s">
        <v>17</v>
      </c>
      <c r="D114" t="s">
        <v>13</v>
      </c>
      <c r="E114" t="s">
        <v>14</v>
      </c>
      <c r="F114" t="s">
        <v>15</v>
      </c>
      <c r="G114">
        <v>1111046</v>
      </c>
      <c r="H114">
        <v>14083114</v>
      </c>
      <c r="J114">
        <v>2025</v>
      </c>
      <c r="K114">
        <v>1</v>
      </c>
      <c r="L114" t="s">
        <v>17</v>
      </c>
      <c r="M114" t="s">
        <v>13</v>
      </c>
      <c r="N114" t="s">
        <v>14</v>
      </c>
      <c r="O114" t="s">
        <v>16</v>
      </c>
      <c r="P114">
        <v>79328</v>
      </c>
      <c r="Q114">
        <v>6107505</v>
      </c>
      <c r="S114" s="17">
        <f t="shared" si="1"/>
        <v>20190619</v>
      </c>
    </row>
    <row r="115" spans="1:19" x14ac:dyDescent="0.25">
      <c r="A115">
        <v>2025</v>
      </c>
      <c r="B115">
        <v>2</v>
      </c>
      <c r="C115" t="s">
        <v>17</v>
      </c>
      <c r="D115" t="s">
        <v>13</v>
      </c>
      <c r="E115" t="s">
        <v>14</v>
      </c>
      <c r="F115" t="s">
        <v>15</v>
      </c>
      <c r="G115">
        <v>1112811</v>
      </c>
      <c r="H115">
        <v>11372742</v>
      </c>
      <c r="J115">
        <v>2025</v>
      </c>
      <c r="K115">
        <v>2</v>
      </c>
      <c r="L115" t="s">
        <v>17</v>
      </c>
      <c r="M115" t="s">
        <v>13</v>
      </c>
      <c r="N115" t="s">
        <v>14</v>
      </c>
      <c r="O115" t="s">
        <v>16</v>
      </c>
      <c r="P115">
        <v>79440</v>
      </c>
      <c r="Q115">
        <v>4932083</v>
      </c>
      <c r="S115" s="17">
        <f t="shared" si="1"/>
        <v>16304825</v>
      </c>
    </row>
    <row r="116" spans="1:19" x14ac:dyDescent="0.25">
      <c r="A116">
        <v>2025</v>
      </c>
      <c r="B116">
        <v>3</v>
      </c>
      <c r="C116" t="s">
        <v>17</v>
      </c>
      <c r="D116" t="s">
        <v>13</v>
      </c>
      <c r="E116" t="s">
        <v>14</v>
      </c>
      <c r="F116" t="s">
        <v>15</v>
      </c>
      <c r="G116">
        <v>1115692</v>
      </c>
      <c r="H116">
        <v>8875738</v>
      </c>
      <c r="J116">
        <v>2025</v>
      </c>
      <c r="K116">
        <v>3</v>
      </c>
      <c r="L116" t="s">
        <v>17</v>
      </c>
      <c r="M116" t="s">
        <v>13</v>
      </c>
      <c r="N116" t="s">
        <v>14</v>
      </c>
      <c r="O116" t="s">
        <v>16</v>
      </c>
      <c r="P116">
        <v>79609</v>
      </c>
      <c r="Q116">
        <v>3849193</v>
      </c>
      <c r="S116" s="17">
        <f t="shared" si="1"/>
        <v>12724931</v>
      </c>
    </row>
    <row r="117" spans="1:19" x14ac:dyDescent="0.25">
      <c r="A117">
        <v>2025</v>
      </c>
      <c r="B117">
        <v>4</v>
      </c>
      <c r="C117" t="s">
        <v>18</v>
      </c>
      <c r="D117" t="s">
        <v>13</v>
      </c>
      <c r="E117" t="s">
        <v>14</v>
      </c>
      <c r="F117" t="s">
        <v>15</v>
      </c>
      <c r="G117">
        <v>1116000</v>
      </c>
      <c r="H117">
        <v>5825582</v>
      </c>
      <c r="J117">
        <v>2025</v>
      </c>
      <c r="K117">
        <v>4</v>
      </c>
      <c r="L117" t="s">
        <v>18</v>
      </c>
      <c r="M117" t="s">
        <v>13</v>
      </c>
      <c r="N117" t="s">
        <v>14</v>
      </c>
      <c r="O117" t="s">
        <v>16</v>
      </c>
      <c r="P117">
        <v>79622</v>
      </c>
      <c r="Q117">
        <v>2526414</v>
      </c>
      <c r="S117" s="17">
        <f t="shared" si="1"/>
        <v>8351996</v>
      </c>
    </row>
    <row r="118" spans="1:19" x14ac:dyDescent="0.25">
      <c r="A118">
        <v>2025</v>
      </c>
      <c r="B118">
        <v>5</v>
      </c>
      <c r="C118" t="s">
        <v>18</v>
      </c>
      <c r="D118" t="s">
        <v>13</v>
      </c>
      <c r="E118" t="s">
        <v>14</v>
      </c>
      <c r="F118" t="s">
        <v>15</v>
      </c>
      <c r="G118">
        <v>1116805</v>
      </c>
      <c r="H118">
        <v>3550238</v>
      </c>
      <c r="J118">
        <v>2025</v>
      </c>
      <c r="K118">
        <v>5</v>
      </c>
      <c r="L118" t="s">
        <v>18</v>
      </c>
      <c r="M118" t="s">
        <v>13</v>
      </c>
      <c r="N118" t="s">
        <v>14</v>
      </c>
      <c r="O118" t="s">
        <v>16</v>
      </c>
      <c r="P118">
        <v>79662</v>
      </c>
      <c r="Q118">
        <v>1539652</v>
      </c>
      <c r="S118" s="17">
        <f t="shared" si="1"/>
        <v>5089890</v>
      </c>
    </row>
    <row r="119" spans="1:19" x14ac:dyDescent="0.25">
      <c r="A119">
        <v>2025</v>
      </c>
      <c r="B119">
        <v>6</v>
      </c>
      <c r="C119" t="s">
        <v>18</v>
      </c>
      <c r="D119" t="s">
        <v>13</v>
      </c>
      <c r="E119" t="s">
        <v>14</v>
      </c>
      <c r="F119" t="s">
        <v>15</v>
      </c>
      <c r="G119">
        <v>1117143</v>
      </c>
      <c r="H119">
        <v>2107853</v>
      </c>
      <c r="J119">
        <v>2025</v>
      </c>
      <c r="K119">
        <v>6</v>
      </c>
      <c r="L119" t="s">
        <v>18</v>
      </c>
      <c r="M119" t="s">
        <v>13</v>
      </c>
      <c r="N119" t="s">
        <v>14</v>
      </c>
      <c r="O119" t="s">
        <v>16</v>
      </c>
      <c r="P119">
        <v>79674</v>
      </c>
      <c r="Q119">
        <v>914125</v>
      </c>
      <c r="S119" s="17">
        <f t="shared" si="1"/>
        <v>3021978</v>
      </c>
    </row>
    <row r="120" spans="1:19" x14ac:dyDescent="0.25">
      <c r="A120">
        <v>2025</v>
      </c>
      <c r="B120">
        <v>7</v>
      </c>
      <c r="C120" t="s">
        <v>18</v>
      </c>
      <c r="D120" t="s">
        <v>13</v>
      </c>
      <c r="E120" t="s">
        <v>14</v>
      </c>
      <c r="F120" t="s">
        <v>15</v>
      </c>
      <c r="G120">
        <v>1115075</v>
      </c>
      <c r="H120">
        <v>1776202</v>
      </c>
      <c r="J120">
        <v>2025</v>
      </c>
      <c r="K120">
        <v>7</v>
      </c>
      <c r="L120" t="s">
        <v>18</v>
      </c>
      <c r="M120" t="s">
        <v>13</v>
      </c>
      <c r="N120" t="s">
        <v>14</v>
      </c>
      <c r="O120" t="s">
        <v>16</v>
      </c>
      <c r="P120">
        <v>79535</v>
      </c>
      <c r="Q120">
        <v>770296</v>
      </c>
      <c r="S120" s="17">
        <f t="shared" si="1"/>
        <v>2546498</v>
      </c>
    </row>
    <row r="121" spans="1:19" x14ac:dyDescent="0.25">
      <c r="A121">
        <v>2025</v>
      </c>
      <c r="B121">
        <v>8</v>
      </c>
      <c r="C121" t="s">
        <v>18</v>
      </c>
      <c r="D121" t="s">
        <v>13</v>
      </c>
      <c r="E121" t="s">
        <v>14</v>
      </c>
      <c r="F121" t="s">
        <v>15</v>
      </c>
      <c r="G121">
        <v>1116741</v>
      </c>
      <c r="H121">
        <v>1680236</v>
      </c>
      <c r="J121">
        <v>2025</v>
      </c>
      <c r="K121">
        <v>8</v>
      </c>
      <c r="L121" t="s">
        <v>18</v>
      </c>
      <c r="M121" t="s">
        <v>13</v>
      </c>
      <c r="N121" t="s">
        <v>14</v>
      </c>
      <c r="O121" t="s">
        <v>16</v>
      </c>
      <c r="P121">
        <v>79678</v>
      </c>
      <c r="Q121">
        <v>728678</v>
      </c>
      <c r="S121" s="17">
        <f t="shared" si="1"/>
        <v>2408914</v>
      </c>
    </row>
    <row r="122" spans="1:19" x14ac:dyDescent="0.25">
      <c r="A122">
        <v>2025</v>
      </c>
      <c r="B122">
        <v>9</v>
      </c>
      <c r="C122" t="s">
        <v>18</v>
      </c>
      <c r="D122" t="s">
        <v>13</v>
      </c>
      <c r="E122" t="s">
        <v>14</v>
      </c>
      <c r="F122" t="s">
        <v>15</v>
      </c>
      <c r="G122">
        <v>1117745</v>
      </c>
      <c r="H122">
        <v>1839226</v>
      </c>
      <c r="J122">
        <v>2025</v>
      </c>
      <c r="K122">
        <v>9</v>
      </c>
      <c r="L122" t="s">
        <v>18</v>
      </c>
      <c r="M122" t="s">
        <v>13</v>
      </c>
      <c r="N122" t="s">
        <v>14</v>
      </c>
      <c r="O122" t="s">
        <v>16</v>
      </c>
      <c r="P122">
        <v>79681</v>
      </c>
      <c r="Q122">
        <v>797628</v>
      </c>
      <c r="S122" s="17">
        <f t="shared" si="1"/>
        <v>2636854</v>
      </c>
    </row>
    <row r="123" spans="1:19" x14ac:dyDescent="0.25">
      <c r="A123">
        <v>2025</v>
      </c>
      <c r="B123">
        <v>10</v>
      </c>
      <c r="C123" t="s">
        <v>18</v>
      </c>
      <c r="D123" t="s">
        <v>13</v>
      </c>
      <c r="E123" t="s">
        <v>14</v>
      </c>
      <c r="F123" t="s">
        <v>15</v>
      </c>
      <c r="G123">
        <v>1121307</v>
      </c>
      <c r="H123">
        <v>4947134</v>
      </c>
      <c r="J123">
        <v>2025</v>
      </c>
      <c r="K123">
        <v>10</v>
      </c>
      <c r="L123" t="s">
        <v>18</v>
      </c>
      <c r="M123" t="s">
        <v>13</v>
      </c>
      <c r="N123" t="s">
        <v>14</v>
      </c>
      <c r="O123" t="s">
        <v>16</v>
      </c>
      <c r="P123">
        <v>79949</v>
      </c>
      <c r="Q123">
        <v>2145452</v>
      </c>
      <c r="S123" s="17">
        <f t="shared" si="1"/>
        <v>7092586</v>
      </c>
    </row>
    <row r="124" spans="1:19" x14ac:dyDescent="0.25">
      <c r="A124">
        <v>2025</v>
      </c>
      <c r="B124">
        <v>11</v>
      </c>
      <c r="C124" t="s">
        <v>17</v>
      </c>
      <c r="D124" t="s">
        <v>13</v>
      </c>
      <c r="E124" t="s">
        <v>14</v>
      </c>
      <c r="F124" t="s">
        <v>15</v>
      </c>
      <c r="G124">
        <v>1125718</v>
      </c>
      <c r="H124">
        <v>8618725</v>
      </c>
      <c r="J124">
        <v>2025</v>
      </c>
      <c r="K124">
        <v>11</v>
      </c>
      <c r="L124" t="s">
        <v>17</v>
      </c>
      <c r="M124" t="s">
        <v>13</v>
      </c>
      <c r="N124" t="s">
        <v>14</v>
      </c>
      <c r="O124" t="s">
        <v>16</v>
      </c>
      <c r="P124">
        <v>80255</v>
      </c>
      <c r="Q124">
        <v>3737732</v>
      </c>
      <c r="S124" s="17">
        <f t="shared" si="1"/>
        <v>12356457</v>
      </c>
    </row>
    <row r="125" spans="1:19" x14ac:dyDescent="0.25">
      <c r="A125">
        <v>2025</v>
      </c>
      <c r="B125">
        <v>12</v>
      </c>
      <c r="C125" t="s">
        <v>17</v>
      </c>
      <c r="D125" t="s">
        <v>13</v>
      </c>
      <c r="E125" t="s">
        <v>14</v>
      </c>
      <c r="F125" t="s">
        <v>15</v>
      </c>
      <c r="G125">
        <v>1130937</v>
      </c>
      <c r="H125">
        <v>13538123</v>
      </c>
      <c r="J125">
        <v>2025</v>
      </c>
      <c r="K125">
        <v>12</v>
      </c>
      <c r="L125" t="s">
        <v>17</v>
      </c>
      <c r="M125" t="s">
        <v>13</v>
      </c>
      <c r="N125" t="s">
        <v>14</v>
      </c>
      <c r="O125" t="s">
        <v>16</v>
      </c>
      <c r="P125">
        <v>80532</v>
      </c>
      <c r="Q125">
        <v>5871156</v>
      </c>
      <c r="S125" s="17">
        <f t="shared" si="1"/>
        <v>19409279</v>
      </c>
    </row>
    <row r="126" spans="1:19" x14ac:dyDescent="0.25">
      <c r="A126">
        <v>2026</v>
      </c>
      <c r="B126">
        <v>1</v>
      </c>
      <c r="C126" t="s">
        <v>17</v>
      </c>
      <c r="D126" t="s">
        <v>13</v>
      </c>
      <c r="E126" t="s">
        <v>14</v>
      </c>
      <c r="F126" t="s">
        <v>15</v>
      </c>
      <c r="G126">
        <v>1136384</v>
      </c>
      <c r="H126">
        <v>14209394</v>
      </c>
      <c r="J126">
        <v>2026</v>
      </c>
      <c r="K126">
        <v>1</v>
      </c>
      <c r="L126" t="s">
        <v>17</v>
      </c>
      <c r="M126" t="s">
        <v>13</v>
      </c>
      <c r="N126" t="s">
        <v>14</v>
      </c>
      <c r="O126" t="s">
        <v>16</v>
      </c>
      <c r="P126">
        <v>80877</v>
      </c>
      <c r="Q126">
        <v>6199214</v>
      </c>
      <c r="S126" s="17">
        <f t="shared" si="1"/>
        <v>20408608</v>
      </c>
    </row>
    <row r="127" spans="1:19" x14ac:dyDescent="0.25">
      <c r="A127">
        <v>2026</v>
      </c>
      <c r="B127">
        <v>2</v>
      </c>
      <c r="C127" t="s">
        <v>17</v>
      </c>
      <c r="D127" t="s">
        <v>13</v>
      </c>
      <c r="E127" t="s">
        <v>14</v>
      </c>
      <c r="F127" t="s">
        <v>15</v>
      </c>
      <c r="G127">
        <v>1138137</v>
      </c>
      <c r="H127">
        <v>11474719</v>
      </c>
      <c r="J127">
        <v>2026</v>
      </c>
      <c r="K127">
        <v>2</v>
      </c>
      <c r="L127" t="s">
        <v>17</v>
      </c>
      <c r="M127" t="s">
        <v>13</v>
      </c>
      <c r="N127" t="s">
        <v>14</v>
      </c>
      <c r="O127" t="s">
        <v>16</v>
      </c>
      <c r="P127">
        <v>80988</v>
      </c>
      <c r="Q127">
        <v>5006141</v>
      </c>
      <c r="S127" s="17">
        <f t="shared" si="1"/>
        <v>16480860</v>
      </c>
    </row>
    <row r="128" spans="1:19" x14ac:dyDescent="0.25">
      <c r="A128">
        <v>2026</v>
      </c>
      <c r="B128">
        <v>3</v>
      </c>
      <c r="C128" t="s">
        <v>17</v>
      </c>
      <c r="D128" t="s">
        <v>13</v>
      </c>
      <c r="E128" t="s">
        <v>14</v>
      </c>
      <c r="F128" t="s">
        <v>15</v>
      </c>
      <c r="G128">
        <v>1140999</v>
      </c>
      <c r="H128">
        <v>8955325</v>
      </c>
      <c r="J128">
        <v>2026</v>
      </c>
      <c r="K128">
        <v>3</v>
      </c>
      <c r="L128" t="s">
        <v>17</v>
      </c>
      <c r="M128" t="s">
        <v>13</v>
      </c>
      <c r="N128" t="s">
        <v>14</v>
      </c>
      <c r="O128" t="s">
        <v>16</v>
      </c>
      <c r="P128">
        <v>81156</v>
      </c>
      <c r="Q128">
        <v>3906991</v>
      </c>
      <c r="S128" s="17">
        <f t="shared" si="1"/>
        <v>12862316</v>
      </c>
    </row>
    <row r="129" spans="1:19" x14ac:dyDescent="0.25">
      <c r="A129">
        <v>2026</v>
      </c>
      <c r="B129">
        <v>4</v>
      </c>
      <c r="C129" t="s">
        <v>18</v>
      </c>
      <c r="D129" t="s">
        <v>13</v>
      </c>
      <c r="E129" t="s">
        <v>14</v>
      </c>
      <c r="F129" t="s">
        <v>15</v>
      </c>
      <c r="G129">
        <v>1141305</v>
      </c>
      <c r="H129">
        <v>5877819</v>
      </c>
      <c r="J129">
        <v>2026</v>
      </c>
      <c r="K129">
        <v>4</v>
      </c>
      <c r="L129" t="s">
        <v>18</v>
      </c>
      <c r="M129" t="s">
        <v>13</v>
      </c>
      <c r="N129" t="s">
        <v>14</v>
      </c>
      <c r="O129" t="s">
        <v>16</v>
      </c>
      <c r="P129">
        <v>81169</v>
      </c>
      <c r="Q129">
        <v>2564350</v>
      </c>
      <c r="S129" s="17">
        <f t="shared" si="1"/>
        <v>8442169</v>
      </c>
    </row>
    <row r="130" spans="1:19" x14ac:dyDescent="0.25">
      <c r="A130">
        <v>2026</v>
      </c>
      <c r="B130">
        <v>5</v>
      </c>
      <c r="C130" t="s">
        <v>18</v>
      </c>
      <c r="D130" t="s">
        <v>13</v>
      </c>
      <c r="E130" t="s">
        <v>14</v>
      </c>
      <c r="F130" t="s">
        <v>15</v>
      </c>
      <c r="G130">
        <v>1142104</v>
      </c>
      <c r="H130">
        <v>3582072</v>
      </c>
      <c r="J130">
        <v>2026</v>
      </c>
      <c r="K130">
        <v>5</v>
      </c>
      <c r="L130" t="s">
        <v>18</v>
      </c>
      <c r="M130" t="s">
        <v>13</v>
      </c>
      <c r="N130" t="s">
        <v>14</v>
      </c>
      <c r="O130" t="s">
        <v>16</v>
      </c>
      <c r="P130">
        <v>81209</v>
      </c>
      <c r="Q130">
        <v>1562771</v>
      </c>
      <c r="S130" s="17">
        <f t="shared" si="1"/>
        <v>5144843</v>
      </c>
    </row>
    <row r="131" spans="1:19" x14ac:dyDescent="0.25">
      <c r="A131">
        <v>2026</v>
      </c>
      <c r="B131">
        <v>6</v>
      </c>
      <c r="C131" t="s">
        <v>18</v>
      </c>
      <c r="D131" t="s">
        <v>13</v>
      </c>
      <c r="E131" t="s">
        <v>14</v>
      </c>
      <c r="F131" t="s">
        <v>15</v>
      </c>
      <c r="G131">
        <v>1142439</v>
      </c>
      <c r="H131">
        <v>2126754</v>
      </c>
      <c r="J131">
        <v>2026</v>
      </c>
      <c r="K131">
        <v>6</v>
      </c>
      <c r="L131" t="s">
        <v>18</v>
      </c>
      <c r="M131" t="s">
        <v>13</v>
      </c>
      <c r="N131" t="s">
        <v>14</v>
      </c>
      <c r="O131" t="s">
        <v>16</v>
      </c>
      <c r="P131">
        <v>81221</v>
      </c>
      <c r="Q131">
        <v>927851</v>
      </c>
      <c r="S131" s="17">
        <f t="shared" si="1"/>
        <v>3054605</v>
      </c>
    </row>
    <row r="132" spans="1:19" x14ac:dyDescent="0.25">
      <c r="A132">
        <v>2026</v>
      </c>
      <c r="B132">
        <v>7</v>
      </c>
      <c r="C132" t="s">
        <v>18</v>
      </c>
      <c r="D132" t="s">
        <v>13</v>
      </c>
      <c r="E132" t="s">
        <v>14</v>
      </c>
      <c r="F132" t="s">
        <v>15</v>
      </c>
      <c r="G132">
        <v>1140385</v>
      </c>
      <c r="H132">
        <v>1792129</v>
      </c>
      <c r="J132">
        <v>2026</v>
      </c>
      <c r="K132">
        <v>7</v>
      </c>
      <c r="L132" t="s">
        <v>18</v>
      </c>
      <c r="M132" t="s">
        <v>13</v>
      </c>
      <c r="N132" t="s">
        <v>14</v>
      </c>
      <c r="O132" t="s">
        <v>16</v>
      </c>
      <c r="P132">
        <v>81083</v>
      </c>
      <c r="Q132">
        <v>781862</v>
      </c>
      <c r="S132" s="17">
        <f t="shared" si="1"/>
        <v>2573991</v>
      </c>
    </row>
    <row r="133" spans="1:19" x14ac:dyDescent="0.25">
      <c r="A133">
        <v>2026</v>
      </c>
      <c r="B133">
        <v>8</v>
      </c>
      <c r="C133" t="s">
        <v>18</v>
      </c>
      <c r="D133" t="s">
        <v>13</v>
      </c>
      <c r="E133" t="s">
        <v>14</v>
      </c>
      <c r="F133" t="s">
        <v>15</v>
      </c>
      <c r="G133">
        <v>1142040</v>
      </c>
      <c r="H133">
        <v>1695302</v>
      </c>
      <c r="J133">
        <v>2026</v>
      </c>
      <c r="K133">
        <v>8</v>
      </c>
      <c r="L133" t="s">
        <v>18</v>
      </c>
      <c r="M133" t="s">
        <v>13</v>
      </c>
      <c r="N133" t="s">
        <v>14</v>
      </c>
      <c r="O133" t="s">
        <v>16</v>
      </c>
      <c r="P133">
        <v>81226</v>
      </c>
      <c r="Q133">
        <v>739619</v>
      </c>
      <c r="S133" s="17">
        <f t="shared" si="1"/>
        <v>2434921</v>
      </c>
    </row>
    <row r="134" spans="1:19" x14ac:dyDescent="0.25">
      <c r="A134">
        <v>2026</v>
      </c>
      <c r="B134">
        <v>9</v>
      </c>
      <c r="C134" t="s">
        <v>18</v>
      </c>
      <c r="D134" t="s">
        <v>13</v>
      </c>
      <c r="E134" t="s">
        <v>14</v>
      </c>
      <c r="F134" t="s">
        <v>15</v>
      </c>
      <c r="G134">
        <v>1143038</v>
      </c>
      <c r="H134">
        <v>1855718</v>
      </c>
      <c r="J134">
        <v>2026</v>
      </c>
      <c r="K134">
        <v>9</v>
      </c>
      <c r="L134" t="s">
        <v>18</v>
      </c>
      <c r="M134" t="s">
        <v>13</v>
      </c>
      <c r="N134" t="s">
        <v>14</v>
      </c>
      <c r="O134" t="s">
        <v>16</v>
      </c>
      <c r="P134">
        <v>81229</v>
      </c>
      <c r="Q134">
        <v>809605</v>
      </c>
      <c r="S134" s="17">
        <f t="shared" si="1"/>
        <v>2665323</v>
      </c>
    </row>
    <row r="135" spans="1:19" x14ac:dyDescent="0.25">
      <c r="A135">
        <v>2026</v>
      </c>
      <c r="B135">
        <v>10</v>
      </c>
      <c r="C135" t="s">
        <v>18</v>
      </c>
      <c r="D135" t="s">
        <v>13</v>
      </c>
      <c r="E135" t="s">
        <v>14</v>
      </c>
      <c r="F135" t="s">
        <v>15</v>
      </c>
      <c r="G135">
        <v>1146576</v>
      </c>
      <c r="H135">
        <v>4991494</v>
      </c>
      <c r="J135">
        <v>2026</v>
      </c>
      <c r="K135">
        <v>10</v>
      </c>
      <c r="L135" t="s">
        <v>18</v>
      </c>
      <c r="M135" t="s">
        <v>13</v>
      </c>
      <c r="N135" t="s">
        <v>14</v>
      </c>
      <c r="O135" t="s">
        <v>16</v>
      </c>
      <c r="P135">
        <v>81496</v>
      </c>
      <c r="Q135">
        <v>2177668</v>
      </c>
      <c r="S135" s="17">
        <f>+Q135+H135</f>
        <v>7169162</v>
      </c>
    </row>
    <row r="136" spans="1:19" x14ac:dyDescent="0.25">
      <c r="A136">
        <v>2026</v>
      </c>
      <c r="B136">
        <v>11</v>
      </c>
      <c r="C136" t="s">
        <v>17</v>
      </c>
      <c r="D136" t="s">
        <v>13</v>
      </c>
      <c r="E136" t="s">
        <v>14</v>
      </c>
      <c r="F136" t="s">
        <v>15</v>
      </c>
      <c r="G136">
        <v>1150958</v>
      </c>
      <c r="H136">
        <v>8696007</v>
      </c>
      <c r="J136">
        <v>2026</v>
      </c>
      <c r="K136">
        <v>11</v>
      </c>
      <c r="L136" t="s">
        <v>17</v>
      </c>
      <c r="M136" t="s">
        <v>13</v>
      </c>
      <c r="N136" t="s">
        <v>14</v>
      </c>
      <c r="O136" t="s">
        <v>16</v>
      </c>
      <c r="P136">
        <v>81801</v>
      </c>
      <c r="Q136">
        <v>3793857</v>
      </c>
      <c r="S136" s="17">
        <f>+Q136+H136</f>
        <v>12489864</v>
      </c>
    </row>
    <row r="137" spans="1:19" x14ac:dyDescent="0.25">
      <c r="A137">
        <v>2026</v>
      </c>
      <c r="B137">
        <v>12</v>
      </c>
      <c r="C137" t="s">
        <v>17</v>
      </c>
      <c r="D137" t="s">
        <v>13</v>
      </c>
      <c r="E137" t="s">
        <v>14</v>
      </c>
      <c r="F137" t="s">
        <v>15</v>
      </c>
      <c r="G137">
        <v>1156144</v>
      </c>
      <c r="H137">
        <v>13659517</v>
      </c>
      <c r="J137">
        <v>2026</v>
      </c>
      <c r="K137">
        <v>12</v>
      </c>
      <c r="L137" t="s">
        <v>17</v>
      </c>
      <c r="M137" t="s">
        <v>13</v>
      </c>
      <c r="N137" t="s">
        <v>14</v>
      </c>
      <c r="O137" t="s">
        <v>16</v>
      </c>
      <c r="P137">
        <v>82076</v>
      </c>
      <c r="Q137">
        <v>5959315</v>
      </c>
      <c r="S137" s="17">
        <f>+Q137+H137</f>
        <v>19618832</v>
      </c>
    </row>
    <row r="138" spans="1:19" x14ac:dyDescent="0.25">
      <c r="A138" s="14">
        <v>2027</v>
      </c>
      <c r="B138" s="14">
        <v>1</v>
      </c>
      <c r="C138" s="14" t="s">
        <v>17</v>
      </c>
      <c r="D138" s="14" t="s">
        <v>13</v>
      </c>
      <c r="E138" s="14" t="s">
        <v>14</v>
      </c>
      <c r="F138" s="14" t="s">
        <v>15</v>
      </c>
      <c r="J138" s="14">
        <v>2027</v>
      </c>
      <c r="K138" s="14">
        <v>1</v>
      </c>
      <c r="L138" s="14" t="s">
        <v>17</v>
      </c>
      <c r="M138" s="14" t="s">
        <v>13</v>
      </c>
      <c r="N138" s="14" t="s">
        <v>14</v>
      </c>
      <c r="O138" s="14" t="s">
        <v>16</v>
      </c>
    </row>
    <row r="139" spans="1:19" x14ac:dyDescent="0.25">
      <c r="A139" s="14">
        <v>2027</v>
      </c>
      <c r="B139" s="14">
        <v>2</v>
      </c>
      <c r="C139" s="14" t="s">
        <v>17</v>
      </c>
      <c r="D139" s="14" t="s">
        <v>13</v>
      </c>
      <c r="E139" s="14" t="s">
        <v>14</v>
      </c>
      <c r="F139" s="14" t="s">
        <v>15</v>
      </c>
      <c r="J139" s="14">
        <v>2027</v>
      </c>
      <c r="K139" s="14">
        <v>2</v>
      </c>
      <c r="L139" s="14" t="s">
        <v>17</v>
      </c>
      <c r="M139" s="14" t="s">
        <v>13</v>
      </c>
      <c r="N139" s="14" t="s">
        <v>14</v>
      </c>
      <c r="O139" s="14" t="s">
        <v>16</v>
      </c>
    </row>
    <row r="140" spans="1:19" x14ac:dyDescent="0.25">
      <c r="A140" s="14">
        <v>2027</v>
      </c>
      <c r="B140" s="14">
        <v>3</v>
      </c>
      <c r="C140" s="14" t="s">
        <v>17</v>
      </c>
      <c r="D140" s="14" t="s">
        <v>13</v>
      </c>
      <c r="E140" s="14" t="s">
        <v>14</v>
      </c>
      <c r="F140" s="14" t="s">
        <v>15</v>
      </c>
      <c r="J140" s="14">
        <v>2027</v>
      </c>
      <c r="K140" s="14">
        <v>3</v>
      </c>
      <c r="L140" s="14" t="s">
        <v>17</v>
      </c>
      <c r="M140" s="14" t="s">
        <v>13</v>
      </c>
      <c r="N140" s="14" t="s">
        <v>14</v>
      </c>
      <c r="O140" s="14" t="s">
        <v>16</v>
      </c>
    </row>
    <row r="141" spans="1:19" x14ac:dyDescent="0.25">
      <c r="A141" s="14">
        <v>2027</v>
      </c>
      <c r="B141" s="14">
        <v>4</v>
      </c>
      <c r="C141" s="14" t="s">
        <v>18</v>
      </c>
      <c r="D141" s="14" t="s">
        <v>13</v>
      </c>
      <c r="E141" s="14" t="s">
        <v>14</v>
      </c>
      <c r="F141" s="14" t="s">
        <v>15</v>
      </c>
      <c r="J141" s="14">
        <v>2027</v>
      </c>
      <c r="K141" s="14">
        <v>4</v>
      </c>
      <c r="L141" s="14" t="s">
        <v>18</v>
      </c>
      <c r="M141" s="14" t="s">
        <v>13</v>
      </c>
      <c r="N141" s="14" t="s">
        <v>14</v>
      </c>
      <c r="O141" s="14" t="s">
        <v>16</v>
      </c>
    </row>
    <row r="142" spans="1:19" x14ac:dyDescent="0.25">
      <c r="A142" s="14">
        <v>2027</v>
      </c>
      <c r="B142" s="14">
        <v>5</v>
      </c>
      <c r="C142" s="14" t="s">
        <v>18</v>
      </c>
      <c r="D142" s="14" t="s">
        <v>13</v>
      </c>
      <c r="E142" s="14" t="s">
        <v>14</v>
      </c>
      <c r="F142" s="14" t="s">
        <v>15</v>
      </c>
      <c r="J142" s="14">
        <v>2027</v>
      </c>
      <c r="K142" s="14">
        <v>5</v>
      </c>
      <c r="L142" s="14" t="s">
        <v>18</v>
      </c>
      <c r="M142" s="14" t="s">
        <v>13</v>
      </c>
      <c r="N142" s="14" t="s">
        <v>14</v>
      </c>
      <c r="O142" s="14" t="s">
        <v>16</v>
      </c>
    </row>
    <row r="143" spans="1:19" x14ac:dyDescent="0.25">
      <c r="A143" s="14">
        <v>2027</v>
      </c>
      <c r="B143" s="14">
        <v>6</v>
      </c>
      <c r="C143" s="14" t="s">
        <v>18</v>
      </c>
      <c r="D143" s="14" t="s">
        <v>13</v>
      </c>
      <c r="E143" s="14" t="s">
        <v>14</v>
      </c>
      <c r="F143" s="14" t="s">
        <v>15</v>
      </c>
      <c r="J143" s="14">
        <v>2027</v>
      </c>
      <c r="K143" s="14">
        <v>6</v>
      </c>
      <c r="L143" s="14" t="s">
        <v>18</v>
      </c>
      <c r="M143" s="14" t="s">
        <v>13</v>
      </c>
      <c r="N143" s="14" t="s">
        <v>14</v>
      </c>
      <c r="O143" s="14" t="s">
        <v>16</v>
      </c>
    </row>
    <row r="144" spans="1:19" x14ac:dyDescent="0.25">
      <c r="A144" s="14">
        <v>2027</v>
      </c>
      <c r="B144" s="14">
        <v>7</v>
      </c>
      <c r="C144" s="14" t="s">
        <v>18</v>
      </c>
      <c r="D144" s="14" t="s">
        <v>13</v>
      </c>
      <c r="E144" s="14" t="s">
        <v>14</v>
      </c>
      <c r="F144" s="14" t="s">
        <v>15</v>
      </c>
      <c r="J144" s="14">
        <v>2027</v>
      </c>
      <c r="K144" s="14">
        <v>7</v>
      </c>
      <c r="L144" s="14" t="s">
        <v>18</v>
      </c>
      <c r="M144" s="14" t="s">
        <v>13</v>
      </c>
      <c r="N144" s="14" t="s">
        <v>14</v>
      </c>
      <c r="O144" s="14" t="s">
        <v>16</v>
      </c>
    </row>
    <row r="145" spans="1:15" x14ac:dyDescent="0.25">
      <c r="A145" s="14">
        <v>2027</v>
      </c>
      <c r="B145" s="14">
        <v>8</v>
      </c>
      <c r="C145" s="14" t="s">
        <v>18</v>
      </c>
      <c r="D145" s="14" t="s">
        <v>13</v>
      </c>
      <c r="E145" s="14" t="s">
        <v>14</v>
      </c>
      <c r="F145" s="14" t="s">
        <v>15</v>
      </c>
      <c r="J145" s="14">
        <v>2027</v>
      </c>
      <c r="K145" s="14">
        <v>8</v>
      </c>
      <c r="L145" s="14" t="s">
        <v>18</v>
      </c>
      <c r="M145" s="14" t="s">
        <v>13</v>
      </c>
      <c r="N145" s="14" t="s">
        <v>14</v>
      </c>
      <c r="O145" s="14" t="s">
        <v>16</v>
      </c>
    </row>
    <row r="146" spans="1:15" x14ac:dyDescent="0.25">
      <c r="A146" s="14">
        <v>2027</v>
      </c>
      <c r="B146" s="14">
        <v>9</v>
      </c>
      <c r="C146" s="14" t="s">
        <v>18</v>
      </c>
      <c r="D146" s="14" t="s">
        <v>13</v>
      </c>
      <c r="E146" s="14" t="s">
        <v>14</v>
      </c>
      <c r="F146" s="14" t="s">
        <v>15</v>
      </c>
      <c r="J146" s="14">
        <v>2027</v>
      </c>
      <c r="K146" s="14">
        <v>9</v>
      </c>
      <c r="L146" s="14" t="s">
        <v>18</v>
      </c>
      <c r="M146" s="14" t="s">
        <v>13</v>
      </c>
      <c r="N146" s="14" t="s">
        <v>14</v>
      </c>
      <c r="O146" s="14" t="s">
        <v>16</v>
      </c>
    </row>
    <row r="147" spans="1:15" x14ac:dyDescent="0.25">
      <c r="A147" s="14">
        <v>2027</v>
      </c>
      <c r="B147" s="14">
        <v>10</v>
      </c>
      <c r="C147" s="14" t="s">
        <v>18</v>
      </c>
      <c r="D147" s="14" t="s">
        <v>13</v>
      </c>
      <c r="E147" s="14" t="s">
        <v>14</v>
      </c>
      <c r="F147" s="14" t="s">
        <v>15</v>
      </c>
      <c r="J147" s="14">
        <v>2027</v>
      </c>
      <c r="K147" s="14">
        <v>10</v>
      </c>
      <c r="L147" s="14" t="s">
        <v>18</v>
      </c>
      <c r="M147" s="14" t="s">
        <v>13</v>
      </c>
      <c r="N147" s="14" t="s">
        <v>14</v>
      </c>
      <c r="O147" s="14" t="s">
        <v>16</v>
      </c>
    </row>
    <row r="148" spans="1:15" x14ac:dyDescent="0.25">
      <c r="A148" s="14">
        <v>2027</v>
      </c>
      <c r="B148" s="14">
        <v>11</v>
      </c>
      <c r="C148" s="14" t="s">
        <v>17</v>
      </c>
      <c r="D148" s="14" t="s">
        <v>13</v>
      </c>
      <c r="E148" s="14" t="s">
        <v>14</v>
      </c>
      <c r="F148" s="14" t="s">
        <v>15</v>
      </c>
      <c r="J148" s="14">
        <v>2027</v>
      </c>
      <c r="K148" s="14">
        <v>11</v>
      </c>
      <c r="L148" s="14" t="s">
        <v>17</v>
      </c>
      <c r="M148" s="14" t="s">
        <v>13</v>
      </c>
      <c r="N148" s="14" t="s">
        <v>14</v>
      </c>
      <c r="O148" s="14" t="s">
        <v>16</v>
      </c>
    </row>
    <row r="149" spans="1:15" x14ac:dyDescent="0.25">
      <c r="A149" s="14">
        <v>2027</v>
      </c>
      <c r="B149" s="14">
        <v>12</v>
      </c>
      <c r="C149" s="14" t="s">
        <v>17</v>
      </c>
      <c r="D149" s="14" t="s">
        <v>13</v>
      </c>
      <c r="E149" s="14" t="s">
        <v>14</v>
      </c>
      <c r="F149" s="14" t="s">
        <v>15</v>
      </c>
      <c r="J149" s="14">
        <v>2027</v>
      </c>
      <c r="K149" s="14">
        <v>12</v>
      </c>
      <c r="L149" s="14" t="s">
        <v>17</v>
      </c>
      <c r="M149" s="14" t="s">
        <v>13</v>
      </c>
      <c r="N149" s="14" t="s">
        <v>14</v>
      </c>
      <c r="O149" s="14" t="s">
        <v>16</v>
      </c>
    </row>
    <row r="150" spans="1:15" x14ac:dyDescent="0.25">
      <c r="A150" s="14">
        <v>2028</v>
      </c>
      <c r="B150" s="14">
        <v>1</v>
      </c>
      <c r="C150" s="14" t="s">
        <v>17</v>
      </c>
      <c r="D150" s="14" t="s">
        <v>13</v>
      </c>
      <c r="E150" s="14" t="s">
        <v>14</v>
      </c>
      <c r="F150" s="14" t="s">
        <v>15</v>
      </c>
      <c r="J150" s="14">
        <v>2028</v>
      </c>
      <c r="K150" s="14">
        <v>1</v>
      </c>
      <c r="L150" s="14" t="s">
        <v>17</v>
      </c>
      <c r="M150" s="14" t="s">
        <v>13</v>
      </c>
      <c r="N150" s="14" t="s">
        <v>14</v>
      </c>
      <c r="O150" s="14" t="s">
        <v>16</v>
      </c>
    </row>
    <row r="151" spans="1:15" x14ac:dyDescent="0.25">
      <c r="A151" s="14">
        <v>2028</v>
      </c>
      <c r="B151" s="14">
        <v>2</v>
      </c>
      <c r="C151" s="14" t="s">
        <v>17</v>
      </c>
      <c r="D151" s="14" t="s">
        <v>13</v>
      </c>
      <c r="E151" s="14" t="s">
        <v>14</v>
      </c>
      <c r="F151" s="14" t="s">
        <v>15</v>
      </c>
      <c r="J151" s="14">
        <v>2028</v>
      </c>
      <c r="K151" s="14">
        <v>2</v>
      </c>
      <c r="L151" s="14" t="s">
        <v>17</v>
      </c>
      <c r="M151" s="14" t="s">
        <v>13</v>
      </c>
      <c r="N151" s="14" t="s">
        <v>14</v>
      </c>
      <c r="O151" s="14" t="s">
        <v>16</v>
      </c>
    </row>
    <row r="152" spans="1:15" x14ac:dyDescent="0.25">
      <c r="A152" s="14">
        <v>2028</v>
      </c>
      <c r="B152" s="14">
        <v>3</v>
      </c>
      <c r="C152" s="14" t="s">
        <v>17</v>
      </c>
      <c r="D152" s="14" t="s">
        <v>13</v>
      </c>
      <c r="E152" s="14" t="s">
        <v>14</v>
      </c>
      <c r="F152" s="14" t="s">
        <v>15</v>
      </c>
      <c r="J152" s="14">
        <v>2028</v>
      </c>
      <c r="K152" s="14">
        <v>3</v>
      </c>
      <c r="L152" s="14" t="s">
        <v>17</v>
      </c>
      <c r="M152" s="14" t="s">
        <v>13</v>
      </c>
      <c r="N152" s="14" t="s">
        <v>14</v>
      </c>
      <c r="O152" s="14" t="s">
        <v>16</v>
      </c>
    </row>
    <row r="153" spans="1:15" x14ac:dyDescent="0.25">
      <c r="A153" s="14">
        <v>2028</v>
      </c>
      <c r="B153" s="14">
        <v>4</v>
      </c>
      <c r="C153" s="14" t="s">
        <v>18</v>
      </c>
      <c r="D153" s="14" t="s">
        <v>13</v>
      </c>
      <c r="E153" s="14" t="s">
        <v>14</v>
      </c>
      <c r="F153" s="14" t="s">
        <v>15</v>
      </c>
      <c r="J153" s="14">
        <v>2028</v>
      </c>
      <c r="K153" s="14">
        <v>4</v>
      </c>
      <c r="L153" s="14" t="s">
        <v>18</v>
      </c>
      <c r="M153" s="14" t="s">
        <v>13</v>
      </c>
      <c r="N153" s="14" t="s">
        <v>14</v>
      </c>
      <c r="O153" s="14" t="s">
        <v>16</v>
      </c>
    </row>
    <row r="154" spans="1:15" x14ac:dyDescent="0.25">
      <c r="A154" s="14">
        <v>2028</v>
      </c>
      <c r="B154" s="14">
        <v>5</v>
      </c>
      <c r="C154" s="14" t="s">
        <v>18</v>
      </c>
      <c r="D154" s="14" t="s">
        <v>13</v>
      </c>
      <c r="E154" s="14" t="s">
        <v>14</v>
      </c>
      <c r="F154" s="14" t="s">
        <v>15</v>
      </c>
      <c r="J154" s="14">
        <v>2028</v>
      </c>
      <c r="K154" s="14">
        <v>5</v>
      </c>
      <c r="L154" s="14" t="s">
        <v>18</v>
      </c>
      <c r="M154" s="14" t="s">
        <v>13</v>
      </c>
      <c r="N154" s="14" t="s">
        <v>14</v>
      </c>
      <c r="O154" s="14" t="s">
        <v>16</v>
      </c>
    </row>
    <row r="155" spans="1:15" x14ac:dyDescent="0.25">
      <c r="A155" s="14">
        <v>2028</v>
      </c>
      <c r="B155" s="14">
        <v>6</v>
      </c>
      <c r="C155" s="14" t="s">
        <v>18</v>
      </c>
      <c r="D155" s="14" t="s">
        <v>13</v>
      </c>
      <c r="E155" s="14" t="s">
        <v>14</v>
      </c>
      <c r="F155" s="14" t="s">
        <v>15</v>
      </c>
      <c r="J155" s="14">
        <v>2028</v>
      </c>
      <c r="K155" s="14">
        <v>6</v>
      </c>
      <c r="L155" s="14" t="s">
        <v>18</v>
      </c>
      <c r="M155" s="14" t="s">
        <v>13</v>
      </c>
      <c r="N155" s="14" t="s">
        <v>14</v>
      </c>
      <c r="O155" s="14" t="s">
        <v>16</v>
      </c>
    </row>
    <row r="156" spans="1:15" x14ac:dyDescent="0.25">
      <c r="A156" s="14">
        <v>2028</v>
      </c>
      <c r="B156" s="14">
        <v>7</v>
      </c>
      <c r="C156" s="14" t="s">
        <v>18</v>
      </c>
      <c r="D156" s="14" t="s">
        <v>13</v>
      </c>
      <c r="E156" s="14" t="s">
        <v>14</v>
      </c>
      <c r="F156" s="14" t="s">
        <v>15</v>
      </c>
      <c r="J156" s="14">
        <v>2028</v>
      </c>
      <c r="K156" s="14">
        <v>7</v>
      </c>
      <c r="L156" s="14" t="s">
        <v>18</v>
      </c>
      <c r="M156" s="14" t="s">
        <v>13</v>
      </c>
      <c r="N156" s="14" t="s">
        <v>14</v>
      </c>
      <c r="O156" s="14" t="s">
        <v>16</v>
      </c>
    </row>
    <row r="157" spans="1:15" x14ac:dyDescent="0.25">
      <c r="A157" s="14">
        <v>2028</v>
      </c>
      <c r="B157" s="14">
        <v>8</v>
      </c>
      <c r="C157" s="14" t="s">
        <v>18</v>
      </c>
      <c r="D157" s="14" t="s">
        <v>13</v>
      </c>
      <c r="E157" s="14" t="s">
        <v>14</v>
      </c>
      <c r="F157" s="14" t="s">
        <v>15</v>
      </c>
      <c r="J157" s="14">
        <v>2028</v>
      </c>
      <c r="K157" s="14">
        <v>8</v>
      </c>
      <c r="L157" s="14" t="s">
        <v>18</v>
      </c>
      <c r="M157" s="14" t="s">
        <v>13</v>
      </c>
      <c r="N157" s="14" t="s">
        <v>14</v>
      </c>
      <c r="O157" s="14" t="s">
        <v>16</v>
      </c>
    </row>
    <row r="158" spans="1:15" x14ac:dyDescent="0.25">
      <c r="A158" s="14">
        <v>2028</v>
      </c>
      <c r="B158" s="14">
        <v>9</v>
      </c>
      <c r="C158" s="14" t="s">
        <v>18</v>
      </c>
      <c r="D158" s="14" t="s">
        <v>13</v>
      </c>
      <c r="E158" s="14" t="s">
        <v>14</v>
      </c>
      <c r="F158" s="14" t="s">
        <v>15</v>
      </c>
      <c r="J158" s="14">
        <v>2028</v>
      </c>
      <c r="K158" s="14">
        <v>9</v>
      </c>
      <c r="L158" s="14" t="s">
        <v>18</v>
      </c>
      <c r="M158" s="14" t="s">
        <v>13</v>
      </c>
      <c r="N158" s="14" t="s">
        <v>14</v>
      </c>
      <c r="O158" s="14" t="s">
        <v>16</v>
      </c>
    </row>
    <row r="159" spans="1:15" x14ac:dyDescent="0.25">
      <c r="A159" s="14">
        <v>2028</v>
      </c>
      <c r="B159" s="14">
        <v>10</v>
      </c>
      <c r="C159" s="14" t="s">
        <v>18</v>
      </c>
      <c r="D159" s="14" t="s">
        <v>13</v>
      </c>
      <c r="E159" s="14" t="s">
        <v>14</v>
      </c>
      <c r="F159" s="14" t="s">
        <v>15</v>
      </c>
      <c r="J159" s="14">
        <v>2028</v>
      </c>
      <c r="K159" s="14">
        <v>10</v>
      </c>
      <c r="L159" s="14" t="s">
        <v>18</v>
      </c>
      <c r="M159" s="14" t="s">
        <v>13</v>
      </c>
      <c r="N159" s="14" t="s">
        <v>14</v>
      </c>
      <c r="O159" s="14" t="s">
        <v>16</v>
      </c>
    </row>
    <row r="160" spans="1:15" x14ac:dyDescent="0.25">
      <c r="A160" s="14">
        <v>2028</v>
      </c>
      <c r="B160" s="14">
        <v>11</v>
      </c>
      <c r="C160" s="14" t="s">
        <v>17</v>
      </c>
      <c r="D160" s="14" t="s">
        <v>13</v>
      </c>
      <c r="E160" s="14" t="s">
        <v>14</v>
      </c>
      <c r="F160" s="14" t="s">
        <v>15</v>
      </c>
      <c r="J160" s="14">
        <v>2028</v>
      </c>
      <c r="K160" s="14">
        <v>11</v>
      </c>
      <c r="L160" s="14" t="s">
        <v>17</v>
      </c>
      <c r="M160" s="14" t="s">
        <v>13</v>
      </c>
      <c r="N160" s="14" t="s">
        <v>14</v>
      </c>
      <c r="O160" s="14" t="s">
        <v>16</v>
      </c>
    </row>
    <row r="161" spans="1:15" x14ac:dyDescent="0.25">
      <c r="A161" s="14">
        <v>2028</v>
      </c>
      <c r="B161" s="14">
        <v>12</v>
      </c>
      <c r="C161" s="14" t="s">
        <v>17</v>
      </c>
      <c r="D161" s="14" t="s">
        <v>13</v>
      </c>
      <c r="E161" s="14" t="s">
        <v>14</v>
      </c>
      <c r="F161" s="14" t="s">
        <v>15</v>
      </c>
      <c r="J161" s="14">
        <v>2028</v>
      </c>
      <c r="K161" s="14">
        <v>12</v>
      </c>
      <c r="L161" s="14" t="s">
        <v>17</v>
      </c>
      <c r="M161" s="14" t="s">
        <v>13</v>
      </c>
      <c r="N161" s="14" t="s">
        <v>14</v>
      </c>
      <c r="O161" s="14" t="s">
        <v>16</v>
      </c>
    </row>
    <row r="162" spans="1:15" x14ac:dyDescent="0.25">
      <c r="A162" s="14">
        <v>2029</v>
      </c>
      <c r="B162" s="14">
        <v>1</v>
      </c>
      <c r="C162" s="14" t="s">
        <v>17</v>
      </c>
      <c r="D162" s="14" t="s">
        <v>13</v>
      </c>
      <c r="E162" s="14" t="s">
        <v>14</v>
      </c>
      <c r="F162" s="14" t="s">
        <v>15</v>
      </c>
      <c r="J162" s="14">
        <v>2029</v>
      </c>
      <c r="K162" s="14">
        <v>1</v>
      </c>
      <c r="L162" s="14" t="s">
        <v>17</v>
      </c>
      <c r="M162" s="14" t="s">
        <v>13</v>
      </c>
      <c r="N162" s="14" t="s">
        <v>14</v>
      </c>
      <c r="O162" s="14" t="s">
        <v>16</v>
      </c>
    </row>
    <row r="163" spans="1:15" x14ac:dyDescent="0.25">
      <c r="A163" s="14">
        <v>2029</v>
      </c>
      <c r="B163" s="14">
        <v>2</v>
      </c>
      <c r="C163" s="14" t="s">
        <v>17</v>
      </c>
      <c r="D163" s="14" t="s">
        <v>13</v>
      </c>
      <c r="E163" s="14" t="s">
        <v>14</v>
      </c>
      <c r="F163" s="14" t="s">
        <v>15</v>
      </c>
      <c r="J163" s="14">
        <v>2029</v>
      </c>
      <c r="K163" s="14">
        <v>2</v>
      </c>
      <c r="L163" s="14" t="s">
        <v>17</v>
      </c>
      <c r="M163" s="14" t="s">
        <v>13</v>
      </c>
      <c r="N163" s="14" t="s">
        <v>14</v>
      </c>
      <c r="O163" s="14" t="s">
        <v>16</v>
      </c>
    </row>
    <row r="164" spans="1:15" x14ac:dyDescent="0.25">
      <c r="A164" s="14">
        <v>2029</v>
      </c>
      <c r="B164" s="14">
        <v>3</v>
      </c>
      <c r="C164" s="14" t="s">
        <v>17</v>
      </c>
      <c r="D164" s="14" t="s">
        <v>13</v>
      </c>
      <c r="E164" s="14" t="s">
        <v>14</v>
      </c>
      <c r="F164" s="14" t="s">
        <v>15</v>
      </c>
      <c r="J164" s="14">
        <v>2029</v>
      </c>
      <c r="K164" s="14">
        <v>3</v>
      </c>
      <c r="L164" s="14" t="s">
        <v>17</v>
      </c>
      <c r="M164" s="14" t="s">
        <v>13</v>
      </c>
      <c r="N164" s="14" t="s">
        <v>14</v>
      </c>
      <c r="O164" s="14" t="s">
        <v>16</v>
      </c>
    </row>
    <row r="165" spans="1:15" x14ac:dyDescent="0.25">
      <c r="A165" s="14">
        <v>2029</v>
      </c>
      <c r="B165" s="14">
        <v>4</v>
      </c>
      <c r="C165" s="14" t="s">
        <v>18</v>
      </c>
      <c r="D165" s="14" t="s">
        <v>13</v>
      </c>
      <c r="E165" s="14" t="s">
        <v>14</v>
      </c>
      <c r="F165" s="14" t="s">
        <v>15</v>
      </c>
      <c r="J165" s="14">
        <v>2029</v>
      </c>
      <c r="K165" s="14">
        <v>4</v>
      </c>
      <c r="L165" s="14" t="s">
        <v>18</v>
      </c>
      <c r="M165" s="14" t="s">
        <v>13</v>
      </c>
      <c r="N165" s="14" t="s">
        <v>14</v>
      </c>
      <c r="O165" s="14" t="s">
        <v>16</v>
      </c>
    </row>
    <row r="166" spans="1:15" x14ac:dyDescent="0.25">
      <c r="A166" s="14">
        <v>2029</v>
      </c>
      <c r="B166" s="14">
        <v>5</v>
      </c>
      <c r="C166" s="14" t="s">
        <v>18</v>
      </c>
      <c r="D166" s="14" t="s">
        <v>13</v>
      </c>
      <c r="E166" s="14" t="s">
        <v>14</v>
      </c>
      <c r="F166" s="14" t="s">
        <v>15</v>
      </c>
      <c r="J166" s="14">
        <v>2029</v>
      </c>
      <c r="K166" s="14">
        <v>5</v>
      </c>
      <c r="L166" s="14" t="s">
        <v>18</v>
      </c>
      <c r="M166" s="14" t="s">
        <v>13</v>
      </c>
      <c r="N166" s="14" t="s">
        <v>14</v>
      </c>
      <c r="O166" s="14" t="s">
        <v>16</v>
      </c>
    </row>
    <row r="167" spans="1:15" x14ac:dyDescent="0.25">
      <c r="A167" s="14">
        <v>2029</v>
      </c>
      <c r="B167" s="14">
        <v>6</v>
      </c>
      <c r="C167" s="14" t="s">
        <v>18</v>
      </c>
      <c r="D167" s="14" t="s">
        <v>13</v>
      </c>
      <c r="E167" s="14" t="s">
        <v>14</v>
      </c>
      <c r="F167" s="14" t="s">
        <v>15</v>
      </c>
      <c r="J167" s="14">
        <v>2029</v>
      </c>
      <c r="K167" s="14">
        <v>6</v>
      </c>
      <c r="L167" s="14" t="s">
        <v>18</v>
      </c>
      <c r="M167" s="14" t="s">
        <v>13</v>
      </c>
      <c r="N167" s="14" t="s">
        <v>14</v>
      </c>
      <c r="O167" s="14" t="s">
        <v>16</v>
      </c>
    </row>
    <row r="168" spans="1:15" x14ac:dyDescent="0.25">
      <c r="A168" s="14">
        <v>2029</v>
      </c>
      <c r="B168" s="14">
        <v>7</v>
      </c>
      <c r="C168" s="14" t="s">
        <v>18</v>
      </c>
      <c r="D168" s="14" t="s">
        <v>13</v>
      </c>
      <c r="E168" s="14" t="s">
        <v>14</v>
      </c>
      <c r="F168" s="14" t="s">
        <v>15</v>
      </c>
      <c r="J168" s="14">
        <v>2029</v>
      </c>
      <c r="K168" s="14">
        <v>7</v>
      </c>
      <c r="L168" s="14" t="s">
        <v>18</v>
      </c>
      <c r="M168" s="14" t="s">
        <v>13</v>
      </c>
      <c r="N168" s="14" t="s">
        <v>14</v>
      </c>
      <c r="O168" s="14" t="s">
        <v>16</v>
      </c>
    </row>
    <row r="169" spans="1:15" x14ac:dyDescent="0.25">
      <c r="A169" s="14">
        <v>2029</v>
      </c>
      <c r="B169" s="14">
        <v>8</v>
      </c>
      <c r="C169" s="14" t="s">
        <v>18</v>
      </c>
      <c r="D169" s="14" t="s">
        <v>13</v>
      </c>
      <c r="E169" s="14" t="s">
        <v>14</v>
      </c>
      <c r="F169" s="14" t="s">
        <v>15</v>
      </c>
      <c r="J169" s="14">
        <v>2029</v>
      </c>
      <c r="K169" s="14">
        <v>8</v>
      </c>
      <c r="L169" s="14" t="s">
        <v>18</v>
      </c>
      <c r="M169" s="14" t="s">
        <v>13</v>
      </c>
      <c r="N169" s="14" t="s">
        <v>14</v>
      </c>
      <c r="O169" s="14" t="s">
        <v>16</v>
      </c>
    </row>
    <row r="170" spans="1:15" x14ac:dyDescent="0.25">
      <c r="A170" s="14">
        <v>2029</v>
      </c>
      <c r="B170" s="14">
        <v>9</v>
      </c>
      <c r="C170" s="14" t="s">
        <v>18</v>
      </c>
      <c r="D170" s="14" t="s">
        <v>13</v>
      </c>
      <c r="E170" s="14" t="s">
        <v>14</v>
      </c>
      <c r="F170" s="14" t="s">
        <v>15</v>
      </c>
      <c r="J170" s="14">
        <v>2029</v>
      </c>
      <c r="K170" s="14">
        <v>9</v>
      </c>
      <c r="L170" s="14" t="s">
        <v>18</v>
      </c>
      <c r="M170" s="14" t="s">
        <v>13</v>
      </c>
      <c r="N170" s="14" t="s">
        <v>14</v>
      </c>
      <c r="O170" s="14" t="s">
        <v>16</v>
      </c>
    </row>
    <row r="171" spans="1:15" x14ac:dyDescent="0.25">
      <c r="A171" s="14">
        <v>2029</v>
      </c>
      <c r="B171" s="14">
        <v>10</v>
      </c>
      <c r="C171" s="14" t="s">
        <v>18</v>
      </c>
      <c r="D171" s="14" t="s">
        <v>13</v>
      </c>
      <c r="E171" s="14" t="s">
        <v>14</v>
      </c>
      <c r="F171" s="14" t="s">
        <v>15</v>
      </c>
      <c r="J171" s="14">
        <v>2029</v>
      </c>
      <c r="K171" s="14">
        <v>10</v>
      </c>
      <c r="L171" s="14" t="s">
        <v>18</v>
      </c>
      <c r="M171" s="14" t="s">
        <v>13</v>
      </c>
      <c r="N171" s="14" t="s">
        <v>14</v>
      </c>
      <c r="O171" s="14" t="s">
        <v>16</v>
      </c>
    </row>
    <row r="172" spans="1:15" x14ac:dyDescent="0.25">
      <c r="A172" s="14">
        <v>2029</v>
      </c>
      <c r="B172" s="14">
        <v>11</v>
      </c>
      <c r="C172" s="14" t="s">
        <v>17</v>
      </c>
      <c r="D172" s="14" t="s">
        <v>13</v>
      </c>
      <c r="E172" s="14" t="s">
        <v>14</v>
      </c>
      <c r="F172" s="14" t="s">
        <v>15</v>
      </c>
      <c r="J172" s="14">
        <v>2029</v>
      </c>
      <c r="K172" s="14">
        <v>11</v>
      </c>
      <c r="L172" s="14" t="s">
        <v>17</v>
      </c>
      <c r="M172" s="14" t="s">
        <v>13</v>
      </c>
      <c r="N172" s="14" t="s">
        <v>14</v>
      </c>
      <c r="O172" s="14" t="s">
        <v>16</v>
      </c>
    </row>
    <row r="173" spans="1:15" x14ac:dyDescent="0.25">
      <c r="A173" s="14">
        <v>2029</v>
      </c>
      <c r="B173" s="14">
        <v>12</v>
      </c>
      <c r="C173" s="14" t="s">
        <v>17</v>
      </c>
      <c r="D173" s="14" t="s">
        <v>13</v>
      </c>
      <c r="E173" s="14" t="s">
        <v>14</v>
      </c>
      <c r="F173" s="14" t="s">
        <v>15</v>
      </c>
      <c r="J173" s="14">
        <v>2029</v>
      </c>
      <c r="K173" s="14">
        <v>12</v>
      </c>
      <c r="L173" s="14" t="s">
        <v>17</v>
      </c>
      <c r="M173" s="14" t="s">
        <v>13</v>
      </c>
      <c r="N173" s="14" t="s">
        <v>14</v>
      </c>
      <c r="O173" s="14" t="s">
        <v>16</v>
      </c>
    </row>
    <row r="174" spans="1:15" x14ac:dyDescent="0.25">
      <c r="A174" s="14">
        <v>2030</v>
      </c>
      <c r="B174" s="14">
        <v>1</v>
      </c>
      <c r="C174" s="14" t="s">
        <v>17</v>
      </c>
      <c r="D174" s="14" t="s">
        <v>13</v>
      </c>
      <c r="E174" s="14" t="s">
        <v>14</v>
      </c>
      <c r="F174" s="14" t="s">
        <v>15</v>
      </c>
      <c r="J174" s="14">
        <v>2030</v>
      </c>
      <c r="K174" s="14">
        <v>1</v>
      </c>
      <c r="L174" s="14" t="s">
        <v>17</v>
      </c>
      <c r="M174" s="14" t="s">
        <v>13</v>
      </c>
      <c r="N174" s="14" t="s">
        <v>14</v>
      </c>
      <c r="O174" s="14" t="s">
        <v>16</v>
      </c>
    </row>
    <row r="175" spans="1:15" x14ac:dyDescent="0.25">
      <c r="A175" s="14">
        <v>2030</v>
      </c>
      <c r="B175" s="14">
        <v>2</v>
      </c>
      <c r="C175" s="14" t="s">
        <v>17</v>
      </c>
      <c r="D175" s="14" t="s">
        <v>13</v>
      </c>
      <c r="E175" s="14" t="s">
        <v>14</v>
      </c>
      <c r="F175" s="14" t="s">
        <v>15</v>
      </c>
      <c r="J175" s="14">
        <v>2030</v>
      </c>
      <c r="K175" s="14">
        <v>2</v>
      </c>
      <c r="L175" s="14" t="s">
        <v>17</v>
      </c>
      <c r="M175" s="14" t="s">
        <v>13</v>
      </c>
      <c r="N175" s="14" t="s">
        <v>14</v>
      </c>
      <c r="O175" s="14" t="s">
        <v>16</v>
      </c>
    </row>
    <row r="176" spans="1:15" x14ac:dyDescent="0.25">
      <c r="A176" s="14">
        <v>2030</v>
      </c>
      <c r="B176" s="14">
        <v>3</v>
      </c>
      <c r="C176" s="14" t="s">
        <v>17</v>
      </c>
      <c r="D176" s="14" t="s">
        <v>13</v>
      </c>
      <c r="E176" s="14" t="s">
        <v>14</v>
      </c>
      <c r="F176" s="14" t="s">
        <v>15</v>
      </c>
      <c r="J176" s="14">
        <v>2030</v>
      </c>
      <c r="K176" s="14">
        <v>3</v>
      </c>
      <c r="L176" s="14" t="s">
        <v>17</v>
      </c>
      <c r="M176" s="14" t="s">
        <v>13</v>
      </c>
      <c r="N176" s="14" t="s">
        <v>14</v>
      </c>
      <c r="O176" s="14" t="s">
        <v>16</v>
      </c>
    </row>
    <row r="177" spans="1:15" x14ac:dyDescent="0.25">
      <c r="A177" s="14">
        <v>2030</v>
      </c>
      <c r="B177" s="14">
        <v>4</v>
      </c>
      <c r="C177" s="14" t="s">
        <v>18</v>
      </c>
      <c r="D177" s="14" t="s">
        <v>13</v>
      </c>
      <c r="E177" s="14" t="s">
        <v>14</v>
      </c>
      <c r="F177" s="14" t="s">
        <v>15</v>
      </c>
      <c r="J177" s="14">
        <v>2030</v>
      </c>
      <c r="K177" s="14">
        <v>4</v>
      </c>
      <c r="L177" s="14" t="s">
        <v>18</v>
      </c>
      <c r="M177" s="14" t="s">
        <v>13</v>
      </c>
      <c r="N177" s="14" t="s">
        <v>14</v>
      </c>
      <c r="O177" s="14" t="s">
        <v>16</v>
      </c>
    </row>
    <row r="178" spans="1:15" x14ac:dyDescent="0.25">
      <c r="A178" s="14">
        <v>2030</v>
      </c>
      <c r="B178" s="14">
        <v>5</v>
      </c>
      <c r="C178" s="14" t="s">
        <v>18</v>
      </c>
      <c r="D178" s="14" t="s">
        <v>13</v>
      </c>
      <c r="E178" s="14" t="s">
        <v>14</v>
      </c>
      <c r="F178" s="14" t="s">
        <v>15</v>
      </c>
      <c r="J178" s="14">
        <v>2030</v>
      </c>
      <c r="K178" s="14">
        <v>5</v>
      </c>
      <c r="L178" s="14" t="s">
        <v>18</v>
      </c>
      <c r="M178" s="14" t="s">
        <v>13</v>
      </c>
      <c r="N178" s="14" t="s">
        <v>14</v>
      </c>
      <c r="O178" s="14" t="s">
        <v>16</v>
      </c>
    </row>
    <row r="179" spans="1:15" x14ac:dyDescent="0.25">
      <c r="A179" s="14">
        <v>2030</v>
      </c>
      <c r="B179" s="14">
        <v>6</v>
      </c>
      <c r="C179" s="14" t="s">
        <v>18</v>
      </c>
      <c r="D179" s="14" t="s">
        <v>13</v>
      </c>
      <c r="E179" s="14" t="s">
        <v>14</v>
      </c>
      <c r="F179" s="14" t="s">
        <v>15</v>
      </c>
      <c r="J179" s="14">
        <v>2030</v>
      </c>
      <c r="K179" s="14">
        <v>6</v>
      </c>
      <c r="L179" s="14" t="s">
        <v>18</v>
      </c>
      <c r="M179" s="14" t="s">
        <v>13</v>
      </c>
      <c r="N179" s="14" t="s">
        <v>14</v>
      </c>
      <c r="O179" s="14" t="s">
        <v>16</v>
      </c>
    </row>
    <row r="180" spans="1:15" x14ac:dyDescent="0.25">
      <c r="A180" s="14">
        <v>2030</v>
      </c>
      <c r="B180" s="14">
        <v>7</v>
      </c>
      <c r="C180" s="14" t="s">
        <v>18</v>
      </c>
      <c r="D180" s="14" t="s">
        <v>13</v>
      </c>
      <c r="E180" s="14" t="s">
        <v>14</v>
      </c>
      <c r="F180" s="14" t="s">
        <v>15</v>
      </c>
      <c r="J180" s="14">
        <v>2030</v>
      </c>
      <c r="K180" s="14">
        <v>7</v>
      </c>
      <c r="L180" s="14" t="s">
        <v>18</v>
      </c>
      <c r="M180" s="14" t="s">
        <v>13</v>
      </c>
      <c r="N180" s="14" t="s">
        <v>14</v>
      </c>
      <c r="O180" s="14" t="s">
        <v>16</v>
      </c>
    </row>
    <row r="181" spans="1:15" x14ac:dyDescent="0.25">
      <c r="A181" s="14">
        <v>2030</v>
      </c>
      <c r="B181" s="14">
        <v>8</v>
      </c>
      <c r="C181" s="14" t="s">
        <v>18</v>
      </c>
      <c r="D181" s="14" t="s">
        <v>13</v>
      </c>
      <c r="E181" s="14" t="s">
        <v>14</v>
      </c>
      <c r="F181" s="14" t="s">
        <v>15</v>
      </c>
      <c r="J181" s="14">
        <v>2030</v>
      </c>
      <c r="K181" s="14">
        <v>8</v>
      </c>
      <c r="L181" s="14" t="s">
        <v>18</v>
      </c>
      <c r="M181" s="14" t="s">
        <v>13</v>
      </c>
      <c r="N181" s="14" t="s">
        <v>14</v>
      </c>
      <c r="O181" s="14" t="s">
        <v>16</v>
      </c>
    </row>
    <row r="182" spans="1:15" x14ac:dyDescent="0.25">
      <c r="A182" s="14">
        <v>2030</v>
      </c>
      <c r="B182" s="14">
        <v>9</v>
      </c>
      <c r="C182" s="14" t="s">
        <v>18</v>
      </c>
      <c r="D182" s="14" t="s">
        <v>13</v>
      </c>
      <c r="E182" s="14" t="s">
        <v>14</v>
      </c>
      <c r="F182" s="14" t="s">
        <v>15</v>
      </c>
      <c r="J182" s="14">
        <v>2030</v>
      </c>
      <c r="K182" s="14">
        <v>9</v>
      </c>
      <c r="L182" s="14" t="s">
        <v>18</v>
      </c>
      <c r="M182" s="14" t="s">
        <v>13</v>
      </c>
      <c r="N182" s="14" t="s">
        <v>14</v>
      </c>
      <c r="O182" s="14" t="s">
        <v>16</v>
      </c>
    </row>
    <row r="183" spans="1:15" x14ac:dyDescent="0.25">
      <c r="A183" s="14">
        <v>2030</v>
      </c>
      <c r="B183" s="14">
        <v>10</v>
      </c>
      <c r="C183" s="14" t="s">
        <v>18</v>
      </c>
      <c r="D183" s="14" t="s">
        <v>13</v>
      </c>
      <c r="E183" s="14" t="s">
        <v>14</v>
      </c>
      <c r="F183" s="14" t="s">
        <v>15</v>
      </c>
      <c r="J183" s="14">
        <v>2030</v>
      </c>
      <c r="K183" s="14">
        <v>10</v>
      </c>
      <c r="L183" s="14" t="s">
        <v>18</v>
      </c>
      <c r="M183" s="14" t="s">
        <v>13</v>
      </c>
      <c r="N183" s="14" t="s">
        <v>14</v>
      </c>
      <c r="O183" s="14" t="s">
        <v>16</v>
      </c>
    </row>
    <row r="184" spans="1:15" x14ac:dyDescent="0.25">
      <c r="A184" s="14">
        <v>2030</v>
      </c>
      <c r="B184" s="14">
        <v>11</v>
      </c>
      <c r="C184" s="14" t="s">
        <v>17</v>
      </c>
      <c r="D184" s="14" t="s">
        <v>13</v>
      </c>
      <c r="E184" s="14" t="s">
        <v>14</v>
      </c>
      <c r="F184" s="14" t="s">
        <v>15</v>
      </c>
      <c r="J184" s="14">
        <v>2030</v>
      </c>
      <c r="K184" s="14">
        <v>11</v>
      </c>
      <c r="L184" s="14" t="s">
        <v>17</v>
      </c>
      <c r="M184" s="14" t="s">
        <v>13</v>
      </c>
      <c r="N184" s="14" t="s">
        <v>14</v>
      </c>
      <c r="O184" s="14" t="s">
        <v>16</v>
      </c>
    </row>
    <row r="185" spans="1:15" x14ac:dyDescent="0.25">
      <c r="A185" s="14">
        <v>2030</v>
      </c>
      <c r="B185" s="14">
        <v>12</v>
      </c>
      <c r="C185" s="14" t="s">
        <v>17</v>
      </c>
      <c r="D185" s="14" t="s">
        <v>13</v>
      </c>
      <c r="E185" s="14" t="s">
        <v>14</v>
      </c>
      <c r="F185" s="14" t="s">
        <v>15</v>
      </c>
      <c r="J185" s="14">
        <v>2030</v>
      </c>
      <c r="K185" s="14">
        <v>12</v>
      </c>
      <c r="L185" s="14" t="s">
        <v>17</v>
      </c>
      <c r="M185" s="14" t="s">
        <v>13</v>
      </c>
      <c r="N185" s="14" t="s">
        <v>14</v>
      </c>
      <c r="O185" s="14" t="s">
        <v>16</v>
      </c>
    </row>
    <row r="186" spans="1:15" x14ac:dyDescent="0.25">
      <c r="A186" s="14">
        <v>2031</v>
      </c>
      <c r="B186" s="14">
        <v>1</v>
      </c>
      <c r="C186" s="14" t="s">
        <v>17</v>
      </c>
      <c r="D186" s="14" t="s">
        <v>13</v>
      </c>
      <c r="E186" s="14" t="s">
        <v>14</v>
      </c>
      <c r="F186" s="14" t="s">
        <v>15</v>
      </c>
      <c r="J186" s="14">
        <v>2031</v>
      </c>
      <c r="K186" s="14">
        <v>1</v>
      </c>
      <c r="L186" s="14" t="s">
        <v>17</v>
      </c>
      <c r="M186" s="14" t="s">
        <v>13</v>
      </c>
      <c r="N186" s="14" t="s">
        <v>14</v>
      </c>
      <c r="O186" s="14" t="s">
        <v>16</v>
      </c>
    </row>
    <row r="187" spans="1:15" x14ac:dyDescent="0.25">
      <c r="A187" s="14">
        <v>2031</v>
      </c>
      <c r="B187" s="14">
        <v>2</v>
      </c>
      <c r="C187" s="14" t="s">
        <v>17</v>
      </c>
      <c r="D187" s="14" t="s">
        <v>13</v>
      </c>
      <c r="E187" s="14" t="s">
        <v>14</v>
      </c>
      <c r="F187" s="14" t="s">
        <v>15</v>
      </c>
      <c r="J187" s="14">
        <v>2031</v>
      </c>
      <c r="K187" s="14">
        <v>2</v>
      </c>
      <c r="L187" s="14" t="s">
        <v>17</v>
      </c>
      <c r="M187" s="14" t="s">
        <v>13</v>
      </c>
      <c r="N187" s="14" t="s">
        <v>14</v>
      </c>
      <c r="O187" s="14" t="s">
        <v>16</v>
      </c>
    </row>
    <row r="188" spans="1:15" x14ac:dyDescent="0.25">
      <c r="A188" s="14">
        <v>2031</v>
      </c>
      <c r="B188" s="14">
        <v>3</v>
      </c>
      <c r="C188" s="14" t="s">
        <v>17</v>
      </c>
      <c r="D188" s="14" t="s">
        <v>13</v>
      </c>
      <c r="E188" s="14" t="s">
        <v>14</v>
      </c>
      <c r="F188" s="14" t="s">
        <v>15</v>
      </c>
      <c r="J188" s="14">
        <v>2031</v>
      </c>
      <c r="K188" s="14">
        <v>3</v>
      </c>
      <c r="L188" s="14" t="s">
        <v>17</v>
      </c>
      <c r="M188" s="14" t="s">
        <v>13</v>
      </c>
      <c r="N188" s="14" t="s">
        <v>14</v>
      </c>
      <c r="O188" s="14" t="s">
        <v>16</v>
      </c>
    </row>
    <row r="189" spans="1:15" x14ac:dyDescent="0.25">
      <c r="A189" s="14">
        <v>2031</v>
      </c>
      <c r="B189" s="14">
        <v>4</v>
      </c>
      <c r="C189" s="14" t="s">
        <v>18</v>
      </c>
      <c r="D189" s="14" t="s">
        <v>13</v>
      </c>
      <c r="E189" s="14" t="s">
        <v>14</v>
      </c>
      <c r="F189" s="14" t="s">
        <v>15</v>
      </c>
      <c r="J189" s="14">
        <v>2031</v>
      </c>
      <c r="K189" s="14">
        <v>4</v>
      </c>
      <c r="L189" s="14" t="s">
        <v>18</v>
      </c>
      <c r="M189" s="14" t="s">
        <v>13</v>
      </c>
      <c r="N189" s="14" t="s">
        <v>14</v>
      </c>
      <c r="O189" s="14" t="s">
        <v>16</v>
      </c>
    </row>
    <row r="190" spans="1:15" x14ac:dyDescent="0.25">
      <c r="A190" s="14">
        <v>2031</v>
      </c>
      <c r="B190" s="14">
        <v>5</v>
      </c>
      <c r="C190" s="14" t="s">
        <v>18</v>
      </c>
      <c r="D190" s="14" t="s">
        <v>13</v>
      </c>
      <c r="E190" s="14" t="s">
        <v>14</v>
      </c>
      <c r="F190" s="14" t="s">
        <v>15</v>
      </c>
      <c r="J190" s="14">
        <v>2031</v>
      </c>
      <c r="K190" s="14">
        <v>5</v>
      </c>
      <c r="L190" s="14" t="s">
        <v>18</v>
      </c>
      <c r="M190" s="14" t="s">
        <v>13</v>
      </c>
      <c r="N190" s="14" t="s">
        <v>14</v>
      </c>
      <c r="O190" s="14" t="s">
        <v>16</v>
      </c>
    </row>
    <row r="191" spans="1:15" x14ac:dyDescent="0.25">
      <c r="A191" s="14">
        <v>2031</v>
      </c>
      <c r="B191" s="14">
        <v>6</v>
      </c>
      <c r="C191" s="14" t="s">
        <v>18</v>
      </c>
      <c r="D191" s="14" t="s">
        <v>13</v>
      </c>
      <c r="E191" s="14" t="s">
        <v>14</v>
      </c>
      <c r="F191" s="14" t="s">
        <v>15</v>
      </c>
      <c r="J191" s="14">
        <v>2031</v>
      </c>
      <c r="K191" s="14">
        <v>6</v>
      </c>
      <c r="L191" s="14" t="s">
        <v>18</v>
      </c>
      <c r="M191" s="14" t="s">
        <v>13</v>
      </c>
      <c r="N191" s="14" t="s">
        <v>14</v>
      </c>
      <c r="O191" s="14" t="s">
        <v>16</v>
      </c>
    </row>
    <row r="192" spans="1:15" x14ac:dyDescent="0.25">
      <c r="A192" s="14">
        <v>2031</v>
      </c>
      <c r="B192" s="14">
        <v>7</v>
      </c>
      <c r="C192" s="14" t="s">
        <v>18</v>
      </c>
      <c r="D192" s="14" t="s">
        <v>13</v>
      </c>
      <c r="E192" s="14" t="s">
        <v>14</v>
      </c>
      <c r="F192" s="14" t="s">
        <v>15</v>
      </c>
      <c r="J192" s="14">
        <v>2031</v>
      </c>
      <c r="K192" s="14">
        <v>7</v>
      </c>
      <c r="L192" s="14" t="s">
        <v>18</v>
      </c>
      <c r="M192" s="14" t="s">
        <v>13</v>
      </c>
      <c r="N192" s="14" t="s">
        <v>14</v>
      </c>
      <c r="O192" s="14" t="s">
        <v>16</v>
      </c>
    </row>
    <row r="193" spans="1:15" x14ac:dyDescent="0.25">
      <c r="A193" s="14">
        <v>2031</v>
      </c>
      <c r="B193" s="14">
        <v>8</v>
      </c>
      <c r="C193" s="14" t="s">
        <v>18</v>
      </c>
      <c r="D193" s="14" t="s">
        <v>13</v>
      </c>
      <c r="E193" s="14" t="s">
        <v>14</v>
      </c>
      <c r="F193" s="14" t="s">
        <v>15</v>
      </c>
      <c r="J193" s="14">
        <v>2031</v>
      </c>
      <c r="K193" s="14">
        <v>8</v>
      </c>
      <c r="L193" s="14" t="s">
        <v>18</v>
      </c>
      <c r="M193" s="14" t="s">
        <v>13</v>
      </c>
      <c r="N193" s="14" t="s">
        <v>14</v>
      </c>
      <c r="O193" s="14" t="s">
        <v>16</v>
      </c>
    </row>
    <row r="194" spans="1:15" x14ac:dyDescent="0.25">
      <c r="A194" s="14">
        <v>2031</v>
      </c>
      <c r="B194" s="14">
        <v>9</v>
      </c>
      <c r="C194" s="14" t="s">
        <v>18</v>
      </c>
      <c r="D194" s="14" t="s">
        <v>13</v>
      </c>
      <c r="E194" s="14" t="s">
        <v>14</v>
      </c>
      <c r="F194" s="14" t="s">
        <v>15</v>
      </c>
      <c r="J194" s="14">
        <v>2031</v>
      </c>
      <c r="K194" s="14">
        <v>9</v>
      </c>
      <c r="L194" s="14" t="s">
        <v>18</v>
      </c>
      <c r="M194" s="14" t="s">
        <v>13</v>
      </c>
      <c r="N194" s="14" t="s">
        <v>14</v>
      </c>
      <c r="O194" s="14" t="s">
        <v>16</v>
      </c>
    </row>
    <row r="195" spans="1:15" x14ac:dyDescent="0.25">
      <c r="A195" s="14">
        <v>2031</v>
      </c>
      <c r="B195" s="14">
        <v>10</v>
      </c>
      <c r="C195" s="14" t="s">
        <v>18</v>
      </c>
      <c r="D195" s="14" t="s">
        <v>13</v>
      </c>
      <c r="E195" s="14" t="s">
        <v>14</v>
      </c>
      <c r="F195" s="14" t="s">
        <v>15</v>
      </c>
      <c r="J195" s="14">
        <v>2031</v>
      </c>
      <c r="K195" s="14">
        <v>10</v>
      </c>
      <c r="L195" s="14" t="s">
        <v>18</v>
      </c>
      <c r="M195" s="14" t="s">
        <v>13</v>
      </c>
      <c r="N195" s="14" t="s">
        <v>14</v>
      </c>
      <c r="O195" s="14" t="s">
        <v>16</v>
      </c>
    </row>
    <row r="196" spans="1:15" x14ac:dyDescent="0.25">
      <c r="A196" s="14">
        <v>2031</v>
      </c>
      <c r="B196" s="14">
        <v>11</v>
      </c>
      <c r="C196" s="14" t="s">
        <v>17</v>
      </c>
      <c r="D196" s="14" t="s">
        <v>13</v>
      </c>
      <c r="E196" s="14" t="s">
        <v>14</v>
      </c>
      <c r="F196" s="14" t="s">
        <v>15</v>
      </c>
      <c r="J196" s="14">
        <v>2031</v>
      </c>
      <c r="K196" s="14">
        <v>11</v>
      </c>
      <c r="L196" s="14" t="s">
        <v>17</v>
      </c>
      <c r="M196" s="14" t="s">
        <v>13</v>
      </c>
      <c r="N196" s="14" t="s">
        <v>14</v>
      </c>
      <c r="O196" s="14" t="s">
        <v>16</v>
      </c>
    </row>
    <row r="197" spans="1:15" x14ac:dyDescent="0.25">
      <c r="A197" s="14">
        <v>2031</v>
      </c>
      <c r="B197" s="14">
        <v>12</v>
      </c>
      <c r="C197" s="14" t="s">
        <v>17</v>
      </c>
      <c r="D197" s="14" t="s">
        <v>13</v>
      </c>
      <c r="E197" s="14" t="s">
        <v>14</v>
      </c>
      <c r="F197" s="14" t="s">
        <v>15</v>
      </c>
      <c r="J197" s="14">
        <v>2031</v>
      </c>
      <c r="K197" s="14">
        <v>12</v>
      </c>
      <c r="L197" s="14" t="s">
        <v>17</v>
      </c>
      <c r="M197" s="14" t="s">
        <v>13</v>
      </c>
      <c r="N197" s="14" t="s">
        <v>14</v>
      </c>
      <c r="O197" s="14" t="s">
        <v>16</v>
      </c>
    </row>
    <row r="198" spans="1:15" x14ac:dyDescent="0.25">
      <c r="A198" s="14">
        <v>2032</v>
      </c>
      <c r="B198" s="14">
        <v>1</v>
      </c>
      <c r="C198" s="14" t="s">
        <v>17</v>
      </c>
      <c r="D198" s="14" t="s">
        <v>13</v>
      </c>
      <c r="E198" s="14" t="s">
        <v>14</v>
      </c>
      <c r="F198" s="14" t="s">
        <v>15</v>
      </c>
      <c r="J198" s="14">
        <v>2032</v>
      </c>
      <c r="K198" s="14">
        <v>1</v>
      </c>
      <c r="L198" s="14" t="s">
        <v>17</v>
      </c>
      <c r="M198" s="14" t="s">
        <v>13</v>
      </c>
      <c r="N198" s="14" t="s">
        <v>14</v>
      </c>
      <c r="O198" s="14" t="s">
        <v>16</v>
      </c>
    </row>
    <row r="199" spans="1:15" x14ac:dyDescent="0.25">
      <c r="A199" s="14">
        <v>2032</v>
      </c>
      <c r="B199" s="14">
        <v>2</v>
      </c>
      <c r="C199" s="14" t="s">
        <v>17</v>
      </c>
      <c r="D199" s="14" t="s">
        <v>13</v>
      </c>
      <c r="E199" s="14" t="s">
        <v>14</v>
      </c>
      <c r="F199" s="14" t="s">
        <v>15</v>
      </c>
      <c r="J199" s="14">
        <v>2032</v>
      </c>
      <c r="K199" s="14">
        <v>2</v>
      </c>
      <c r="L199" s="14" t="s">
        <v>17</v>
      </c>
      <c r="M199" s="14" t="s">
        <v>13</v>
      </c>
      <c r="N199" s="14" t="s">
        <v>14</v>
      </c>
      <c r="O199" s="14" t="s">
        <v>16</v>
      </c>
    </row>
    <row r="200" spans="1:15" x14ac:dyDescent="0.25">
      <c r="A200" s="14">
        <v>2032</v>
      </c>
      <c r="B200" s="14">
        <v>3</v>
      </c>
      <c r="C200" s="14" t="s">
        <v>17</v>
      </c>
      <c r="D200" s="14" t="s">
        <v>13</v>
      </c>
      <c r="E200" s="14" t="s">
        <v>14</v>
      </c>
      <c r="F200" s="14" t="s">
        <v>15</v>
      </c>
      <c r="J200" s="14">
        <v>2032</v>
      </c>
      <c r="K200" s="14">
        <v>3</v>
      </c>
      <c r="L200" s="14" t="s">
        <v>17</v>
      </c>
      <c r="M200" s="14" t="s">
        <v>13</v>
      </c>
      <c r="N200" s="14" t="s">
        <v>14</v>
      </c>
      <c r="O200" s="14" t="s">
        <v>16</v>
      </c>
    </row>
    <row r="201" spans="1:15" x14ac:dyDescent="0.25">
      <c r="A201" s="14">
        <v>2032</v>
      </c>
      <c r="B201" s="14">
        <v>4</v>
      </c>
      <c r="C201" s="14" t="s">
        <v>18</v>
      </c>
      <c r="D201" s="14" t="s">
        <v>13</v>
      </c>
      <c r="E201" s="14" t="s">
        <v>14</v>
      </c>
      <c r="F201" s="14" t="s">
        <v>15</v>
      </c>
      <c r="J201" s="14">
        <v>2032</v>
      </c>
      <c r="K201" s="14">
        <v>4</v>
      </c>
      <c r="L201" s="14" t="s">
        <v>18</v>
      </c>
      <c r="M201" s="14" t="s">
        <v>13</v>
      </c>
      <c r="N201" s="14" t="s">
        <v>14</v>
      </c>
      <c r="O201" s="14" t="s">
        <v>16</v>
      </c>
    </row>
    <row r="202" spans="1:15" x14ac:dyDescent="0.25">
      <c r="A202" s="14">
        <v>2032</v>
      </c>
      <c r="B202" s="14">
        <v>5</v>
      </c>
      <c r="C202" s="14" t="s">
        <v>18</v>
      </c>
      <c r="D202" s="14" t="s">
        <v>13</v>
      </c>
      <c r="E202" s="14" t="s">
        <v>14</v>
      </c>
      <c r="F202" s="14" t="s">
        <v>15</v>
      </c>
      <c r="J202" s="14">
        <v>2032</v>
      </c>
      <c r="K202" s="14">
        <v>5</v>
      </c>
      <c r="L202" s="14" t="s">
        <v>18</v>
      </c>
      <c r="M202" s="14" t="s">
        <v>13</v>
      </c>
      <c r="N202" s="14" t="s">
        <v>14</v>
      </c>
      <c r="O202" s="14" t="s">
        <v>16</v>
      </c>
    </row>
    <row r="203" spans="1:15" x14ac:dyDescent="0.25">
      <c r="A203" s="14">
        <v>2032</v>
      </c>
      <c r="B203" s="14">
        <v>6</v>
      </c>
      <c r="C203" s="14" t="s">
        <v>18</v>
      </c>
      <c r="D203" s="14" t="s">
        <v>13</v>
      </c>
      <c r="E203" s="14" t="s">
        <v>14</v>
      </c>
      <c r="F203" s="14" t="s">
        <v>15</v>
      </c>
      <c r="J203" s="14">
        <v>2032</v>
      </c>
      <c r="K203" s="14">
        <v>6</v>
      </c>
      <c r="L203" s="14" t="s">
        <v>18</v>
      </c>
      <c r="M203" s="14" t="s">
        <v>13</v>
      </c>
      <c r="N203" s="14" t="s">
        <v>14</v>
      </c>
      <c r="O203" s="14" t="s">
        <v>16</v>
      </c>
    </row>
    <row r="204" spans="1:15" x14ac:dyDescent="0.25">
      <c r="A204" s="14">
        <v>2032</v>
      </c>
      <c r="B204" s="14">
        <v>7</v>
      </c>
      <c r="C204" s="14" t="s">
        <v>18</v>
      </c>
      <c r="D204" s="14" t="s">
        <v>13</v>
      </c>
      <c r="E204" s="14" t="s">
        <v>14</v>
      </c>
      <c r="F204" s="14" t="s">
        <v>15</v>
      </c>
      <c r="J204" s="14">
        <v>2032</v>
      </c>
      <c r="K204" s="14">
        <v>7</v>
      </c>
      <c r="L204" s="14" t="s">
        <v>18</v>
      </c>
      <c r="M204" s="14" t="s">
        <v>13</v>
      </c>
      <c r="N204" s="14" t="s">
        <v>14</v>
      </c>
      <c r="O204" s="14" t="s">
        <v>16</v>
      </c>
    </row>
    <row r="205" spans="1:15" x14ac:dyDescent="0.25">
      <c r="A205" s="14">
        <v>2032</v>
      </c>
      <c r="B205" s="14">
        <v>8</v>
      </c>
      <c r="C205" s="14" t="s">
        <v>18</v>
      </c>
      <c r="D205" s="14" t="s">
        <v>13</v>
      </c>
      <c r="E205" s="14" t="s">
        <v>14</v>
      </c>
      <c r="F205" s="14" t="s">
        <v>15</v>
      </c>
      <c r="J205" s="14">
        <v>2032</v>
      </c>
      <c r="K205" s="14">
        <v>8</v>
      </c>
      <c r="L205" s="14" t="s">
        <v>18</v>
      </c>
      <c r="M205" s="14" t="s">
        <v>13</v>
      </c>
      <c r="N205" s="14" t="s">
        <v>14</v>
      </c>
      <c r="O205" s="14" t="s">
        <v>16</v>
      </c>
    </row>
    <row r="206" spans="1:15" x14ac:dyDescent="0.25">
      <c r="A206" s="14">
        <v>2032</v>
      </c>
      <c r="B206" s="14">
        <v>9</v>
      </c>
      <c r="C206" s="14" t="s">
        <v>18</v>
      </c>
      <c r="D206" s="14" t="s">
        <v>13</v>
      </c>
      <c r="E206" s="14" t="s">
        <v>14</v>
      </c>
      <c r="F206" s="14" t="s">
        <v>15</v>
      </c>
      <c r="J206" s="14">
        <v>2032</v>
      </c>
      <c r="K206" s="14">
        <v>9</v>
      </c>
      <c r="L206" s="14" t="s">
        <v>18</v>
      </c>
      <c r="M206" s="14" t="s">
        <v>13</v>
      </c>
      <c r="N206" s="14" t="s">
        <v>14</v>
      </c>
      <c r="O206" s="14" t="s">
        <v>16</v>
      </c>
    </row>
    <row r="207" spans="1:15" x14ac:dyDescent="0.25">
      <c r="A207" s="14">
        <v>2032</v>
      </c>
      <c r="B207" s="14">
        <v>10</v>
      </c>
      <c r="C207" s="14" t="s">
        <v>18</v>
      </c>
      <c r="D207" s="14" t="s">
        <v>13</v>
      </c>
      <c r="E207" s="14" t="s">
        <v>14</v>
      </c>
      <c r="F207" s="14" t="s">
        <v>15</v>
      </c>
      <c r="J207" s="14">
        <v>2032</v>
      </c>
      <c r="K207" s="14">
        <v>10</v>
      </c>
      <c r="L207" s="14" t="s">
        <v>18</v>
      </c>
      <c r="M207" s="14" t="s">
        <v>13</v>
      </c>
      <c r="N207" s="14" t="s">
        <v>14</v>
      </c>
      <c r="O207" s="14" t="s">
        <v>16</v>
      </c>
    </row>
    <row r="208" spans="1:15" x14ac:dyDescent="0.25">
      <c r="A208" s="14">
        <v>2032</v>
      </c>
      <c r="B208" s="14">
        <v>11</v>
      </c>
      <c r="C208" s="14" t="s">
        <v>17</v>
      </c>
      <c r="D208" s="14" t="s">
        <v>13</v>
      </c>
      <c r="E208" s="14" t="s">
        <v>14</v>
      </c>
      <c r="F208" s="14" t="s">
        <v>15</v>
      </c>
      <c r="J208" s="14">
        <v>2032</v>
      </c>
      <c r="K208" s="14">
        <v>11</v>
      </c>
      <c r="L208" s="14" t="s">
        <v>17</v>
      </c>
      <c r="M208" s="14" t="s">
        <v>13</v>
      </c>
      <c r="N208" s="14" t="s">
        <v>14</v>
      </c>
      <c r="O208" s="14" t="s">
        <v>16</v>
      </c>
    </row>
    <row r="209" spans="1:15" x14ac:dyDescent="0.25">
      <c r="A209" s="14">
        <v>2032</v>
      </c>
      <c r="B209" s="14">
        <v>12</v>
      </c>
      <c r="C209" s="14" t="s">
        <v>17</v>
      </c>
      <c r="D209" s="14" t="s">
        <v>13</v>
      </c>
      <c r="E209" s="14" t="s">
        <v>14</v>
      </c>
      <c r="F209" s="14" t="s">
        <v>15</v>
      </c>
      <c r="J209" s="14">
        <v>2032</v>
      </c>
      <c r="K209" s="14">
        <v>12</v>
      </c>
      <c r="L209" s="14" t="s">
        <v>17</v>
      </c>
      <c r="M209" s="14" t="s">
        <v>13</v>
      </c>
      <c r="N209" s="14" t="s">
        <v>14</v>
      </c>
      <c r="O209" s="14" t="s">
        <v>16</v>
      </c>
    </row>
    <row r="210" spans="1:15" x14ac:dyDescent="0.25">
      <c r="A210" s="14">
        <v>2033</v>
      </c>
      <c r="B210" s="14">
        <v>1</v>
      </c>
      <c r="C210" s="14" t="s">
        <v>17</v>
      </c>
      <c r="D210" s="14" t="s">
        <v>13</v>
      </c>
      <c r="E210" s="14" t="s">
        <v>14</v>
      </c>
      <c r="F210" s="14" t="s">
        <v>15</v>
      </c>
      <c r="J210" s="14">
        <v>2033</v>
      </c>
      <c r="K210" s="14">
        <v>1</v>
      </c>
      <c r="L210" s="14" t="s">
        <v>17</v>
      </c>
      <c r="M210" s="14" t="s">
        <v>13</v>
      </c>
      <c r="N210" s="14" t="s">
        <v>14</v>
      </c>
      <c r="O210" s="14" t="s">
        <v>16</v>
      </c>
    </row>
    <row r="211" spans="1:15" x14ac:dyDescent="0.25">
      <c r="A211" s="14">
        <v>2033</v>
      </c>
      <c r="B211" s="14">
        <v>2</v>
      </c>
      <c r="C211" s="14" t="s">
        <v>17</v>
      </c>
      <c r="D211" s="14" t="s">
        <v>13</v>
      </c>
      <c r="E211" s="14" t="s">
        <v>14</v>
      </c>
      <c r="F211" s="14" t="s">
        <v>15</v>
      </c>
      <c r="J211" s="14">
        <v>2033</v>
      </c>
      <c r="K211" s="14">
        <v>2</v>
      </c>
      <c r="L211" s="14" t="s">
        <v>17</v>
      </c>
      <c r="M211" s="14" t="s">
        <v>13</v>
      </c>
      <c r="N211" s="14" t="s">
        <v>14</v>
      </c>
      <c r="O211" s="14" t="s">
        <v>16</v>
      </c>
    </row>
    <row r="212" spans="1:15" x14ac:dyDescent="0.25">
      <c r="A212" s="14">
        <v>2033</v>
      </c>
      <c r="B212" s="14">
        <v>3</v>
      </c>
      <c r="C212" s="14" t="s">
        <v>17</v>
      </c>
      <c r="D212" s="14" t="s">
        <v>13</v>
      </c>
      <c r="E212" s="14" t="s">
        <v>14</v>
      </c>
      <c r="F212" s="14" t="s">
        <v>15</v>
      </c>
      <c r="J212" s="14">
        <v>2033</v>
      </c>
      <c r="K212" s="14">
        <v>3</v>
      </c>
      <c r="L212" s="14" t="s">
        <v>17</v>
      </c>
      <c r="M212" s="14" t="s">
        <v>13</v>
      </c>
      <c r="N212" s="14" t="s">
        <v>14</v>
      </c>
      <c r="O212" s="14" t="s">
        <v>16</v>
      </c>
    </row>
    <row r="213" spans="1:15" x14ac:dyDescent="0.25">
      <c r="A213" s="14">
        <v>2033</v>
      </c>
      <c r="B213" s="14">
        <v>4</v>
      </c>
      <c r="C213" s="14" t="s">
        <v>18</v>
      </c>
      <c r="D213" s="14" t="s">
        <v>13</v>
      </c>
      <c r="E213" s="14" t="s">
        <v>14</v>
      </c>
      <c r="F213" s="14" t="s">
        <v>15</v>
      </c>
      <c r="J213" s="14">
        <v>2033</v>
      </c>
      <c r="K213" s="14">
        <v>4</v>
      </c>
      <c r="L213" s="14" t="s">
        <v>18</v>
      </c>
      <c r="M213" s="14" t="s">
        <v>13</v>
      </c>
      <c r="N213" s="14" t="s">
        <v>14</v>
      </c>
      <c r="O213" s="14" t="s">
        <v>16</v>
      </c>
    </row>
    <row r="214" spans="1:15" x14ac:dyDescent="0.25">
      <c r="A214" s="14">
        <v>2033</v>
      </c>
      <c r="B214" s="14">
        <v>5</v>
      </c>
      <c r="C214" s="14" t="s">
        <v>18</v>
      </c>
      <c r="D214" s="14" t="s">
        <v>13</v>
      </c>
      <c r="E214" s="14" t="s">
        <v>14</v>
      </c>
      <c r="F214" s="14" t="s">
        <v>15</v>
      </c>
      <c r="J214" s="14">
        <v>2033</v>
      </c>
      <c r="K214" s="14">
        <v>5</v>
      </c>
      <c r="L214" s="14" t="s">
        <v>18</v>
      </c>
      <c r="M214" s="14" t="s">
        <v>13</v>
      </c>
      <c r="N214" s="14" t="s">
        <v>14</v>
      </c>
      <c r="O214" s="14" t="s">
        <v>16</v>
      </c>
    </row>
    <row r="215" spans="1:15" x14ac:dyDescent="0.25">
      <c r="A215" s="14">
        <v>2033</v>
      </c>
      <c r="B215" s="14">
        <v>6</v>
      </c>
      <c r="C215" s="14" t="s">
        <v>18</v>
      </c>
      <c r="D215" s="14" t="s">
        <v>13</v>
      </c>
      <c r="E215" s="14" t="s">
        <v>14</v>
      </c>
      <c r="F215" s="14" t="s">
        <v>15</v>
      </c>
      <c r="J215" s="14">
        <v>2033</v>
      </c>
      <c r="K215" s="14">
        <v>6</v>
      </c>
      <c r="L215" s="14" t="s">
        <v>18</v>
      </c>
      <c r="M215" s="14" t="s">
        <v>13</v>
      </c>
      <c r="N215" s="14" t="s">
        <v>14</v>
      </c>
      <c r="O215" s="14" t="s">
        <v>16</v>
      </c>
    </row>
    <row r="216" spans="1:15" x14ac:dyDescent="0.25">
      <c r="A216" s="14">
        <v>2033</v>
      </c>
      <c r="B216" s="14">
        <v>7</v>
      </c>
      <c r="C216" s="14" t="s">
        <v>18</v>
      </c>
      <c r="D216" s="14" t="s">
        <v>13</v>
      </c>
      <c r="E216" s="14" t="s">
        <v>14</v>
      </c>
      <c r="F216" s="14" t="s">
        <v>15</v>
      </c>
      <c r="J216" s="14">
        <v>2033</v>
      </c>
      <c r="K216" s="14">
        <v>7</v>
      </c>
      <c r="L216" s="14" t="s">
        <v>18</v>
      </c>
      <c r="M216" s="14" t="s">
        <v>13</v>
      </c>
      <c r="N216" s="14" t="s">
        <v>14</v>
      </c>
      <c r="O216" s="14" t="s">
        <v>16</v>
      </c>
    </row>
    <row r="217" spans="1:15" x14ac:dyDescent="0.25">
      <c r="A217" s="14">
        <v>2033</v>
      </c>
      <c r="B217" s="14">
        <v>8</v>
      </c>
      <c r="C217" s="14" t="s">
        <v>18</v>
      </c>
      <c r="D217" s="14" t="s">
        <v>13</v>
      </c>
      <c r="E217" s="14" t="s">
        <v>14</v>
      </c>
      <c r="F217" s="14" t="s">
        <v>15</v>
      </c>
      <c r="J217" s="14">
        <v>2033</v>
      </c>
      <c r="K217" s="14">
        <v>8</v>
      </c>
      <c r="L217" s="14" t="s">
        <v>18</v>
      </c>
      <c r="M217" s="14" t="s">
        <v>13</v>
      </c>
      <c r="N217" s="14" t="s">
        <v>14</v>
      </c>
      <c r="O217" s="14" t="s">
        <v>16</v>
      </c>
    </row>
    <row r="218" spans="1:15" x14ac:dyDescent="0.25">
      <c r="A218" s="14">
        <v>2033</v>
      </c>
      <c r="B218" s="14">
        <v>9</v>
      </c>
      <c r="C218" s="14" t="s">
        <v>18</v>
      </c>
      <c r="D218" s="14" t="s">
        <v>13</v>
      </c>
      <c r="E218" s="14" t="s">
        <v>14</v>
      </c>
      <c r="F218" s="14" t="s">
        <v>15</v>
      </c>
      <c r="J218" s="14">
        <v>2033</v>
      </c>
      <c r="K218" s="14">
        <v>9</v>
      </c>
      <c r="L218" s="14" t="s">
        <v>18</v>
      </c>
      <c r="M218" s="14" t="s">
        <v>13</v>
      </c>
      <c r="N218" s="14" t="s">
        <v>14</v>
      </c>
      <c r="O218" s="14" t="s">
        <v>16</v>
      </c>
    </row>
    <row r="219" spans="1:15" x14ac:dyDescent="0.25">
      <c r="A219" s="14">
        <v>2033</v>
      </c>
      <c r="B219" s="14">
        <v>10</v>
      </c>
      <c r="C219" s="14" t="s">
        <v>18</v>
      </c>
      <c r="D219" s="14" t="s">
        <v>13</v>
      </c>
      <c r="E219" s="14" t="s">
        <v>14</v>
      </c>
      <c r="F219" s="14" t="s">
        <v>15</v>
      </c>
      <c r="J219" s="14">
        <v>2033</v>
      </c>
      <c r="K219" s="14">
        <v>10</v>
      </c>
      <c r="L219" s="14" t="s">
        <v>18</v>
      </c>
      <c r="M219" s="14" t="s">
        <v>13</v>
      </c>
      <c r="N219" s="14" t="s">
        <v>14</v>
      </c>
      <c r="O219" s="14" t="s">
        <v>16</v>
      </c>
    </row>
    <row r="220" spans="1:15" x14ac:dyDescent="0.25">
      <c r="A220" s="14">
        <v>2033</v>
      </c>
      <c r="B220" s="14">
        <v>11</v>
      </c>
      <c r="C220" s="14" t="s">
        <v>17</v>
      </c>
      <c r="D220" s="14" t="s">
        <v>13</v>
      </c>
      <c r="E220" s="14" t="s">
        <v>14</v>
      </c>
      <c r="F220" s="14" t="s">
        <v>15</v>
      </c>
      <c r="J220" s="14">
        <v>2033</v>
      </c>
      <c r="K220" s="14">
        <v>11</v>
      </c>
      <c r="L220" s="14" t="s">
        <v>17</v>
      </c>
      <c r="M220" s="14" t="s">
        <v>13</v>
      </c>
      <c r="N220" s="14" t="s">
        <v>14</v>
      </c>
      <c r="O220" s="14" t="s">
        <v>16</v>
      </c>
    </row>
    <row r="221" spans="1:15" x14ac:dyDescent="0.25">
      <c r="A221" s="14">
        <v>2033</v>
      </c>
      <c r="B221" s="14">
        <v>12</v>
      </c>
      <c r="C221" s="14" t="s">
        <v>17</v>
      </c>
      <c r="D221" s="14" t="s">
        <v>13</v>
      </c>
      <c r="E221" s="14" t="s">
        <v>14</v>
      </c>
      <c r="F221" s="14" t="s">
        <v>15</v>
      </c>
      <c r="J221" s="14">
        <v>2033</v>
      </c>
      <c r="K221" s="14">
        <v>12</v>
      </c>
      <c r="L221" s="14" t="s">
        <v>17</v>
      </c>
      <c r="M221" s="14" t="s">
        <v>13</v>
      </c>
      <c r="N221" s="14" t="s">
        <v>14</v>
      </c>
      <c r="O221" s="14" t="s">
        <v>16</v>
      </c>
    </row>
    <row r="222" spans="1:15" x14ac:dyDescent="0.25">
      <c r="A222" s="14">
        <v>2034</v>
      </c>
      <c r="B222" s="14">
        <v>1</v>
      </c>
      <c r="C222" s="14" t="s">
        <v>17</v>
      </c>
      <c r="D222" s="14" t="s">
        <v>13</v>
      </c>
      <c r="E222" s="14" t="s">
        <v>14</v>
      </c>
      <c r="F222" s="14" t="s">
        <v>15</v>
      </c>
      <c r="J222" s="14">
        <v>2034</v>
      </c>
      <c r="K222" s="14">
        <v>1</v>
      </c>
      <c r="L222" s="14" t="s">
        <v>17</v>
      </c>
      <c r="M222" s="14" t="s">
        <v>13</v>
      </c>
      <c r="N222" s="14" t="s">
        <v>14</v>
      </c>
      <c r="O222" s="14" t="s">
        <v>16</v>
      </c>
    </row>
    <row r="223" spans="1:15" x14ac:dyDescent="0.25">
      <c r="A223" s="14">
        <v>2034</v>
      </c>
      <c r="B223" s="14">
        <v>2</v>
      </c>
      <c r="C223" s="14" t="s">
        <v>17</v>
      </c>
      <c r="D223" s="14" t="s">
        <v>13</v>
      </c>
      <c r="E223" s="14" t="s">
        <v>14</v>
      </c>
      <c r="F223" s="14" t="s">
        <v>15</v>
      </c>
      <c r="J223" s="14">
        <v>2034</v>
      </c>
      <c r="K223" s="14">
        <v>2</v>
      </c>
      <c r="L223" s="14" t="s">
        <v>17</v>
      </c>
      <c r="M223" s="14" t="s">
        <v>13</v>
      </c>
      <c r="N223" s="14" t="s">
        <v>14</v>
      </c>
      <c r="O223" s="14" t="s">
        <v>16</v>
      </c>
    </row>
    <row r="224" spans="1:15" x14ac:dyDescent="0.25">
      <c r="A224" s="14">
        <v>2034</v>
      </c>
      <c r="B224" s="14">
        <v>3</v>
      </c>
      <c r="C224" s="14" t="s">
        <v>17</v>
      </c>
      <c r="D224" s="14" t="s">
        <v>13</v>
      </c>
      <c r="E224" s="14" t="s">
        <v>14</v>
      </c>
      <c r="F224" s="14" t="s">
        <v>15</v>
      </c>
      <c r="J224" s="14">
        <v>2034</v>
      </c>
      <c r="K224" s="14">
        <v>3</v>
      </c>
      <c r="L224" s="14" t="s">
        <v>17</v>
      </c>
      <c r="M224" s="14" t="s">
        <v>13</v>
      </c>
      <c r="N224" s="14" t="s">
        <v>14</v>
      </c>
      <c r="O224" s="14" t="s">
        <v>16</v>
      </c>
    </row>
    <row r="225" spans="1:15" x14ac:dyDescent="0.25">
      <c r="A225" s="14">
        <v>2034</v>
      </c>
      <c r="B225" s="14">
        <v>4</v>
      </c>
      <c r="C225" s="14" t="s">
        <v>18</v>
      </c>
      <c r="D225" s="14" t="s">
        <v>13</v>
      </c>
      <c r="E225" s="14" t="s">
        <v>14</v>
      </c>
      <c r="F225" s="14" t="s">
        <v>15</v>
      </c>
      <c r="J225" s="14">
        <v>2034</v>
      </c>
      <c r="K225" s="14">
        <v>4</v>
      </c>
      <c r="L225" s="14" t="s">
        <v>18</v>
      </c>
      <c r="M225" s="14" t="s">
        <v>13</v>
      </c>
      <c r="N225" s="14" t="s">
        <v>14</v>
      </c>
      <c r="O225" s="14" t="s">
        <v>16</v>
      </c>
    </row>
    <row r="226" spans="1:15" x14ac:dyDescent="0.25">
      <c r="A226" s="14">
        <v>2034</v>
      </c>
      <c r="B226" s="14">
        <v>5</v>
      </c>
      <c r="C226" s="14" t="s">
        <v>18</v>
      </c>
      <c r="D226" s="14" t="s">
        <v>13</v>
      </c>
      <c r="E226" s="14" t="s">
        <v>14</v>
      </c>
      <c r="F226" s="14" t="s">
        <v>15</v>
      </c>
      <c r="J226" s="14">
        <v>2034</v>
      </c>
      <c r="K226" s="14">
        <v>5</v>
      </c>
      <c r="L226" s="14" t="s">
        <v>18</v>
      </c>
      <c r="M226" s="14" t="s">
        <v>13</v>
      </c>
      <c r="N226" s="14" t="s">
        <v>14</v>
      </c>
      <c r="O226" s="14" t="s">
        <v>16</v>
      </c>
    </row>
    <row r="227" spans="1:15" x14ac:dyDescent="0.25">
      <c r="A227" s="14">
        <v>2034</v>
      </c>
      <c r="B227" s="14">
        <v>6</v>
      </c>
      <c r="C227" s="14" t="s">
        <v>18</v>
      </c>
      <c r="D227" s="14" t="s">
        <v>13</v>
      </c>
      <c r="E227" s="14" t="s">
        <v>14</v>
      </c>
      <c r="F227" s="14" t="s">
        <v>15</v>
      </c>
      <c r="J227" s="14">
        <v>2034</v>
      </c>
      <c r="K227" s="14">
        <v>6</v>
      </c>
      <c r="L227" s="14" t="s">
        <v>18</v>
      </c>
      <c r="M227" s="14" t="s">
        <v>13</v>
      </c>
      <c r="N227" s="14" t="s">
        <v>14</v>
      </c>
      <c r="O227" s="14" t="s">
        <v>16</v>
      </c>
    </row>
    <row r="228" spans="1:15" x14ac:dyDescent="0.25">
      <c r="A228" s="14">
        <v>2034</v>
      </c>
      <c r="B228" s="14">
        <v>7</v>
      </c>
      <c r="C228" s="14" t="s">
        <v>18</v>
      </c>
      <c r="D228" s="14" t="s">
        <v>13</v>
      </c>
      <c r="E228" s="14" t="s">
        <v>14</v>
      </c>
      <c r="F228" s="14" t="s">
        <v>15</v>
      </c>
      <c r="J228" s="14">
        <v>2034</v>
      </c>
      <c r="K228" s="14">
        <v>7</v>
      </c>
      <c r="L228" s="14" t="s">
        <v>18</v>
      </c>
      <c r="M228" s="14" t="s">
        <v>13</v>
      </c>
      <c r="N228" s="14" t="s">
        <v>14</v>
      </c>
      <c r="O228" s="14" t="s">
        <v>16</v>
      </c>
    </row>
    <row r="229" spans="1:15" x14ac:dyDescent="0.25">
      <c r="A229" s="14">
        <v>2034</v>
      </c>
      <c r="B229" s="14">
        <v>8</v>
      </c>
      <c r="C229" s="14" t="s">
        <v>18</v>
      </c>
      <c r="D229" s="14" t="s">
        <v>13</v>
      </c>
      <c r="E229" s="14" t="s">
        <v>14</v>
      </c>
      <c r="F229" s="14" t="s">
        <v>15</v>
      </c>
      <c r="J229" s="14">
        <v>2034</v>
      </c>
      <c r="K229" s="14">
        <v>8</v>
      </c>
      <c r="L229" s="14" t="s">
        <v>18</v>
      </c>
      <c r="M229" s="14" t="s">
        <v>13</v>
      </c>
      <c r="N229" s="14" t="s">
        <v>14</v>
      </c>
      <c r="O229" s="14" t="s">
        <v>16</v>
      </c>
    </row>
    <row r="230" spans="1:15" x14ac:dyDescent="0.25">
      <c r="A230" s="14">
        <v>2034</v>
      </c>
      <c r="B230" s="14">
        <v>9</v>
      </c>
      <c r="C230" s="14" t="s">
        <v>18</v>
      </c>
      <c r="D230" s="14" t="s">
        <v>13</v>
      </c>
      <c r="E230" s="14" t="s">
        <v>14</v>
      </c>
      <c r="F230" s="14" t="s">
        <v>15</v>
      </c>
      <c r="J230" s="14">
        <v>2034</v>
      </c>
      <c r="K230" s="14">
        <v>9</v>
      </c>
      <c r="L230" s="14" t="s">
        <v>18</v>
      </c>
      <c r="M230" s="14" t="s">
        <v>13</v>
      </c>
      <c r="N230" s="14" t="s">
        <v>14</v>
      </c>
      <c r="O230" s="14" t="s">
        <v>16</v>
      </c>
    </row>
    <row r="231" spans="1:15" x14ac:dyDescent="0.25">
      <c r="A231" s="14">
        <v>2034</v>
      </c>
      <c r="B231" s="14">
        <v>10</v>
      </c>
      <c r="C231" s="14" t="s">
        <v>18</v>
      </c>
      <c r="D231" s="14" t="s">
        <v>13</v>
      </c>
      <c r="E231" s="14" t="s">
        <v>14</v>
      </c>
      <c r="F231" s="14" t="s">
        <v>15</v>
      </c>
      <c r="J231" s="14">
        <v>2034</v>
      </c>
      <c r="K231" s="14">
        <v>10</v>
      </c>
      <c r="L231" s="14" t="s">
        <v>18</v>
      </c>
      <c r="M231" s="14" t="s">
        <v>13</v>
      </c>
      <c r="N231" s="14" t="s">
        <v>14</v>
      </c>
      <c r="O231" s="14" t="s">
        <v>16</v>
      </c>
    </row>
    <row r="232" spans="1:15" x14ac:dyDescent="0.25">
      <c r="A232" s="14">
        <v>2034</v>
      </c>
      <c r="B232" s="14">
        <v>11</v>
      </c>
      <c r="C232" s="14" t="s">
        <v>17</v>
      </c>
      <c r="D232" s="14" t="s">
        <v>13</v>
      </c>
      <c r="E232" s="14" t="s">
        <v>14</v>
      </c>
      <c r="F232" s="14" t="s">
        <v>15</v>
      </c>
      <c r="J232" s="14">
        <v>2034</v>
      </c>
      <c r="K232" s="14">
        <v>11</v>
      </c>
      <c r="L232" s="14" t="s">
        <v>17</v>
      </c>
      <c r="M232" s="14" t="s">
        <v>13</v>
      </c>
      <c r="N232" s="14" t="s">
        <v>14</v>
      </c>
      <c r="O232" s="14" t="s">
        <v>16</v>
      </c>
    </row>
    <row r="233" spans="1:15" x14ac:dyDescent="0.25">
      <c r="A233" s="14">
        <v>2034</v>
      </c>
      <c r="B233" s="14">
        <v>12</v>
      </c>
      <c r="C233" s="14" t="s">
        <v>17</v>
      </c>
      <c r="D233" s="14" t="s">
        <v>13</v>
      </c>
      <c r="E233" s="14" t="s">
        <v>14</v>
      </c>
      <c r="F233" s="14" t="s">
        <v>15</v>
      </c>
      <c r="J233" s="14">
        <v>2034</v>
      </c>
      <c r="K233" s="14">
        <v>12</v>
      </c>
      <c r="L233" s="14" t="s">
        <v>17</v>
      </c>
      <c r="M233" s="14" t="s">
        <v>13</v>
      </c>
      <c r="N233" s="14" t="s">
        <v>14</v>
      </c>
      <c r="O233" s="14" t="s">
        <v>16</v>
      </c>
    </row>
    <row r="234" spans="1:15" x14ac:dyDescent="0.25">
      <c r="A234" s="14">
        <v>2035</v>
      </c>
      <c r="B234" s="14">
        <v>1</v>
      </c>
      <c r="C234" s="14" t="s">
        <v>17</v>
      </c>
      <c r="D234" s="14" t="s">
        <v>13</v>
      </c>
      <c r="E234" s="14" t="s">
        <v>14</v>
      </c>
      <c r="F234" s="14" t="s">
        <v>15</v>
      </c>
      <c r="J234" s="14">
        <v>2035</v>
      </c>
      <c r="K234" s="14">
        <v>1</v>
      </c>
      <c r="L234" s="14" t="s">
        <v>17</v>
      </c>
      <c r="M234" s="14" t="s">
        <v>13</v>
      </c>
      <c r="N234" s="14" t="s">
        <v>14</v>
      </c>
      <c r="O234" s="14" t="s">
        <v>16</v>
      </c>
    </row>
    <row r="235" spans="1:15" x14ac:dyDescent="0.25">
      <c r="A235" s="14">
        <v>2035</v>
      </c>
      <c r="B235" s="14">
        <v>2</v>
      </c>
      <c r="C235" s="14" t="s">
        <v>17</v>
      </c>
      <c r="D235" s="14" t="s">
        <v>13</v>
      </c>
      <c r="E235" s="14" t="s">
        <v>14</v>
      </c>
      <c r="F235" s="14" t="s">
        <v>15</v>
      </c>
      <c r="J235" s="14">
        <v>2035</v>
      </c>
      <c r="K235" s="14">
        <v>2</v>
      </c>
      <c r="L235" s="14" t="s">
        <v>17</v>
      </c>
      <c r="M235" s="14" t="s">
        <v>13</v>
      </c>
      <c r="N235" s="14" t="s">
        <v>14</v>
      </c>
      <c r="O235" s="14" t="s">
        <v>16</v>
      </c>
    </row>
    <row r="236" spans="1:15" x14ac:dyDescent="0.25">
      <c r="A236" s="14">
        <v>2035</v>
      </c>
      <c r="B236" s="14">
        <v>3</v>
      </c>
      <c r="C236" s="14" t="s">
        <v>17</v>
      </c>
      <c r="D236" s="14" t="s">
        <v>13</v>
      </c>
      <c r="E236" s="14" t="s">
        <v>14</v>
      </c>
      <c r="F236" s="14" t="s">
        <v>15</v>
      </c>
      <c r="J236" s="14">
        <v>2035</v>
      </c>
      <c r="K236" s="14">
        <v>3</v>
      </c>
      <c r="L236" s="14" t="s">
        <v>17</v>
      </c>
      <c r="M236" s="14" t="s">
        <v>13</v>
      </c>
      <c r="N236" s="14" t="s">
        <v>14</v>
      </c>
      <c r="O236" s="14" t="s">
        <v>16</v>
      </c>
    </row>
    <row r="237" spans="1:15" x14ac:dyDescent="0.25">
      <c r="A237" s="14">
        <v>2035</v>
      </c>
      <c r="B237" s="14">
        <v>4</v>
      </c>
      <c r="C237" s="14" t="s">
        <v>18</v>
      </c>
      <c r="D237" s="14" t="s">
        <v>13</v>
      </c>
      <c r="E237" s="14" t="s">
        <v>14</v>
      </c>
      <c r="F237" s="14" t="s">
        <v>15</v>
      </c>
      <c r="J237" s="14">
        <v>2035</v>
      </c>
      <c r="K237" s="14">
        <v>4</v>
      </c>
      <c r="L237" s="14" t="s">
        <v>18</v>
      </c>
      <c r="M237" s="14" t="s">
        <v>13</v>
      </c>
      <c r="N237" s="14" t="s">
        <v>14</v>
      </c>
      <c r="O237" s="14" t="s">
        <v>16</v>
      </c>
    </row>
    <row r="238" spans="1:15" x14ac:dyDescent="0.25">
      <c r="A238" s="14">
        <v>2035</v>
      </c>
      <c r="B238" s="14">
        <v>5</v>
      </c>
      <c r="C238" s="14" t="s">
        <v>18</v>
      </c>
      <c r="D238" s="14" t="s">
        <v>13</v>
      </c>
      <c r="E238" s="14" t="s">
        <v>14</v>
      </c>
      <c r="F238" s="14" t="s">
        <v>15</v>
      </c>
      <c r="J238" s="14">
        <v>2035</v>
      </c>
      <c r="K238" s="14">
        <v>5</v>
      </c>
      <c r="L238" s="14" t="s">
        <v>18</v>
      </c>
      <c r="M238" s="14" t="s">
        <v>13</v>
      </c>
      <c r="N238" s="14" t="s">
        <v>14</v>
      </c>
      <c r="O238" s="14" t="s">
        <v>16</v>
      </c>
    </row>
    <row r="239" spans="1:15" x14ac:dyDescent="0.25">
      <c r="A239" s="14">
        <v>2035</v>
      </c>
      <c r="B239" s="14">
        <v>6</v>
      </c>
      <c r="C239" s="14" t="s">
        <v>18</v>
      </c>
      <c r="D239" s="14" t="s">
        <v>13</v>
      </c>
      <c r="E239" s="14" t="s">
        <v>14</v>
      </c>
      <c r="F239" s="14" t="s">
        <v>15</v>
      </c>
      <c r="J239" s="14">
        <v>2035</v>
      </c>
      <c r="K239" s="14">
        <v>6</v>
      </c>
      <c r="L239" s="14" t="s">
        <v>18</v>
      </c>
      <c r="M239" s="14" t="s">
        <v>13</v>
      </c>
      <c r="N239" s="14" t="s">
        <v>14</v>
      </c>
      <c r="O239" s="14" t="s">
        <v>16</v>
      </c>
    </row>
    <row r="240" spans="1:15" x14ac:dyDescent="0.25">
      <c r="A240" s="14">
        <v>2035</v>
      </c>
      <c r="B240" s="14">
        <v>7</v>
      </c>
      <c r="C240" s="14" t="s">
        <v>18</v>
      </c>
      <c r="D240" s="14" t="s">
        <v>13</v>
      </c>
      <c r="E240" s="14" t="s">
        <v>14</v>
      </c>
      <c r="F240" s="14" t="s">
        <v>15</v>
      </c>
      <c r="J240" s="14">
        <v>2035</v>
      </c>
      <c r="K240" s="14">
        <v>7</v>
      </c>
      <c r="L240" s="14" t="s">
        <v>18</v>
      </c>
      <c r="M240" s="14" t="s">
        <v>13</v>
      </c>
      <c r="N240" s="14" t="s">
        <v>14</v>
      </c>
      <c r="O240" s="14" t="s">
        <v>16</v>
      </c>
    </row>
    <row r="241" spans="1:15" x14ac:dyDescent="0.25">
      <c r="A241" s="14">
        <v>2035</v>
      </c>
      <c r="B241" s="14">
        <v>8</v>
      </c>
      <c r="C241" s="14" t="s">
        <v>18</v>
      </c>
      <c r="D241" s="14" t="s">
        <v>13</v>
      </c>
      <c r="E241" s="14" t="s">
        <v>14</v>
      </c>
      <c r="F241" s="14" t="s">
        <v>15</v>
      </c>
      <c r="J241" s="14">
        <v>2035</v>
      </c>
      <c r="K241" s="14">
        <v>8</v>
      </c>
      <c r="L241" s="14" t="s">
        <v>18</v>
      </c>
      <c r="M241" s="14" t="s">
        <v>13</v>
      </c>
      <c r="N241" s="14" t="s">
        <v>14</v>
      </c>
      <c r="O241" s="14" t="s">
        <v>16</v>
      </c>
    </row>
    <row r="242" spans="1:15" x14ac:dyDescent="0.25">
      <c r="A242" s="14">
        <v>2035</v>
      </c>
      <c r="B242" s="14">
        <v>9</v>
      </c>
      <c r="C242" s="14" t="s">
        <v>18</v>
      </c>
      <c r="D242" s="14" t="s">
        <v>13</v>
      </c>
      <c r="E242" s="14" t="s">
        <v>14</v>
      </c>
      <c r="F242" s="14" t="s">
        <v>15</v>
      </c>
      <c r="J242" s="14">
        <v>2035</v>
      </c>
      <c r="K242" s="14">
        <v>9</v>
      </c>
      <c r="L242" s="14" t="s">
        <v>18</v>
      </c>
      <c r="M242" s="14" t="s">
        <v>13</v>
      </c>
      <c r="N242" s="14" t="s">
        <v>14</v>
      </c>
      <c r="O242" s="14" t="s">
        <v>16</v>
      </c>
    </row>
    <row r="243" spans="1:15" x14ac:dyDescent="0.25">
      <c r="A243" s="14">
        <v>2035</v>
      </c>
      <c r="B243" s="14">
        <v>10</v>
      </c>
      <c r="C243" s="14" t="s">
        <v>18</v>
      </c>
      <c r="D243" s="14" t="s">
        <v>13</v>
      </c>
      <c r="E243" s="14" t="s">
        <v>14</v>
      </c>
      <c r="F243" s="14" t="s">
        <v>15</v>
      </c>
      <c r="J243" s="14">
        <v>2035</v>
      </c>
      <c r="K243" s="14">
        <v>10</v>
      </c>
      <c r="L243" s="14" t="s">
        <v>18</v>
      </c>
      <c r="M243" s="14" t="s">
        <v>13</v>
      </c>
      <c r="N243" s="14" t="s">
        <v>14</v>
      </c>
      <c r="O243" s="14" t="s">
        <v>16</v>
      </c>
    </row>
    <row r="244" spans="1:15" x14ac:dyDescent="0.25">
      <c r="A244" s="14">
        <v>2035</v>
      </c>
      <c r="B244" s="14">
        <v>11</v>
      </c>
      <c r="C244" s="14" t="s">
        <v>17</v>
      </c>
      <c r="D244" s="14" t="s">
        <v>13</v>
      </c>
      <c r="E244" s="14" t="s">
        <v>14</v>
      </c>
      <c r="F244" s="14" t="s">
        <v>15</v>
      </c>
      <c r="J244" s="14">
        <v>2035</v>
      </c>
      <c r="K244" s="14">
        <v>11</v>
      </c>
      <c r="L244" s="14" t="s">
        <v>17</v>
      </c>
      <c r="M244" s="14" t="s">
        <v>13</v>
      </c>
      <c r="N244" s="14" t="s">
        <v>14</v>
      </c>
      <c r="O244" s="14" t="s">
        <v>16</v>
      </c>
    </row>
    <row r="245" spans="1:15" x14ac:dyDescent="0.25">
      <c r="A245" s="14">
        <v>2035</v>
      </c>
      <c r="B245" s="14">
        <v>12</v>
      </c>
      <c r="C245" s="14" t="s">
        <v>17</v>
      </c>
      <c r="D245" s="14" t="s">
        <v>13</v>
      </c>
      <c r="E245" s="14" t="s">
        <v>14</v>
      </c>
      <c r="F245" s="14" t="s">
        <v>15</v>
      </c>
      <c r="J245" s="14">
        <v>2035</v>
      </c>
      <c r="K245" s="14">
        <v>12</v>
      </c>
      <c r="L245" s="14" t="s">
        <v>17</v>
      </c>
      <c r="M245" s="14" t="s">
        <v>13</v>
      </c>
      <c r="N245" s="14" t="s">
        <v>14</v>
      </c>
      <c r="O245" s="14" t="s">
        <v>16</v>
      </c>
    </row>
    <row r="246" spans="1:15" x14ac:dyDescent="0.25">
      <c r="A246" s="14">
        <v>2036</v>
      </c>
      <c r="B246" s="14">
        <v>1</v>
      </c>
      <c r="C246" s="14" t="s">
        <v>17</v>
      </c>
      <c r="D246" s="14" t="s">
        <v>13</v>
      </c>
      <c r="E246" s="14" t="s">
        <v>14</v>
      </c>
      <c r="F246" s="14" t="s">
        <v>15</v>
      </c>
      <c r="J246" s="14">
        <v>2036</v>
      </c>
      <c r="K246" s="14">
        <v>1</v>
      </c>
      <c r="L246" s="14" t="s">
        <v>17</v>
      </c>
      <c r="M246" s="14" t="s">
        <v>13</v>
      </c>
      <c r="N246" s="14" t="s">
        <v>14</v>
      </c>
      <c r="O246" s="14" t="s">
        <v>16</v>
      </c>
    </row>
    <row r="247" spans="1:15" x14ac:dyDescent="0.25">
      <c r="A247" s="14">
        <v>2036</v>
      </c>
      <c r="B247" s="14">
        <v>2</v>
      </c>
      <c r="C247" s="14" t="s">
        <v>17</v>
      </c>
      <c r="D247" s="14" t="s">
        <v>13</v>
      </c>
      <c r="E247" s="14" t="s">
        <v>14</v>
      </c>
      <c r="F247" s="14" t="s">
        <v>15</v>
      </c>
      <c r="J247" s="14">
        <v>2036</v>
      </c>
      <c r="K247" s="14">
        <v>2</v>
      </c>
      <c r="L247" s="14" t="s">
        <v>17</v>
      </c>
      <c r="M247" s="14" t="s">
        <v>13</v>
      </c>
      <c r="N247" s="14" t="s">
        <v>14</v>
      </c>
      <c r="O247" s="14" t="s">
        <v>16</v>
      </c>
    </row>
    <row r="248" spans="1:15" x14ac:dyDescent="0.25">
      <c r="A248" s="14">
        <v>2036</v>
      </c>
      <c r="B248" s="14">
        <v>3</v>
      </c>
      <c r="C248" s="14" t="s">
        <v>17</v>
      </c>
      <c r="D248" s="14" t="s">
        <v>13</v>
      </c>
      <c r="E248" s="14" t="s">
        <v>14</v>
      </c>
      <c r="F248" s="14" t="s">
        <v>15</v>
      </c>
      <c r="J248" s="14">
        <v>2036</v>
      </c>
      <c r="K248" s="14">
        <v>3</v>
      </c>
      <c r="L248" s="14" t="s">
        <v>17</v>
      </c>
      <c r="M248" s="14" t="s">
        <v>13</v>
      </c>
      <c r="N248" s="14" t="s">
        <v>14</v>
      </c>
      <c r="O248" s="14" t="s">
        <v>16</v>
      </c>
    </row>
    <row r="249" spans="1:15" x14ac:dyDescent="0.25">
      <c r="A249" s="14">
        <v>2036</v>
      </c>
      <c r="B249" s="14">
        <v>4</v>
      </c>
      <c r="C249" s="14" t="s">
        <v>18</v>
      </c>
      <c r="D249" s="14" t="s">
        <v>13</v>
      </c>
      <c r="E249" s="14" t="s">
        <v>14</v>
      </c>
      <c r="F249" s="14" t="s">
        <v>15</v>
      </c>
      <c r="J249" s="14">
        <v>2036</v>
      </c>
      <c r="K249" s="14">
        <v>4</v>
      </c>
      <c r="L249" s="14" t="s">
        <v>18</v>
      </c>
      <c r="M249" s="14" t="s">
        <v>13</v>
      </c>
      <c r="N249" s="14" t="s">
        <v>14</v>
      </c>
      <c r="O249" s="14" t="s">
        <v>16</v>
      </c>
    </row>
    <row r="250" spans="1:15" x14ac:dyDescent="0.25">
      <c r="A250" s="14">
        <v>2036</v>
      </c>
      <c r="B250" s="14">
        <v>5</v>
      </c>
      <c r="C250" s="14" t="s">
        <v>18</v>
      </c>
      <c r="D250" s="14" t="s">
        <v>13</v>
      </c>
      <c r="E250" s="14" t="s">
        <v>14</v>
      </c>
      <c r="F250" s="14" t="s">
        <v>15</v>
      </c>
      <c r="J250" s="14">
        <v>2036</v>
      </c>
      <c r="K250" s="14">
        <v>5</v>
      </c>
      <c r="L250" s="14" t="s">
        <v>18</v>
      </c>
      <c r="M250" s="14" t="s">
        <v>13</v>
      </c>
      <c r="N250" s="14" t="s">
        <v>14</v>
      </c>
      <c r="O250" s="14" t="s">
        <v>16</v>
      </c>
    </row>
    <row r="251" spans="1:15" x14ac:dyDescent="0.25">
      <c r="A251" s="14">
        <v>2036</v>
      </c>
      <c r="B251" s="14">
        <v>6</v>
      </c>
      <c r="C251" s="14" t="s">
        <v>18</v>
      </c>
      <c r="D251" s="14" t="s">
        <v>13</v>
      </c>
      <c r="E251" s="14" t="s">
        <v>14</v>
      </c>
      <c r="F251" s="14" t="s">
        <v>15</v>
      </c>
      <c r="J251" s="14">
        <v>2036</v>
      </c>
      <c r="K251" s="14">
        <v>6</v>
      </c>
      <c r="L251" s="14" t="s">
        <v>18</v>
      </c>
      <c r="M251" s="14" t="s">
        <v>13</v>
      </c>
      <c r="N251" s="14" t="s">
        <v>14</v>
      </c>
      <c r="O251" s="14" t="s">
        <v>16</v>
      </c>
    </row>
    <row r="252" spans="1:15" x14ac:dyDescent="0.25">
      <c r="A252" s="14">
        <v>2036</v>
      </c>
      <c r="B252" s="14">
        <v>7</v>
      </c>
      <c r="C252" s="14" t="s">
        <v>18</v>
      </c>
      <c r="D252" s="14" t="s">
        <v>13</v>
      </c>
      <c r="E252" s="14" t="s">
        <v>14</v>
      </c>
      <c r="F252" s="14" t="s">
        <v>15</v>
      </c>
      <c r="J252" s="14">
        <v>2036</v>
      </c>
      <c r="K252" s="14">
        <v>7</v>
      </c>
      <c r="L252" s="14" t="s">
        <v>18</v>
      </c>
      <c r="M252" s="14" t="s">
        <v>13</v>
      </c>
      <c r="N252" s="14" t="s">
        <v>14</v>
      </c>
      <c r="O252" s="14" t="s">
        <v>16</v>
      </c>
    </row>
    <row r="253" spans="1:15" x14ac:dyDescent="0.25">
      <c r="A253" s="14">
        <v>2036</v>
      </c>
      <c r="B253" s="14">
        <v>8</v>
      </c>
      <c r="C253" s="14" t="s">
        <v>18</v>
      </c>
      <c r="D253" s="14" t="s">
        <v>13</v>
      </c>
      <c r="E253" s="14" t="s">
        <v>14</v>
      </c>
      <c r="F253" s="14" t="s">
        <v>15</v>
      </c>
      <c r="J253" s="14">
        <v>2036</v>
      </c>
      <c r="K253" s="14">
        <v>8</v>
      </c>
      <c r="L253" s="14" t="s">
        <v>18</v>
      </c>
      <c r="M253" s="14" t="s">
        <v>13</v>
      </c>
      <c r="N253" s="14" t="s">
        <v>14</v>
      </c>
      <c r="O253" s="14" t="s">
        <v>16</v>
      </c>
    </row>
    <row r="254" spans="1:15" x14ac:dyDescent="0.25">
      <c r="A254" s="14">
        <v>2036</v>
      </c>
      <c r="B254" s="14">
        <v>9</v>
      </c>
      <c r="C254" s="14" t="s">
        <v>18</v>
      </c>
      <c r="D254" s="14" t="s">
        <v>13</v>
      </c>
      <c r="E254" s="14" t="s">
        <v>14</v>
      </c>
      <c r="F254" s="14" t="s">
        <v>15</v>
      </c>
      <c r="J254" s="14">
        <v>2036</v>
      </c>
      <c r="K254" s="14">
        <v>9</v>
      </c>
      <c r="L254" s="14" t="s">
        <v>18</v>
      </c>
      <c r="M254" s="14" t="s">
        <v>13</v>
      </c>
      <c r="N254" s="14" t="s">
        <v>14</v>
      </c>
      <c r="O254" s="14" t="s">
        <v>16</v>
      </c>
    </row>
    <row r="255" spans="1:15" x14ac:dyDescent="0.25">
      <c r="A255" s="14">
        <v>2036</v>
      </c>
      <c r="B255" s="14">
        <v>10</v>
      </c>
      <c r="C255" s="14" t="s">
        <v>18</v>
      </c>
      <c r="D255" s="14" t="s">
        <v>13</v>
      </c>
      <c r="E255" s="14" t="s">
        <v>14</v>
      </c>
      <c r="F255" s="14" t="s">
        <v>15</v>
      </c>
      <c r="J255" s="14">
        <v>2036</v>
      </c>
      <c r="K255" s="14">
        <v>10</v>
      </c>
      <c r="L255" s="14" t="s">
        <v>18</v>
      </c>
      <c r="M255" s="14" t="s">
        <v>13</v>
      </c>
      <c r="N255" s="14" t="s">
        <v>14</v>
      </c>
      <c r="O255" s="14" t="s">
        <v>16</v>
      </c>
    </row>
    <row r="256" spans="1:15" x14ac:dyDescent="0.25">
      <c r="A256" s="14">
        <v>2036</v>
      </c>
      <c r="B256" s="14">
        <v>11</v>
      </c>
      <c r="C256" s="14" t="s">
        <v>17</v>
      </c>
      <c r="D256" s="14" t="s">
        <v>13</v>
      </c>
      <c r="E256" s="14" t="s">
        <v>14</v>
      </c>
      <c r="F256" s="14" t="s">
        <v>15</v>
      </c>
      <c r="J256" s="14">
        <v>2036</v>
      </c>
      <c r="K256" s="14">
        <v>11</v>
      </c>
      <c r="L256" s="14" t="s">
        <v>17</v>
      </c>
      <c r="M256" s="14" t="s">
        <v>13</v>
      </c>
      <c r="N256" s="14" t="s">
        <v>14</v>
      </c>
      <c r="O256" s="14" t="s">
        <v>16</v>
      </c>
    </row>
    <row r="257" spans="1:15" x14ac:dyDescent="0.25">
      <c r="A257" s="14">
        <v>2036</v>
      </c>
      <c r="B257" s="14">
        <v>12</v>
      </c>
      <c r="C257" s="14" t="s">
        <v>17</v>
      </c>
      <c r="D257" s="14" t="s">
        <v>13</v>
      </c>
      <c r="E257" s="14" t="s">
        <v>14</v>
      </c>
      <c r="F257" s="14" t="s">
        <v>15</v>
      </c>
      <c r="J257" s="14">
        <v>2036</v>
      </c>
      <c r="K257" s="14">
        <v>12</v>
      </c>
      <c r="L257" s="14" t="s">
        <v>17</v>
      </c>
      <c r="M257" s="14" t="s">
        <v>13</v>
      </c>
      <c r="N257" s="14" t="s">
        <v>14</v>
      </c>
      <c r="O257" s="14" t="s">
        <v>16</v>
      </c>
    </row>
    <row r="258" spans="1:15" x14ac:dyDescent="0.25">
      <c r="A258" s="14">
        <v>2037</v>
      </c>
      <c r="B258" s="14">
        <v>1</v>
      </c>
      <c r="C258" s="14" t="s">
        <v>17</v>
      </c>
      <c r="D258" s="14" t="s">
        <v>13</v>
      </c>
      <c r="E258" s="14" t="s">
        <v>14</v>
      </c>
      <c r="F258" s="14" t="s">
        <v>15</v>
      </c>
      <c r="J258" s="14">
        <v>2037</v>
      </c>
      <c r="K258" s="14">
        <v>1</v>
      </c>
      <c r="L258" s="14" t="s">
        <v>17</v>
      </c>
      <c r="M258" s="14" t="s">
        <v>13</v>
      </c>
      <c r="N258" s="14" t="s">
        <v>14</v>
      </c>
      <c r="O258" s="14" t="s">
        <v>16</v>
      </c>
    </row>
    <row r="259" spans="1:15" x14ac:dyDescent="0.25">
      <c r="A259" s="14">
        <v>2037</v>
      </c>
      <c r="B259" s="14">
        <v>2</v>
      </c>
      <c r="C259" s="14" t="s">
        <v>17</v>
      </c>
      <c r="D259" s="14" t="s">
        <v>13</v>
      </c>
      <c r="E259" s="14" t="s">
        <v>14</v>
      </c>
      <c r="F259" s="14" t="s">
        <v>15</v>
      </c>
      <c r="J259" s="14">
        <v>2037</v>
      </c>
      <c r="K259" s="14">
        <v>2</v>
      </c>
      <c r="L259" s="14" t="s">
        <v>17</v>
      </c>
      <c r="M259" s="14" t="s">
        <v>13</v>
      </c>
      <c r="N259" s="14" t="s">
        <v>14</v>
      </c>
      <c r="O259" s="14" t="s">
        <v>16</v>
      </c>
    </row>
    <row r="260" spans="1:15" x14ac:dyDescent="0.25">
      <c r="A260" s="14">
        <v>2037</v>
      </c>
      <c r="B260" s="14">
        <v>3</v>
      </c>
      <c r="C260" s="14" t="s">
        <v>17</v>
      </c>
      <c r="D260" s="14" t="s">
        <v>13</v>
      </c>
      <c r="E260" s="14" t="s">
        <v>14</v>
      </c>
      <c r="F260" s="14" t="s">
        <v>15</v>
      </c>
      <c r="J260" s="14">
        <v>2037</v>
      </c>
      <c r="K260" s="14">
        <v>3</v>
      </c>
      <c r="L260" s="14" t="s">
        <v>17</v>
      </c>
      <c r="M260" s="14" t="s">
        <v>13</v>
      </c>
      <c r="N260" s="14" t="s">
        <v>14</v>
      </c>
      <c r="O260" s="14" t="s">
        <v>16</v>
      </c>
    </row>
    <row r="261" spans="1:15" x14ac:dyDescent="0.25">
      <c r="A261" s="14">
        <v>2037</v>
      </c>
      <c r="B261" s="14">
        <v>4</v>
      </c>
      <c r="C261" s="14" t="s">
        <v>18</v>
      </c>
      <c r="D261" s="14" t="s">
        <v>13</v>
      </c>
      <c r="E261" s="14" t="s">
        <v>14</v>
      </c>
      <c r="F261" s="14" t="s">
        <v>15</v>
      </c>
      <c r="J261" s="14">
        <v>2037</v>
      </c>
      <c r="K261" s="14">
        <v>4</v>
      </c>
      <c r="L261" s="14" t="s">
        <v>18</v>
      </c>
      <c r="M261" s="14" t="s">
        <v>13</v>
      </c>
      <c r="N261" s="14" t="s">
        <v>14</v>
      </c>
      <c r="O261" s="14" t="s">
        <v>16</v>
      </c>
    </row>
    <row r="262" spans="1:15" x14ac:dyDescent="0.25">
      <c r="A262" s="14">
        <v>2037</v>
      </c>
      <c r="B262" s="14">
        <v>5</v>
      </c>
      <c r="C262" s="14" t="s">
        <v>18</v>
      </c>
      <c r="D262" s="14" t="s">
        <v>13</v>
      </c>
      <c r="E262" s="14" t="s">
        <v>14</v>
      </c>
      <c r="F262" s="14" t="s">
        <v>15</v>
      </c>
      <c r="J262" s="14">
        <v>2037</v>
      </c>
      <c r="K262" s="14">
        <v>5</v>
      </c>
      <c r="L262" s="14" t="s">
        <v>18</v>
      </c>
      <c r="M262" s="14" t="s">
        <v>13</v>
      </c>
      <c r="N262" s="14" t="s">
        <v>14</v>
      </c>
      <c r="O262" s="14" t="s">
        <v>16</v>
      </c>
    </row>
    <row r="263" spans="1:15" x14ac:dyDescent="0.25">
      <c r="A263" s="14">
        <v>2037</v>
      </c>
      <c r="B263" s="14">
        <v>6</v>
      </c>
      <c r="C263" s="14" t="s">
        <v>18</v>
      </c>
      <c r="D263" s="14" t="s">
        <v>13</v>
      </c>
      <c r="E263" s="14" t="s">
        <v>14</v>
      </c>
      <c r="F263" s="14" t="s">
        <v>15</v>
      </c>
      <c r="J263" s="14">
        <v>2037</v>
      </c>
      <c r="K263" s="14">
        <v>6</v>
      </c>
      <c r="L263" s="14" t="s">
        <v>18</v>
      </c>
      <c r="M263" s="14" t="s">
        <v>13</v>
      </c>
      <c r="N263" s="14" t="s">
        <v>14</v>
      </c>
      <c r="O263" s="14" t="s">
        <v>16</v>
      </c>
    </row>
    <row r="264" spans="1:15" x14ac:dyDescent="0.25">
      <c r="A264" s="14">
        <v>2037</v>
      </c>
      <c r="B264" s="14">
        <v>7</v>
      </c>
      <c r="C264" s="14" t="s">
        <v>18</v>
      </c>
      <c r="D264" s="14" t="s">
        <v>13</v>
      </c>
      <c r="E264" s="14" t="s">
        <v>14</v>
      </c>
      <c r="F264" s="14" t="s">
        <v>15</v>
      </c>
      <c r="J264" s="14">
        <v>2037</v>
      </c>
      <c r="K264" s="14">
        <v>7</v>
      </c>
      <c r="L264" s="14" t="s">
        <v>18</v>
      </c>
      <c r="M264" s="14" t="s">
        <v>13</v>
      </c>
      <c r="N264" s="14" t="s">
        <v>14</v>
      </c>
      <c r="O264" s="14" t="s">
        <v>16</v>
      </c>
    </row>
    <row r="265" spans="1:15" x14ac:dyDescent="0.25">
      <c r="A265" s="14">
        <v>2037</v>
      </c>
      <c r="B265" s="14">
        <v>8</v>
      </c>
      <c r="C265" s="14" t="s">
        <v>18</v>
      </c>
      <c r="D265" s="14" t="s">
        <v>13</v>
      </c>
      <c r="E265" s="14" t="s">
        <v>14</v>
      </c>
      <c r="F265" s="14" t="s">
        <v>15</v>
      </c>
      <c r="J265" s="14">
        <v>2037</v>
      </c>
      <c r="K265" s="14">
        <v>8</v>
      </c>
      <c r="L265" s="14" t="s">
        <v>18</v>
      </c>
      <c r="M265" s="14" t="s">
        <v>13</v>
      </c>
      <c r="N265" s="14" t="s">
        <v>14</v>
      </c>
      <c r="O265" s="14" t="s">
        <v>16</v>
      </c>
    </row>
    <row r="266" spans="1:15" x14ac:dyDescent="0.25">
      <c r="A266" s="14">
        <v>2037</v>
      </c>
      <c r="B266" s="14">
        <v>9</v>
      </c>
      <c r="C266" s="14" t="s">
        <v>18</v>
      </c>
      <c r="D266" s="14" t="s">
        <v>13</v>
      </c>
      <c r="E266" s="14" t="s">
        <v>14</v>
      </c>
      <c r="F266" s="14" t="s">
        <v>15</v>
      </c>
      <c r="J266" s="14">
        <v>2037</v>
      </c>
      <c r="K266" s="14">
        <v>9</v>
      </c>
      <c r="L266" s="14" t="s">
        <v>18</v>
      </c>
      <c r="M266" s="14" t="s">
        <v>13</v>
      </c>
      <c r="N266" s="14" t="s">
        <v>14</v>
      </c>
      <c r="O266" s="14" t="s">
        <v>16</v>
      </c>
    </row>
    <row r="267" spans="1:15" x14ac:dyDescent="0.25">
      <c r="A267" s="14">
        <v>2037</v>
      </c>
      <c r="B267" s="14">
        <v>10</v>
      </c>
      <c r="C267" s="14" t="s">
        <v>18</v>
      </c>
      <c r="D267" s="14" t="s">
        <v>13</v>
      </c>
      <c r="E267" s="14" t="s">
        <v>14</v>
      </c>
      <c r="F267" s="14" t="s">
        <v>15</v>
      </c>
      <c r="J267" s="14">
        <v>2037</v>
      </c>
      <c r="K267" s="14">
        <v>10</v>
      </c>
      <c r="L267" s="14" t="s">
        <v>18</v>
      </c>
      <c r="M267" s="14" t="s">
        <v>13</v>
      </c>
      <c r="N267" s="14" t="s">
        <v>14</v>
      </c>
      <c r="O267" s="14" t="s">
        <v>16</v>
      </c>
    </row>
    <row r="268" spans="1:15" x14ac:dyDescent="0.25">
      <c r="A268" s="14">
        <v>2037</v>
      </c>
      <c r="B268" s="14">
        <v>11</v>
      </c>
      <c r="C268" s="14" t="s">
        <v>17</v>
      </c>
      <c r="D268" s="14" t="s">
        <v>13</v>
      </c>
      <c r="E268" s="14" t="s">
        <v>14</v>
      </c>
      <c r="F268" s="14" t="s">
        <v>15</v>
      </c>
      <c r="J268" s="14">
        <v>2037</v>
      </c>
      <c r="K268" s="14">
        <v>11</v>
      </c>
      <c r="L268" s="14" t="s">
        <v>17</v>
      </c>
      <c r="M268" s="14" t="s">
        <v>13</v>
      </c>
      <c r="N268" s="14" t="s">
        <v>14</v>
      </c>
      <c r="O268" s="14" t="s">
        <v>16</v>
      </c>
    </row>
    <row r="269" spans="1:15" x14ac:dyDescent="0.25">
      <c r="A269" s="14">
        <v>2037</v>
      </c>
      <c r="B269" s="14">
        <v>12</v>
      </c>
      <c r="C269" s="14" t="s">
        <v>17</v>
      </c>
      <c r="D269" s="14" t="s">
        <v>13</v>
      </c>
      <c r="E269" s="14" t="s">
        <v>14</v>
      </c>
      <c r="F269" s="14" t="s">
        <v>15</v>
      </c>
      <c r="J269" s="14">
        <v>2037</v>
      </c>
      <c r="K269" s="14">
        <v>12</v>
      </c>
      <c r="L269" s="14" t="s">
        <v>17</v>
      </c>
      <c r="M269" s="14" t="s">
        <v>13</v>
      </c>
      <c r="N269" s="14" t="s">
        <v>14</v>
      </c>
      <c r="O269" s="14" t="s">
        <v>16</v>
      </c>
    </row>
    <row r="270" spans="1:15" x14ac:dyDescent="0.25">
      <c r="A270" s="14">
        <v>2038</v>
      </c>
      <c r="B270" s="14">
        <v>1</v>
      </c>
      <c r="C270" s="14" t="s">
        <v>17</v>
      </c>
      <c r="D270" s="14" t="s">
        <v>13</v>
      </c>
      <c r="E270" s="14" t="s">
        <v>14</v>
      </c>
      <c r="F270" s="14" t="s">
        <v>15</v>
      </c>
      <c r="J270" s="14">
        <v>2038</v>
      </c>
      <c r="K270" s="14">
        <v>1</v>
      </c>
      <c r="L270" s="14" t="s">
        <v>17</v>
      </c>
      <c r="M270" s="14" t="s">
        <v>13</v>
      </c>
      <c r="N270" s="14" t="s">
        <v>14</v>
      </c>
      <c r="O270" s="14" t="s">
        <v>16</v>
      </c>
    </row>
    <row r="271" spans="1:15" x14ac:dyDescent="0.25">
      <c r="A271" s="14">
        <v>2038</v>
      </c>
      <c r="B271" s="14">
        <v>2</v>
      </c>
      <c r="C271" s="14" t="s">
        <v>17</v>
      </c>
      <c r="D271" s="14" t="s">
        <v>13</v>
      </c>
      <c r="E271" s="14" t="s">
        <v>14</v>
      </c>
      <c r="F271" s="14" t="s">
        <v>15</v>
      </c>
      <c r="J271" s="14">
        <v>2038</v>
      </c>
      <c r="K271" s="14">
        <v>2</v>
      </c>
      <c r="L271" s="14" t="s">
        <v>17</v>
      </c>
      <c r="M271" s="14" t="s">
        <v>13</v>
      </c>
      <c r="N271" s="14" t="s">
        <v>14</v>
      </c>
      <c r="O271" s="14" t="s">
        <v>16</v>
      </c>
    </row>
    <row r="272" spans="1:15" x14ac:dyDescent="0.25">
      <c r="A272" s="14">
        <v>2038</v>
      </c>
      <c r="B272" s="14">
        <v>3</v>
      </c>
      <c r="C272" s="14" t="s">
        <v>17</v>
      </c>
      <c r="D272" s="14" t="s">
        <v>13</v>
      </c>
      <c r="E272" s="14" t="s">
        <v>14</v>
      </c>
      <c r="F272" s="14" t="s">
        <v>15</v>
      </c>
      <c r="J272" s="14">
        <v>2038</v>
      </c>
      <c r="K272" s="14">
        <v>3</v>
      </c>
      <c r="L272" s="14" t="s">
        <v>17</v>
      </c>
      <c r="M272" s="14" t="s">
        <v>13</v>
      </c>
      <c r="N272" s="14" t="s">
        <v>14</v>
      </c>
      <c r="O272" s="14" t="s">
        <v>16</v>
      </c>
    </row>
    <row r="273" spans="1:15" x14ac:dyDescent="0.25">
      <c r="A273" s="14">
        <v>2038</v>
      </c>
      <c r="B273" s="14">
        <v>4</v>
      </c>
      <c r="C273" s="14" t="s">
        <v>18</v>
      </c>
      <c r="D273" s="14" t="s">
        <v>13</v>
      </c>
      <c r="E273" s="14" t="s">
        <v>14</v>
      </c>
      <c r="F273" s="14" t="s">
        <v>15</v>
      </c>
      <c r="J273" s="14">
        <v>2038</v>
      </c>
      <c r="K273" s="14">
        <v>4</v>
      </c>
      <c r="L273" s="14" t="s">
        <v>18</v>
      </c>
      <c r="M273" s="14" t="s">
        <v>13</v>
      </c>
      <c r="N273" s="14" t="s">
        <v>14</v>
      </c>
      <c r="O273" s="14" t="s">
        <v>16</v>
      </c>
    </row>
    <row r="274" spans="1:15" x14ac:dyDescent="0.25">
      <c r="A274" s="14">
        <v>2038</v>
      </c>
      <c r="B274" s="14">
        <v>5</v>
      </c>
      <c r="C274" s="14" t="s">
        <v>18</v>
      </c>
      <c r="D274" s="14" t="s">
        <v>13</v>
      </c>
      <c r="E274" s="14" t="s">
        <v>14</v>
      </c>
      <c r="F274" s="14" t="s">
        <v>15</v>
      </c>
      <c r="J274" s="14">
        <v>2038</v>
      </c>
      <c r="K274" s="14">
        <v>5</v>
      </c>
      <c r="L274" s="14" t="s">
        <v>18</v>
      </c>
      <c r="M274" s="14" t="s">
        <v>13</v>
      </c>
      <c r="N274" s="14" t="s">
        <v>14</v>
      </c>
      <c r="O274" s="14" t="s">
        <v>16</v>
      </c>
    </row>
    <row r="275" spans="1:15" x14ac:dyDescent="0.25">
      <c r="A275" s="14">
        <v>2038</v>
      </c>
      <c r="B275" s="14">
        <v>6</v>
      </c>
      <c r="C275" s="14" t="s">
        <v>18</v>
      </c>
      <c r="D275" s="14" t="s">
        <v>13</v>
      </c>
      <c r="E275" s="14" t="s">
        <v>14</v>
      </c>
      <c r="F275" s="14" t="s">
        <v>15</v>
      </c>
      <c r="J275" s="14">
        <v>2038</v>
      </c>
      <c r="K275" s="14">
        <v>6</v>
      </c>
      <c r="L275" s="14" t="s">
        <v>18</v>
      </c>
      <c r="M275" s="14" t="s">
        <v>13</v>
      </c>
      <c r="N275" s="14" t="s">
        <v>14</v>
      </c>
      <c r="O275" s="14" t="s">
        <v>16</v>
      </c>
    </row>
    <row r="276" spans="1:15" x14ac:dyDescent="0.25">
      <c r="A276" s="14">
        <v>2038</v>
      </c>
      <c r="B276" s="14">
        <v>7</v>
      </c>
      <c r="C276" s="14" t="s">
        <v>18</v>
      </c>
      <c r="D276" s="14" t="s">
        <v>13</v>
      </c>
      <c r="E276" s="14" t="s">
        <v>14</v>
      </c>
      <c r="F276" s="14" t="s">
        <v>15</v>
      </c>
      <c r="J276" s="14">
        <v>2038</v>
      </c>
      <c r="K276" s="14">
        <v>7</v>
      </c>
      <c r="L276" s="14" t="s">
        <v>18</v>
      </c>
      <c r="M276" s="14" t="s">
        <v>13</v>
      </c>
      <c r="N276" s="14" t="s">
        <v>14</v>
      </c>
      <c r="O276" s="14" t="s">
        <v>16</v>
      </c>
    </row>
    <row r="277" spans="1:15" x14ac:dyDescent="0.25">
      <c r="A277" s="14">
        <v>2038</v>
      </c>
      <c r="B277" s="14">
        <v>8</v>
      </c>
      <c r="C277" s="14" t="s">
        <v>18</v>
      </c>
      <c r="D277" s="14" t="s">
        <v>13</v>
      </c>
      <c r="E277" s="14" t="s">
        <v>14</v>
      </c>
      <c r="F277" s="14" t="s">
        <v>15</v>
      </c>
      <c r="J277" s="14">
        <v>2038</v>
      </c>
      <c r="K277" s="14">
        <v>8</v>
      </c>
      <c r="L277" s="14" t="s">
        <v>18</v>
      </c>
      <c r="M277" s="14" t="s">
        <v>13</v>
      </c>
      <c r="N277" s="14" t="s">
        <v>14</v>
      </c>
      <c r="O277" s="14" t="s">
        <v>16</v>
      </c>
    </row>
    <row r="278" spans="1:15" x14ac:dyDescent="0.25">
      <c r="A278" s="14">
        <v>2038</v>
      </c>
      <c r="B278" s="14">
        <v>9</v>
      </c>
      <c r="C278" s="14" t="s">
        <v>18</v>
      </c>
      <c r="D278" s="14" t="s">
        <v>13</v>
      </c>
      <c r="E278" s="14" t="s">
        <v>14</v>
      </c>
      <c r="F278" s="14" t="s">
        <v>15</v>
      </c>
      <c r="J278" s="14">
        <v>2038</v>
      </c>
      <c r="K278" s="14">
        <v>9</v>
      </c>
      <c r="L278" s="14" t="s">
        <v>18</v>
      </c>
      <c r="M278" s="14" t="s">
        <v>13</v>
      </c>
      <c r="N278" s="14" t="s">
        <v>14</v>
      </c>
      <c r="O278" s="14" t="s">
        <v>16</v>
      </c>
    </row>
    <row r="279" spans="1:15" x14ac:dyDescent="0.25">
      <c r="A279" s="14">
        <v>2038</v>
      </c>
      <c r="B279" s="14">
        <v>10</v>
      </c>
      <c r="C279" s="14" t="s">
        <v>18</v>
      </c>
      <c r="D279" s="14" t="s">
        <v>13</v>
      </c>
      <c r="E279" s="14" t="s">
        <v>14</v>
      </c>
      <c r="F279" s="14" t="s">
        <v>15</v>
      </c>
      <c r="J279" s="14">
        <v>2038</v>
      </c>
      <c r="K279" s="14">
        <v>10</v>
      </c>
      <c r="L279" s="14" t="s">
        <v>18</v>
      </c>
      <c r="M279" s="14" t="s">
        <v>13</v>
      </c>
      <c r="N279" s="14" t="s">
        <v>14</v>
      </c>
      <c r="O279" s="14" t="s">
        <v>16</v>
      </c>
    </row>
    <row r="280" spans="1:15" x14ac:dyDescent="0.25">
      <c r="A280" s="14">
        <v>2038</v>
      </c>
      <c r="B280" s="14">
        <v>11</v>
      </c>
      <c r="C280" s="14" t="s">
        <v>17</v>
      </c>
      <c r="D280" s="14" t="s">
        <v>13</v>
      </c>
      <c r="E280" s="14" t="s">
        <v>14</v>
      </c>
      <c r="F280" s="14" t="s">
        <v>15</v>
      </c>
      <c r="J280" s="14">
        <v>2038</v>
      </c>
      <c r="K280" s="14">
        <v>11</v>
      </c>
      <c r="L280" s="14" t="s">
        <v>17</v>
      </c>
      <c r="M280" s="14" t="s">
        <v>13</v>
      </c>
      <c r="N280" s="14" t="s">
        <v>14</v>
      </c>
      <c r="O280" s="14" t="s">
        <v>16</v>
      </c>
    </row>
    <row r="281" spans="1:15" x14ac:dyDescent="0.25">
      <c r="A281" s="14">
        <v>2038</v>
      </c>
      <c r="B281" s="14">
        <v>12</v>
      </c>
      <c r="C281" s="14" t="s">
        <v>17</v>
      </c>
      <c r="D281" s="14" t="s">
        <v>13</v>
      </c>
      <c r="E281" s="14" t="s">
        <v>14</v>
      </c>
      <c r="F281" s="14" t="s">
        <v>15</v>
      </c>
      <c r="J281" s="14">
        <v>2038</v>
      </c>
      <c r="K281" s="14">
        <v>12</v>
      </c>
      <c r="L281" s="14" t="s">
        <v>17</v>
      </c>
      <c r="M281" s="14" t="s">
        <v>13</v>
      </c>
      <c r="N281" s="14" t="s">
        <v>14</v>
      </c>
      <c r="O281" s="14" t="s">
        <v>16</v>
      </c>
    </row>
    <row r="282" spans="1:15" x14ac:dyDescent="0.25">
      <c r="A282" s="14">
        <v>2039</v>
      </c>
      <c r="B282" s="14">
        <v>1</v>
      </c>
      <c r="C282" s="14" t="s">
        <v>17</v>
      </c>
      <c r="D282" s="14" t="s">
        <v>13</v>
      </c>
      <c r="E282" s="14" t="s">
        <v>14</v>
      </c>
      <c r="F282" s="14" t="s">
        <v>15</v>
      </c>
      <c r="J282" s="14">
        <v>2039</v>
      </c>
      <c r="K282" s="14">
        <v>1</v>
      </c>
      <c r="L282" s="14" t="s">
        <v>17</v>
      </c>
      <c r="M282" s="14" t="s">
        <v>13</v>
      </c>
      <c r="N282" s="14" t="s">
        <v>14</v>
      </c>
      <c r="O282" s="14" t="s">
        <v>16</v>
      </c>
    </row>
    <row r="283" spans="1:15" x14ac:dyDescent="0.25">
      <c r="A283" s="14">
        <v>2039</v>
      </c>
      <c r="B283" s="14">
        <v>2</v>
      </c>
      <c r="C283" s="14" t="s">
        <v>17</v>
      </c>
      <c r="D283" s="14" t="s">
        <v>13</v>
      </c>
      <c r="E283" s="14" t="s">
        <v>14</v>
      </c>
      <c r="F283" s="14" t="s">
        <v>15</v>
      </c>
      <c r="J283" s="14">
        <v>2039</v>
      </c>
      <c r="K283" s="14">
        <v>2</v>
      </c>
      <c r="L283" s="14" t="s">
        <v>17</v>
      </c>
      <c r="M283" s="14" t="s">
        <v>13</v>
      </c>
      <c r="N283" s="14" t="s">
        <v>14</v>
      </c>
      <c r="O283" s="14" t="s">
        <v>16</v>
      </c>
    </row>
    <row r="284" spans="1:15" x14ac:dyDescent="0.25">
      <c r="A284" s="14">
        <v>2039</v>
      </c>
      <c r="B284" s="14">
        <v>3</v>
      </c>
      <c r="C284" s="14" t="s">
        <v>17</v>
      </c>
      <c r="D284" s="14" t="s">
        <v>13</v>
      </c>
      <c r="E284" s="14" t="s">
        <v>14</v>
      </c>
      <c r="F284" s="14" t="s">
        <v>15</v>
      </c>
      <c r="J284" s="14">
        <v>2039</v>
      </c>
      <c r="K284" s="14">
        <v>3</v>
      </c>
      <c r="L284" s="14" t="s">
        <v>17</v>
      </c>
      <c r="M284" s="14" t="s">
        <v>13</v>
      </c>
      <c r="N284" s="14" t="s">
        <v>14</v>
      </c>
      <c r="O284" s="14" t="s">
        <v>16</v>
      </c>
    </row>
    <row r="285" spans="1:15" x14ac:dyDescent="0.25">
      <c r="A285" s="14">
        <v>2039</v>
      </c>
      <c r="B285" s="14">
        <v>4</v>
      </c>
      <c r="C285" s="14" t="s">
        <v>18</v>
      </c>
      <c r="D285" s="14" t="s">
        <v>13</v>
      </c>
      <c r="E285" s="14" t="s">
        <v>14</v>
      </c>
      <c r="F285" s="14" t="s">
        <v>15</v>
      </c>
      <c r="J285" s="14">
        <v>2039</v>
      </c>
      <c r="K285" s="14">
        <v>4</v>
      </c>
      <c r="L285" s="14" t="s">
        <v>18</v>
      </c>
      <c r="M285" s="14" t="s">
        <v>13</v>
      </c>
      <c r="N285" s="14" t="s">
        <v>14</v>
      </c>
      <c r="O285" s="14" t="s">
        <v>16</v>
      </c>
    </row>
    <row r="286" spans="1:15" x14ac:dyDescent="0.25">
      <c r="A286" s="14">
        <v>2039</v>
      </c>
      <c r="B286" s="14">
        <v>5</v>
      </c>
      <c r="C286" s="14" t="s">
        <v>18</v>
      </c>
      <c r="D286" s="14" t="s">
        <v>13</v>
      </c>
      <c r="E286" s="14" t="s">
        <v>14</v>
      </c>
      <c r="F286" s="14" t="s">
        <v>15</v>
      </c>
      <c r="J286" s="14">
        <v>2039</v>
      </c>
      <c r="K286" s="14">
        <v>5</v>
      </c>
      <c r="L286" s="14" t="s">
        <v>18</v>
      </c>
      <c r="M286" s="14" t="s">
        <v>13</v>
      </c>
      <c r="N286" s="14" t="s">
        <v>14</v>
      </c>
      <c r="O286" s="14" t="s">
        <v>16</v>
      </c>
    </row>
    <row r="287" spans="1:15" x14ac:dyDescent="0.25">
      <c r="A287" s="14">
        <v>2039</v>
      </c>
      <c r="B287" s="14">
        <v>6</v>
      </c>
      <c r="C287" s="14" t="s">
        <v>18</v>
      </c>
      <c r="D287" s="14" t="s">
        <v>13</v>
      </c>
      <c r="E287" s="14" t="s">
        <v>14</v>
      </c>
      <c r="F287" s="14" t="s">
        <v>15</v>
      </c>
      <c r="J287" s="14">
        <v>2039</v>
      </c>
      <c r="K287" s="14">
        <v>6</v>
      </c>
      <c r="L287" s="14" t="s">
        <v>18</v>
      </c>
      <c r="M287" s="14" t="s">
        <v>13</v>
      </c>
      <c r="N287" s="14" t="s">
        <v>14</v>
      </c>
      <c r="O287" s="14" t="s">
        <v>16</v>
      </c>
    </row>
    <row r="288" spans="1:15" x14ac:dyDescent="0.25">
      <c r="A288" s="14">
        <v>2039</v>
      </c>
      <c r="B288" s="14">
        <v>7</v>
      </c>
      <c r="C288" s="14" t="s">
        <v>18</v>
      </c>
      <c r="D288" s="14" t="s">
        <v>13</v>
      </c>
      <c r="E288" s="14" t="s">
        <v>14</v>
      </c>
      <c r="F288" s="14" t="s">
        <v>15</v>
      </c>
      <c r="J288" s="14">
        <v>2039</v>
      </c>
      <c r="K288" s="14">
        <v>7</v>
      </c>
      <c r="L288" s="14" t="s">
        <v>18</v>
      </c>
      <c r="M288" s="14" t="s">
        <v>13</v>
      </c>
      <c r="N288" s="14" t="s">
        <v>14</v>
      </c>
      <c r="O288" s="14" t="s">
        <v>16</v>
      </c>
    </row>
    <row r="289" spans="1:15" x14ac:dyDescent="0.25">
      <c r="A289" s="14">
        <v>2039</v>
      </c>
      <c r="B289" s="14">
        <v>8</v>
      </c>
      <c r="C289" s="14" t="s">
        <v>18</v>
      </c>
      <c r="D289" s="14" t="s">
        <v>13</v>
      </c>
      <c r="E289" s="14" t="s">
        <v>14</v>
      </c>
      <c r="F289" s="14" t="s">
        <v>15</v>
      </c>
      <c r="J289" s="14">
        <v>2039</v>
      </c>
      <c r="K289" s="14">
        <v>8</v>
      </c>
      <c r="L289" s="14" t="s">
        <v>18</v>
      </c>
      <c r="M289" s="14" t="s">
        <v>13</v>
      </c>
      <c r="N289" s="14" t="s">
        <v>14</v>
      </c>
      <c r="O289" s="14" t="s">
        <v>16</v>
      </c>
    </row>
    <row r="290" spans="1:15" x14ac:dyDescent="0.25">
      <c r="A290" s="14">
        <v>2039</v>
      </c>
      <c r="B290" s="14">
        <v>9</v>
      </c>
      <c r="C290" s="14" t="s">
        <v>18</v>
      </c>
      <c r="D290" s="14" t="s">
        <v>13</v>
      </c>
      <c r="E290" s="14" t="s">
        <v>14</v>
      </c>
      <c r="F290" s="14" t="s">
        <v>15</v>
      </c>
      <c r="J290" s="14">
        <v>2039</v>
      </c>
      <c r="K290" s="14">
        <v>9</v>
      </c>
      <c r="L290" s="14" t="s">
        <v>18</v>
      </c>
      <c r="M290" s="14" t="s">
        <v>13</v>
      </c>
      <c r="N290" s="14" t="s">
        <v>14</v>
      </c>
      <c r="O290" s="14" t="s">
        <v>16</v>
      </c>
    </row>
    <row r="291" spans="1:15" x14ac:dyDescent="0.25">
      <c r="A291" s="14">
        <v>2039</v>
      </c>
      <c r="B291" s="14">
        <v>10</v>
      </c>
      <c r="C291" s="14" t="s">
        <v>18</v>
      </c>
      <c r="D291" s="14" t="s">
        <v>13</v>
      </c>
      <c r="E291" s="14" t="s">
        <v>14</v>
      </c>
      <c r="F291" s="14" t="s">
        <v>15</v>
      </c>
      <c r="J291" s="14">
        <v>2039</v>
      </c>
      <c r="K291" s="14">
        <v>10</v>
      </c>
      <c r="L291" s="14" t="s">
        <v>18</v>
      </c>
      <c r="M291" s="14" t="s">
        <v>13</v>
      </c>
      <c r="N291" s="14" t="s">
        <v>14</v>
      </c>
      <c r="O291" s="14" t="s">
        <v>16</v>
      </c>
    </row>
    <row r="292" spans="1:15" x14ac:dyDescent="0.25">
      <c r="A292" s="14">
        <v>2039</v>
      </c>
      <c r="B292" s="14">
        <v>11</v>
      </c>
      <c r="C292" s="14" t="s">
        <v>17</v>
      </c>
      <c r="D292" s="14" t="s">
        <v>13</v>
      </c>
      <c r="E292" s="14" t="s">
        <v>14</v>
      </c>
      <c r="F292" s="14" t="s">
        <v>15</v>
      </c>
      <c r="J292" s="14">
        <v>2039</v>
      </c>
      <c r="K292" s="14">
        <v>11</v>
      </c>
      <c r="L292" s="14" t="s">
        <v>17</v>
      </c>
      <c r="M292" s="14" t="s">
        <v>13</v>
      </c>
      <c r="N292" s="14" t="s">
        <v>14</v>
      </c>
      <c r="O292" s="14" t="s">
        <v>16</v>
      </c>
    </row>
    <row r="293" spans="1:15" x14ac:dyDescent="0.25">
      <c r="A293" s="14">
        <v>2039</v>
      </c>
      <c r="B293" s="14">
        <v>12</v>
      </c>
      <c r="C293" s="14" t="s">
        <v>17</v>
      </c>
      <c r="D293" s="14" t="s">
        <v>13</v>
      </c>
      <c r="E293" s="14" t="s">
        <v>14</v>
      </c>
      <c r="F293" s="14" t="s">
        <v>15</v>
      </c>
      <c r="J293" s="14">
        <v>2039</v>
      </c>
      <c r="K293" s="14">
        <v>12</v>
      </c>
      <c r="L293" s="14" t="s">
        <v>17</v>
      </c>
      <c r="M293" s="14" t="s">
        <v>13</v>
      </c>
      <c r="N293" s="14" t="s">
        <v>14</v>
      </c>
      <c r="O293" s="14" t="s">
        <v>16</v>
      </c>
    </row>
    <row r="294" spans="1:15" x14ac:dyDescent="0.25">
      <c r="A294" s="14">
        <v>2040</v>
      </c>
      <c r="B294" s="14">
        <v>1</v>
      </c>
      <c r="C294" s="14" t="s">
        <v>17</v>
      </c>
      <c r="D294" s="14" t="s">
        <v>13</v>
      </c>
      <c r="E294" s="14" t="s">
        <v>14</v>
      </c>
      <c r="F294" s="14" t="s">
        <v>15</v>
      </c>
      <c r="J294" s="14">
        <v>2040</v>
      </c>
      <c r="K294" s="14">
        <v>1</v>
      </c>
      <c r="L294" s="14" t="s">
        <v>17</v>
      </c>
      <c r="M294" s="14" t="s">
        <v>13</v>
      </c>
      <c r="N294" s="14" t="s">
        <v>14</v>
      </c>
      <c r="O294" s="14" t="s">
        <v>16</v>
      </c>
    </row>
    <row r="295" spans="1:15" x14ac:dyDescent="0.25">
      <c r="A295" s="14">
        <v>2040</v>
      </c>
      <c r="B295" s="14">
        <v>2</v>
      </c>
      <c r="C295" s="14" t="s">
        <v>17</v>
      </c>
      <c r="D295" s="14" t="s">
        <v>13</v>
      </c>
      <c r="E295" s="14" t="s">
        <v>14</v>
      </c>
      <c r="F295" s="14" t="s">
        <v>15</v>
      </c>
      <c r="J295" s="14">
        <v>2040</v>
      </c>
      <c r="K295" s="14">
        <v>2</v>
      </c>
      <c r="L295" s="14" t="s">
        <v>17</v>
      </c>
      <c r="M295" s="14" t="s">
        <v>13</v>
      </c>
      <c r="N295" s="14" t="s">
        <v>14</v>
      </c>
      <c r="O295" s="14" t="s">
        <v>16</v>
      </c>
    </row>
    <row r="296" spans="1:15" x14ac:dyDescent="0.25">
      <c r="A296" s="14">
        <v>2040</v>
      </c>
      <c r="B296" s="14">
        <v>3</v>
      </c>
      <c r="C296" s="14" t="s">
        <v>17</v>
      </c>
      <c r="D296" s="14" t="s">
        <v>13</v>
      </c>
      <c r="E296" s="14" t="s">
        <v>14</v>
      </c>
      <c r="F296" s="14" t="s">
        <v>15</v>
      </c>
      <c r="J296" s="14">
        <v>2040</v>
      </c>
      <c r="K296" s="14">
        <v>3</v>
      </c>
      <c r="L296" s="14" t="s">
        <v>17</v>
      </c>
      <c r="M296" s="14" t="s">
        <v>13</v>
      </c>
      <c r="N296" s="14" t="s">
        <v>14</v>
      </c>
      <c r="O296" s="14" t="s">
        <v>16</v>
      </c>
    </row>
    <row r="297" spans="1:15" x14ac:dyDescent="0.25">
      <c r="A297" s="14">
        <v>2040</v>
      </c>
      <c r="B297" s="14">
        <v>4</v>
      </c>
      <c r="C297" s="14" t="s">
        <v>18</v>
      </c>
      <c r="D297" s="14" t="s">
        <v>13</v>
      </c>
      <c r="E297" s="14" t="s">
        <v>14</v>
      </c>
      <c r="F297" s="14" t="s">
        <v>15</v>
      </c>
      <c r="J297" s="14">
        <v>2040</v>
      </c>
      <c r="K297" s="14">
        <v>4</v>
      </c>
      <c r="L297" s="14" t="s">
        <v>18</v>
      </c>
      <c r="M297" s="14" t="s">
        <v>13</v>
      </c>
      <c r="N297" s="14" t="s">
        <v>14</v>
      </c>
      <c r="O297" s="14" t="s">
        <v>16</v>
      </c>
    </row>
    <row r="298" spans="1:15" x14ac:dyDescent="0.25">
      <c r="A298" s="14">
        <v>2040</v>
      </c>
      <c r="B298" s="14">
        <v>5</v>
      </c>
      <c r="C298" s="14" t="s">
        <v>18</v>
      </c>
      <c r="D298" s="14" t="s">
        <v>13</v>
      </c>
      <c r="E298" s="14" t="s">
        <v>14</v>
      </c>
      <c r="F298" s="14" t="s">
        <v>15</v>
      </c>
      <c r="J298" s="14">
        <v>2040</v>
      </c>
      <c r="K298" s="14">
        <v>5</v>
      </c>
      <c r="L298" s="14" t="s">
        <v>18</v>
      </c>
      <c r="M298" s="14" t="s">
        <v>13</v>
      </c>
      <c r="N298" s="14" t="s">
        <v>14</v>
      </c>
      <c r="O298" s="14" t="s">
        <v>16</v>
      </c>
    </row>
    <row r="299" spans="1:15" x14ac:dyDescent="0.25">
      <c r="A299" s="14">
        <v>2040</v>
      </c>
      <c r="B299" s="14">
        <v>6</v>
      </c>
      <c r="C299" s="14" t="s">
        <v>18</v>
      </c>
      <c r="D299" s="14" t="s">
        <v>13</v>
      </c>
      <c r="E299" s="14" t="s">
        <v>14</v>
      </c>
      <c r="F299" s="14" t="s">
        <v>15</v>
      </c>
      <c r="J299" s="14">
        <v>2040</v>
      </c>
      <c r="K299" s="14">
        <v>6</v>
      </c>
      <c r="L299" s="14" t="s">
        <v>18</v>
      </c>
      <c r="M299" s="14" t="s">
        <v>13</v>
      </c>
      <c r="N299" s="14" t="s">
        <v>14</v>
      </c>
      <c r="O299" s="14" t="s">
        <v>16</v>
      </c>
    </row>
    <row r="300" spans="1:15" x14ac:dyDescent="0.25">
      <c r="A300" s="14">
        <v>2040</v>
      </c>
      <c r="B300" s="14">
        <v>7</v>
      </c>
      <c r="C300" s="14" t="s">
        <v>18</v>
      </c>
      <c r="D300" s="14" t="s">
        <v>13</v>
      </c>
      <c r="E300" s="14" t="s">
        <v>14</v>
      </c>
      <c r="F300" s="14" t="s">
        <v>15</v>
      </c>
      <c r="J300" s="14">
        <v>2040</v>
      </c>
      <c r="K300" s="14">
        <v>7</v>
      </c>
      <c r="L300" s="14" t="s">
        <v>18</v>
      </c>
      <c r="M300" s="14" t="s">
        <v>13</v>
      </c>
      <c r="N300" s="14" t="s">
        <v>14</v>
      </c>
      <c r="O300" s="14" t="s">
        <v>16</v>
      </c>
    </row>
    <row r="301" spans="1:15" x14ac:dyDescent="0.25">
      <c r="A301" s="14">
        <v>2040</v>
      </c>
      <c r="B301" s="14">
        <v>8</v>
      </c>
      <c r="C301" s="14" t="s">
        <v>18</v>
      </c>
      <c r="D301" s="14" t="s">
        <v>13</v>
      </c>
      <c r="E301" s="14" t="s">
        <v>14</v>
      </c>
      <c r="F301" s="14" t="s">
        <v>15</v>
      </c>
      <c r="J301" s="14">
        <v>2040</v>
      </c>
      <c r="K301" s="14">
        <v>8</v>
      </c>
      <c r="L301" s="14" t="s">
        <v>18</v>
      </c>
      <c r="M301" s="14" t="s">
        <v>13</v>
      </c>
      <c r="N301" s="14" t="s">
        <v>14</v>
      </c>
      <c r="O301" s="14" t="s">
        <v>16</v>
      </c>
    </row>
    <row r="302" spans="1:15" x14ac:dyDescent="0.25">
      <c r="A302" s="14">
        <v>2040</v>
      </c>
      <c r="B302" s="14">
        <v>9</v>
      </c>
      <c r="C302" s="14" t="s">
        <v>18</v>
      </c>
      <c r="D302" s="14" t="s">
        <v>13</v>
      </c>
      <c r="E302" s="14" t="s">
        <v>14</v>
      </c>
      <c r="F302" s="14" t="s">
        <v>15</v>
      </c>
      <c r="J302" s="14">
        <v>2040</v>
      </c>
      <c r="K302" s="14">
        <v>9</v>
      </c>
      <c r="L302" s="14" t="s">
        <v>18</v>
      </c>
      <c r="M302" s="14" t="s">
        <v>13</v>
      </c>
      <c r="N302" s="14" t="s">
        <v>14</v>
      </c>
      <c r="O302" s="14" t="s">
        <v>16</v>
      </c>
    </row>
    <row r="303" spans="1:15" x14ac:dyDescent="0.25">
      <c r="A303" s="14">
        <v>2040</v>
      </c>
      <c r="B303" s="14">
        <v>10</v>
      </c>
      <c r="C303" s="14" t="s">
        <v>18</v>
      </c>
      <c r="D303" s="14" t="s">
        <v>13</v>
      </c>
      <c r="E303" s="14" t="s">
        <v>14</v>
      </c>
      <c r="F303" s="14" t="s">
        <v>15</v>
      </c>
      <c r="J303" s="14">
        <v>2040</v>
      </c>
      <c r="K303" s="14">
        <v>10</v>
      </c>
      <c r="L303" s="14" t="s">
        <v>18</v>
      </c>
      <c r="M303" s="14" t="s">
        <v>13</v>
      </c>
      <c r="N303" s="14" t="s">
        <v>14</v>
      </c>
      <c r="O303" s="14" t="s">
        <v>16</v>
      </c>
    </row>
    <row r="304" spans="1:15" x14ac:dyDescent="0.25">
      <c r="A304" s="14">
        <v>2040</v>
      </c>
      <c r="B304" s="14">
        <v>11</v>
      </c>
      <c r="C304" s="14" t="s">
        <v>17</v>
      </c>
      <c r="D304" s="14" t="s">
        <v>13</v>
      </c>
      <c r="E304" s="14" t="s">
        <v>14</v>
      </c>
      <c r="F304" s="14" t="s">
        <v>15</v>
      </c>
      <c r="J304" s="14">
        <v>2040</v>
      </c>
      <c r="K304" s="14">
        <v>11</v>
      </c>
      <c r="L304" s="14" t="s">
        <v>17</v>
      </c>
      <c r="M304" s="14" t="s">
        <v>13</v>
      </c>
      <c r="N304" s="14" t="s">
        <v>14</v>
      </c>
      <c r="O304" s="14" t="s">
        <v>16</v>
      </c>
    </row>
    <row r="305" spans="1:15" x14ac:dyDescent="0.25">
      <c r="A305" s="14">
        <v>2040</v>
      </c>
      <c r="B305" s="14">
        <v>12</v>
      </c>
      <c r="C305" s="14" t="s">
        <v>17</v>
      </c>
      <c r="D305" s="14" t="s">
        <v>13</v>
      </c>
      <c r="E305" s="14" t="s">
        <v>14</v>
      </c>
      <c r="F305" s="14" t="s">
        <v>15</v>
      </c>
      <c r="J305" s="14">
        <v>2040</v>
      </c>
      <c r="K305" s="14">
        <v>12</v>
      </c>
      <c r="L305" s="14" t="s">
        <v>17</v>
      </c>
      <c r="M305" s="14" t="s">
        <v>13</v>
      </c>
      <c r="N305" s="14" t="s">
        <v>14</v>
      </c>
      <c r="O305" s="14" t="s">
        <v>16</v>
      </c>
    </row>
  </sheetData>
  <sortState xmlns:xlrd2="http://schemas.microsoft.com/office/spreadsheetml/2017/richdata2" ref="A6:E137">
    <sortCondition ref="A6:A137"/>
    <sortCondition ref="B6:B1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Page 2</vt:lpstr>
      <vt:lpstr>Page 1 Backup</vt:lpstr>
      <vt:lpstr>IRP Volumes</vt:lpstr>
      <vt:lpstr>Page 1</vt:lpstr>
      <vt:lpstr>'Page 2'!Print_Area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Orton</dc:creator>
  <cp:lastModifiedBy>Fred Nass</cp:lastModifiedBy>
  <cp:lastPrinted>2022-09-21T16:44:24Z</cp:lastPrinted>
  <dcterms:created xsi:type="dcterms:W3CDTF">2013-08-30T14:46:33Z</dcterms:created>
  <dcterms:modified xsi:type="dcterms:W3CDTF">2025-08-29T21:55:43Z</dcterms:modified>
</cp:coreProperties>
</file>