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water\17docs\1709801\"/>
    </mc:Choice>
  </mc:AlternateContent>
  <bookViews>
    <workbookView xWindow="0" yWindow="0" windowWidth="21570" windowHeight="9495" firstSheet="1" activeTab="1"/>
  </bookViews>
  <sheets>
    <sheet name="3.1 Water Group Info " sheetId="1" r:id="rId1"/>
    <sheet name="3.2 WACC" sheetId="2" r:id="rId2"/>
    <sheet name="3.3 CAPM" sheetId="3" r:id="rId3"/>
    <sheet name="3.4 Water Group Size Comparison" sheetId="4" r:id="rId4"/>
    <sheet name="3.5 Cost of Equity for WC" sheetId="5" r:id="rId5"/>
  </sheets>
  <externalReferences>
    <externalReference r:id="rId6"/>
  </externalReferences>
  <definedNames>
    <definedName name="_xlnm.Print_Area" localSheetId="2">'3.3 CAPM'!$A$1:$F$38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D20" i="4"/>
  <c r="C8" i="4"/>
  <c r="C11" i="4"/>
  <c r="C15" i="4"/>
  <c r="C20" i="4"/>
  <c r="D14" i="4"/>
  <c r="D19" i="4"/>
  <c r="C14" i="4"/>
  <c r="C19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3" i="4"/>
  <c r="A3" i="4"/>
  <c r="C32" i="3"/>
  <c r="C31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D18" i="3"/>
  <c r="D21" i="3"/>
  <c r="D26" i="3"/>
  <c r="C18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A4" i="3"/>
  <c r="D5" i="2"/>
  <c r="F5" i="2"/>
  <c r="F4" i="2"/>
  <c r="F6" i="2"/>
  <c r="H14" i="1"/>
  <c r="G5" i="1"/>
  <c r="G6" i="1"/>
  <c r="G7" i="1"/>
  <c r="G8" i="1"/>
  <c r="G9" i="1"/>
  <c r="G10" i="1"/>
  <c r="G11" i="1"/>
  <c r="G12" i="1"/>
  <c r="G14" i="1"/>
  <c r="F14" i="1"/>
  <c r="E6" i="1"/>
  <c r="E7" i="1"/>
  <c r="E8" i="1"/>
  <c r="E9" i="1"/>
  <c r="E10" i="1"/>
  <c r="E11" i="1"/>
  <c r="E12" i="1"/>
  <c r="E14" i="1"/>
  <c r="D14" i="1"/>
  <c r="C5" i="1"/>
  <c r="C6" i="1"/>
  <c r="C7" i="1"/>
  <c r="C8" i="1"/>
  <c r="C9" i="1"/>
  <c r="C10" i="1"/>
  <c r="C11" i="1"/>
  <c r="C12" i="1"/>
  <c r="C14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3" i="1"/>
  <c r="A3" i="1"/>
</calcChain>
</file>

<file path=xl/sharedStrings.xml><?xml version="1.0" encoding="utf-8"?>
<sst xmlns="http://schemas.openxmlformats.org/spreadsheetml/2006/main" count="102" uniqueCount="93">
  <si>
    <t>2017 Equity</t>
  </si>
  <si>
    <t>2017 Debt</t>
  </si>
  <si>
    <t>2018 Equity</t>
  </si>
  <si>
    <t>2018 Debt</t>
  </si>
  <si>
    <t>Projected Equity</t>
  </si>
  <si>
    <t>Projected Debt</t>
  </si>
  <si>
    <t>Average of Water Group</t>
  </si>
  <si>
    <t>Cap Structure</t>
  </si>
  <si>
    <t>Cost of Capital</t>
  </si>
  <si>
    <t>Weighted Cost</t>
  </si>
  <si>
    <t>WACC</t>
  </si>
  <si>
    <t>CAPM - Community Water Company</t>
  </si>
  <si>
    <t>Capital Asset Pricing Model</t>
  </si>
  <si>
    <t xml:space="preserve">Yields As Of </t>
  </si>
  <si>
    <t>Sym</t>
  </si>
  <si>
    <t>Company</t>
  </si>
  <si>
    <t>Beta</t>
  </si>
  <si>
    <t>CAPM</t>
  </si>
  <si>
    <t>Average</t>
  </si>
  <si>
    <t>CAPM ROE</t>
  </si>
  <si>
    <t>Risk Premium and Build - Up</t>
  </si>
  <si>
    <t xml:space="preserve">Total Cost of Equity </t>
  </si>
  <si>
    <t>Risk Free Rate</t>
  </si>
  <si>
    <t>Market Risk Premium</t>
  </si>
  <si>
    <t>Sources: Value Line for Betas January 12, 2018.  Duff and Phelps for RFR and ERP</t>
  </si>
  <si>
    <t>Number of Customers</t>
  </si>
  <si>
    <t>Annual Revenues</t>
  </si>
  <si>
    <t>Median</t>
  </si>
  <si>
    <t>Community Water</t>
  </si>
  <si>
    <t>Average Size Comparison</t>
  </si>
  <si>
    <t>Median Size Comparison</t>
  </si>
  <si>
    <t>State</t>
  </si>
  <si>
    <t>Docket #</t>
  </si>
  <si>
    <t>Initial Filing Date</t>
  </si>
  <si>
    <t>Rate Increase ($M)</t>
  </si>
  <si>
    <t>Return on Rate Base (%)</t>
  </si>
  <si>
    <t>Return on Equity (%)</t>
  </si>
  <si>
    <t>Rate Base ($M)</t>
  </si>
  <si>
    <t>Arizona</t>
  </si>
  <si>
    <t>Epcor Water Arizona Inc.</t>
  </si>
  <si>
    <t>WS-01303A-17-0257</t>
  </si>
  <si>
    <t>California</t>
  </si>
  <si>
    <t>California American Water Co.</t>
  </si>
  <si>
    <t>A17-04-003</t>
  </si>
  <si>
    <t>California Water Service Co.</t>
  </si>
  <si>
    <t>A17-04-006</t>
  </si>
  <si>
    <t>NA</t>
  </si>
  <si>
    <t>Golden State Water Co.</t>
  </si>
  <si>
    <t>A17-04-002</t>
  </si>
  <si>
    <t>San Jose Water Co.</t>
  </si>
  <si>
    <t>A17-04-001</t>
  </si>
  <si>
    <t>Illinois</t>
  </si>
  <si>
    <t>Aqua Illinois</t>
  </si>
  <si>
    <t>D-17-0259</t>
  </si>
  <si>
    <t>Indiana</t>
  </si>
  <si>
    <t>Community Utilities of Indiana</t>
  </si>
  <si>
    <t>Ca-44724</t>
  </si>
  <si>
    <t>Massachusetts</t>
  </si>
  <si>
    <t>Aquarion Water Co. of Massachusetts</t>
  </si>
  <si>
    <t>D.P.U 17-90</t>
  </si>
  <si>
    <t>Missouri</t>
  </si>
  <si>
    <t>Missour American Water Co.</t>
  </si>
  <si>
    <t>WR-2017-0285</t>
  </si>
  <si>
    <t>New Jersey</t>
  </si>
  <si>
    <t>Middlesex Water Co.</t>
  </si>
  <si>
    <t>D-WR-17-101049</t>
  </si>
  <si>
    <t>New Jersey American Water</t>
  </si>
  <si>
    <t>D-WR-17-090985</t>
  </si>
  <si>
    <t>New York</t>
  </si>
  <si>
    <t>SUEZ Water Owego-Nicols Inc.</t>
  </si>
  <si>
    <t>C-17-W-0528</t>
  </si>
  <si>
    <t>South Carolina</t>
  </si>
  <si>
    <t>Carolina Water Service Inc.</t>
  </si>
  <si>
    <t>D-2017-292-WS</t>
  </si>
  <si>
    <t xml:space="preserve">Texas </t>
  </si>
  <si>
    <t>SWWC Utilities</t>
  </si>
  <si>
    <t>D-47736</t>
  </si>
  <si>
    <t>Virginia</t>
  </si>
  <si>
    <t>Aqua Virginia</t>
  </si>
  <si>
    <t>PUR-2017-00082</t>
  </si>
  <si>
    <t>Massanutten Public Service Corp</t>
  </si>
  <si>
    <t>C-PUR-2017-00069</t>
  </si>
  <si>
    <t>*** Information from: S&amp;P Global Market Intelligence Water Advisory: Monthly Report January 4, 2018</t>
  </si>
  <si>
    <t>Calculated Weighted Average Cost of Capital</t>
  </si>
  <si>
    <t>Community Water Company</t>
  </si>
  <si>
    <t>Size Comparison of Water Group</t>
  </si>
  <si>
    <t>versus Community Water Company</t>
  </si>
  <si>
    <t xml:space="preserve">Water Group Companies </t>
  </si>
  <si>
    <t>and the Capital Structure of Each Company</t>
  </si>
  <si>
    <t>Debt</t>
  </si>
  <si>
    <t>Equity</t>
  </si>
  <si>
    <t>Water Companies with Recent Rate Cases</t>
  </si>
  <si>
    <t>and the Return 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</si>
</sst>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[$-409]mmmm\ d\,\ yyyy;@"/>
    <numFmt numFmtId="166" formatCode="0.0000"/>
    <numFmt numFmtId="167" formatCode="&quot;$&quot;#,##0"/>
    <numFmt numFmtId="168" formatCode="mm/dd/yy;@"/>
    <numFmt numFmtId="169" formatCode="&quot;$&quot;#,##0.0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.25"/>
      <color indexed="8"/>
      <name val="Microsoft Sans Serif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164" fontId="0" fillId="0" borderId="0" xfId="0" applyNumberFormat="1"/>
    <xf numFmtId="0" fontId="3" fillId="0" borderId="0" xfId="1" applyNumberFormat="1" applyFont="1" applyFill="1" applyBorder="1" applyAlignment="1" applyProtection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2" fillId="0" borderId="0" xfId="2" applyNumberForma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0" fontId="2" fillId="0" borderId="0" xfId="2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166" fontId="2" fillId="0" borderId="0" xfId="2" applyNumberFormat="1" applyAlignment="1">
      <alignment horizontal="center"/>
    </xf>
    <xf numFmtId="10" fontId="2" fillId="0" borderId="0" xfId="2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/>
    <xf numFmtId="10" fontId="1" fillId="0" borderId="0" xfId="0" applyNumberFormat="1" applyFont="1" applyAlignment="1">
      <alignment horizontal="center"/>
    </xf>
    <xf numFmtId="0" fontId="9" fillId="0" borderId="0" xfId="0" quotePrefix="1" applyFont="1" applyBorder="1" applyAlignment="1">
      <alignment horizontal="right"/>
    </xf>
    <xf numFmtId="10" fontId="0" fillId="0" borderId="0" xfId="0" applyNumberFormat="1" applyBorder="1"/>
    <xf numFmtId="0" fontId="12" fillId="0" borderId="0" xfId="0" quotePrefix="1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" wrapText="1"/>
    </xf>
    <xf numFmtId="0" fontId="18" fillId="0" borderId="0" xfId="1" applyNumberFormat="1" applyFont="1" applyFill="1" applyBorder="1" applyAlignment="1" applyProtection="1"/>
    <xf numFmtId="0" fontId="0" fillId="0" borderId="7" xfId="0" applyBorder="1"/>
    <xf numFmtId="0" fontId="0" fillId="0" borderId="0" xfId="0" applyBorder="1"/>
    <xf numFmtId="0" fontId="0" fillId="0" borderId="8" xfId="0" applyBorder="1"/>
    <xf numFmtId="164" fontId="0" fillId="0" borderId="0" xfId="0" applyNumberFormat="1" applyBorder="1"/>
    <xf numFmtId="164" fontId="0" fillId="0" borderId="8" xfId="0" applyNumberFormat="1" applyBorder="1"/>
    <xf numFmtId="0" fontId="20" fillId="3" borderId="12" xfId="0" applyFont="1" applyFill="1" applyBorder="1"/>
    <xf numFmtId="0" fontId="20" fillId="3" borderId="13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 wrapText="1"/>
    </xf>
    <xf numFmtId="0" fontId="20" fillId="3" borderId="14" xfId="0" applyFont="1" applyFill="1" applyBorder="1" applyAlignment="1">
      <alignment horizontal="center" wrapText="1"/>
    </xf>
    <xf numFmtId="0" fontId="19" fillId="3" borderId="15" xfId="0" applyFont="1" applyFill="1" applyBorder="1"/>
    <xf numFmtId="0" fontId="19" fillId="3" borderId="16" xfId="0" applyFont="1" applyFill="1" applyBorder="1"/>
    <xf numFmtId="164" fontId="19" fillId="3" borderId="16" xfId="0" applyNumberFormat="1" applyFont="1" applyFill="1" applyBorder="1"/>
    <xf numFmtId="164" fontId="19" fillId="3" borderId="17" xfId="0" applyNumberFormat="1" applyFont="1" applyFill="1" applyBorder="1"/>
    <xf numFmtId="0" fontId="22" fillId="3" borderId="12" xfId="1" applyFont="1" applyFill="1" applyBorder="1"/>
    <xf numFmtId="0" fontId="21" fillId="3" borderId="13" xfId="1" applyFont="1" applyFill="1" applyBorder="1" applyAlignment="1">
      <alignment horizontal="center" wrapText="1"/>
    </xf>
    <xf numFmtId="0" fontId="22" fillId="3" borderId="13" xfId="1" applyFont="1" applyFill="1" applyBorder="1" applyAlignment="1">
      <alignment horizontal="center"/>
    </xf>
    <xf numFmtId="0" fontId="22" fillId="3" borderId="13" xfId="1" applyFont="1" applyFill="1" applyBorder="1" applyAlignment="1">
      <alignment horizontal="center" wrapText="1"/>
    </xf>
    <xf numFmtId="0" fontId="22" fillId="3" borderId="14" xfId="1" applyFont="1" applyFill="1" applyBorder="1" applyAlignment="1">
      <alignment horizontal="center" wrapText="1"/>
    </xf>
    <xf numFmtId="10" fontId="14" fillId="2" borderId="0" xfId="1" applyNumberFormat="1" applyFont="1" applyFill="1" applyBorder="1"/>
    <xf numFmtId="10" fontId="17" fillId="2" borderId="0" xfId="1" applyNumberFormat="1" applyFont="1" applyFill="1" applyBorder="1"/>
    <xf numFmtId="10" fontId="17" fillId="2" borderId="8" xfId="1" applyNumberFormat="1" applyFont="1" applyFill="1" applyBorder="1"/>
    <xf numFmtId="10" fontId="17" fillId="3" borderId="13" xfId="1" applyNumberFormat="1" applyFont="1" applyFill="1" applyBorder="1"/>
    <xf numFmtId="0" fontId="22" fillId="3" borderId="12" xfId="1" applyFont="1" applyFill="1" applyBorder="1" applyAlignment="1">
      <alignment horizontal="left"/>
    </xf>
    <xf numFmtId="0" fontId="17" fillId="2" borderId="7" xfId="1" applyFont="1" applyFill="1" applyBorder="1" applyAlignment="1">
      <alignment horizontal="left"/>
    </xf>
    <xf numFmtId="10" fontId="22" fillId="3" borderId="14" xfId="1" applyNumberFormat="1" applyFont="1" applyFill="1" applyBorder="1"/>
    <xf numFmtId="0" fontId="13" fillId="0" borderId="7" xfId="0" applyFont="1" applyBorder="1"/>
    <xf numFmtId="0" fontId="13" fillId="0" borderId="0" xfId="0" applyFont="1" applyBorder="1"/>
    <xf numFmtId="3" fontId="13" fillId="0" borderId="0" xfId="0" applyNumberFormat="1" applyFont="1" applyBorder="1"/>
    <xf numFmtId="167" fontId="13" fillId="0" borderId="8" xfId="0" applyNumberFormat="1" applyFont="1" applyBorder="1"/>
    <xf numFmtId="0" fontId="13" fillId="0" borderId="8" xfId="0" applyFont="1" applyBorder="1"/>
    <xf numFmtId="0" fontId="20" fillId="3" borderId="4" xfId="0" applyFont="1" applyFill="1" applyBorder="1"/>
    <xf numFmtId="0" fontId="20" fillId="3" borderId="5" xfId="0" applyFont="1" applyFill="1" applyBorder="1"/>
    <xf numFmtId="167" fontId="20" fillId="3" borderId="6" xfId="0" applyNumberFormat="1" applyFont="1" applyFill="1" applyBorder="1"/>
    <xf numFmtId="0" fontId="20" fillId="3" borderId="7" xfId="0" applyFont="1" applyFill="1" applyBorder="1"/>
    <xf numFmtId="0" fontId="20" fillId="3" borderId="0" xfId="0" applyFont="1" applyFill="1" applyBorder="1"/>
    <xf numFmtId="2" fontId="20" fillId="3" borderId="0" xfId="0" applyNumberFormat="1" applyFont="1" applyFill="1" applyBorder="1"/>
    <xf numFmtId="2" fontId="20" fillId="3" borderId="8" xfId="0" applyNumberFormat="1" applyFont="1" applyFill="1" applyBorder="1"/>
    <xf numFmtId="0" fontId="13" fillId="3" borderId="9" xfId="0" applyFont="1" applyFill="1" applyBorder="1"/>
    <xf numFmtId="0" fontId="13" fillId="3" borderId="10" xfId="0" applyFont="1" applyFill="1" applyBorder="1"/>
    <xf numFmtId="2" fontId="13" fillId="3" borderId="10" xfId="0" applyNumberFormat="1" applyFont="1" applyFill="1" applyBorder="1"/>
    <xf numFmtId="2" fontId="13" fillId="3" borderId="11" xfId="0" applyNumberFormat="1" applyFont="1" applyFill="1" applyBorder="1"/>
    <xf numFmtId="0" fontId="0" fillId="0" borderId="1" xfId="0" applyBorder="1"/>
    <xf numFmtId="0" fontId="2" fillId="0" borderId="1" xfId="0" applyFont="1" applyBorder="1"/>
    <xf numFmtId="168" fontId="0" fillId="0" borderId="1" xfId="0" applyNumberFormat="1" applyBorder="1"/>
    <xf numFmtId="169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0" fillId="0" borderId="20" xfId="0" applyBorder="1"/>
    <xf numFmtId="0" fontId="2" fillId="0" borderId="21" xfId="0" applyFont="1" applyBorder="1"/>
    <xf numFmtId="168" fontId="0" fillId="0" borderId="21" xfId="0" applyNumberFormat="1" applyBorder="1"/>
    <xf numFmtId="169" fontId="0" fillId="0" borderId="21" xfId="0" applyNumberFormat="1" applyBorder="1"/>
    <xf numFmtId="0" fontId="0" fillId="0" borderId="21" xfId="0" applyBorder="1"/>
    <xf numFmtId="0" fontId="2" fillId="0" borderId="22" xfId="0" applyFont="1" applyBorder="1"/>
    <xf numFmtId="0" fontId="0" fillId="0" borderId="23" xfId="0" applyBorder="1"/>
    <xf numFmtId="0" fontId="2" fillId="0" borderId="24" xfId="0" applyFont="1" applyBorder="1"/>
    <xf numFmtId="168" fontId="0" fillId="0" borderId="24" xfId="0" applyNumberFormat="1" applyBorder="1"/>
    <xf numFmtId="169" fontId="0" fillId="0" borderId="24" xfId="0" applyNumberFormat="1" applyBorder="1"/>
    <xf numFmtId="0" fontId="0" fillId="0" borderId="24" xfId="0" applyBorder="1"/>
    <xf numFmtId="0" fontId="0" fillId="0" borderId="25" xfId="0" applyBorder="1"/>
    <xf numFmtId="0" fontId="1" fillId="3" borderId="26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8" fillId="0" borderId="0" xfId="1" applyNumberFormat="1" applyFont="1" applyFill="1" applyBorder="1" applyAlignment="1" applyProtection="1">
      <alignment horizontal="center"/>
    </xf>
    <xf numFmtId="0" fontId="18" fillId="0" borderId="0" xfId="1" applyNumberFormat="1" applyFont="1" applyFill="1" applyBorder="1" applyAlignment="1" applyProtection="1">
      <alignment horizontal="center" vertical="top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unityWaterCO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Summary 2018"/>
      <sheetName val="Rate Data"/>
      <sheetName val="WACC"/>
      <sheetName val="CAPM 1-VL Beta_30 Yr"/>
      <sheetName val="Water Group Capital Structure"/>
      <sheetName val="Water Group Comparison"/>
      <sheetName val="Cost of Equity for WC"/>
    </sheetNames>
    <sheetDataSet>
      <sheetData sheetId="0">
        <row r="1">
          <cell r="A1" t="str">
            <v>Company</v>
          </cell>
          <cell r="B1" t="str">
            <v>Ticker</v>
          </cell>
        </row>
        <row r="4">
          <cell r="A4" t="str">
            <v>American States Water Company</v>
          </cell>
          <cell r="B4" t="str">
            <v>AWR</v>
          </cell>
          <cell r="C4">
            <v>0.8</v>
          </cell>
        </row>
        <row r="5">
          <cell r="A5" t="str">
            <v>American Water Works Co Inc</v>
          </cell>
          <cell r="B5" t="str">
            <v>AWK</v>
          </cell>
          <cell r="C5">
            <v>0.65</v>
          </cell>
        </row>
        <row r="6">
          <cell r="A6" t="str">
            <v>Aqua America Inc</v>
          </cell>
          <cell r="B6" t="str">
            <v>WTR</v>
          </cell>
          <cell r="C6">
            <v>0.75</v>
          </cell>
        </row>
        <row r="7">
          <cell r="A7" t="str">
            <v>California Water Service Group</v>
          </cell>
          <cell r="B7" t="str">
            <v>CWT</v>
          </cell>
          <cell r="C7">
            <v>0.8</v>
          </cell>
        </row>
        <row r="8">
          <cell r="A8" t="str">
            <v>Connecticut Water Service Inc</v>
          </cell>
          <cell r="B8" t="str">
            <v>CTWS</v>
          </cell>
          <cell r="C8">
            <v>0.65</v>
          </cell>
        </row>
        <row r="9">
          <cell r="A9" t="str">
            <v>Middlesex Water Co</v>
          </cell>
          <cell r="B9" t="str">
            <v>MSEX</v>
          </cell>
          <cell r="C9">
            <v>0.8</v>
          </cell>
        </row>
        <row r="10">
          <cell r="A10" t="str">
            <v>SJW Corp</v>
          </cell>
          <cell r="B10" t="str">
            <v>SJW</v>
          </cell>
          <cell r="C10">
            <v>0.7</v>
          </cell>
        </row>
        <row r="11">
          <cell r="A11" t="str">
            <v>York Water Co</v>
          </cell>
          <cell r="B11" t="str">
            <v>YORW</v>
          </cell>
          <cell r="C11">
            <v>0.8</v>
          </cell>
        </row>
      </sheetData>
      <sheetData sheetId="1">
        <row r="1">
          <cell r="B1">
            <v>3.5000000000000003E-2</v>
          </cell>
        </row>
        <row r="2">
          <cell r="B2">
            <v>0.05</v>
          </cell>
        </row>
        <row r="3">
          <cell r="B3">
            <v>43003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>
      <selection activeCell="D27" sqref="D27"/>
    </sheetView>
  </sheetViews>
  <sheetFormatPr defaultRowHeight="12.75" x14ac:dyDescent="0.2"/>
  <cols>
    <col min="1" max="1" width="34.28515625" customWidth="1"/>
    <col min="2" max="2" width="7.7109375" customWidth="1"/>
    <col min="3" max="6" width="9.7109375" customWidth="1"/>
    <col min="7" max="7" width="11.85546875" customWidth="1"/>
    <col min="8" max="8" width="12.28515625" customWidth="1"/>
  </cols>
  <sheetData>
    <row r="1" spans="1:8" ht="36.75" customHeight="1" x14ac:dyDescent="0.2">
      <c r="A1" s="101" t="s">
        <v>87</v>
      </c>
      <c r="B1" s="101"/>
      <c r="C1" s="101"/>
      <c r="D1" s="101"/>
      <c r="E1" s="101"/>
      <c r="F1" s="101"/>
      <c r="G1" s="101"/>
      <c r="H1" s="101"/>
    </row>
    <row r="2" spans="1:8" ht="36.75" customHeight="1" thickBot="1" x14ac:dyDescent="0.25">
      <c r="A2" s="102" t="s">
        <v>88</v>
      </c>
      <c r="B2" s="102"/>
      <c r="C2" s="102"/>
      <c r="D2" s="102"/>
      <c r="E2" s="102"/>
      <c r="F2" s="102"/>
      <c r="G2" s="102"/>
      <c r="H2" s="102"/>
    </row>
    <row r="3" spans="1:8" ht="38.25" customHeight="1" thickBot="1" x14ac:dyDescent="0.3">
      <c r="A3" s="40" t="str">
        <f>'[1]Company Summary 2018'!A1</f>
        <v>Company</v>
      </c>
      <c r="B3" s="41" t="str">
        <f>'[1]Company Summary 2018'!B1</f>
        <v>Ticker</v>
      </c>
      <c r="C3" s="42" t="s">
        <v>0</v>
      </c>
      <c r="D3" s="42" t="s">
        <v>1</v>
      </c>
      <c r="E3" s="42" t="s">
        <v>2</v>
      </c>
      <c r="F3" s="42" t="s">
        <v>3</v>
      </c>
      <c r="G3" s="42" t="s">
        <v>4</v>
      </c>
      <c r="H3" s="43" t="s">
        <v>5</v>
      </c>
    </row>
    <row r="4" spans="1:8" x14ac:dyDescent="0.2">
      <c r="A4" s="35"/>
      <c r="B4" s="36"/>
      <c r="C4" s="36"/>
      <c r="D4" s="36"/>
      <c r="E4" s="36"/>
      <c r="F4" s="36"/>
      <c r="G4" s="36"/>
      <c r="H4" s="37"/>
    </row>
    <row r="5" spans="1:8" x14ac:dyDescent="0.2">
      <c r="A5" s="35" t="str">
        <f>'[1]Company Summary 2018'!A4</f>
        <v>American States Water Company</v>
      </c>
      <c r="B5" s="36" t="str">
        <f>'[1]Company Summary 2018'!B4</f>
        <v>AWR</v>
      </c>
      <c r="C5" s="38">
        <f>1-D5</f>
        <v>0.6</v>
      </c>
      <c r="D5" s="38">
        <v>0.4</v>
      </c>
      <c r="E5" s="38">
        <v>0.57999999999999996</v>
      </c>
      <c r="F5" s="38">
        <v>0.42</v>
      </c>
      <c r="G5" s="38">
        <f>1-H5</f>
        <v>0.56499999999999995</v>
      </c>
      <c r="H5" s="39">
        <v>0.435</v>
      </c>
    </row>
    <row r="6" spans="1:8" x14ac:dyDescent="0.2">
      <c r="A6" s="35" t="str">
        <f>'[1]Company Summary 2018'!A5</f>
        <v>American Water Works Co Inc</v>
      </c>
      <c r="B6" s="36" t="str">
        <f>'[1]Company Summary 2018'!B5</f>
        <v>AWK</v>
      </c>
      <c r="C6" s="38">
        <f t="shared" ref="C6:C12" si="0">1-D6</f>
        <v>0.46499999999999997</v>
      </c>
      <c r="D6" s="38">
        <v>0.53500000000000003</v>
      </c>
      <c r="E6" s="38">
        <f>1-F6</f>
        <v>0.44999999999999996</v>
      </c>
      <c r="F6" s="38">
        <v>0.55000000000000004</v>
      </c>
      <c r="G6" s="38">
        <f>1-H6</f>
        <v>0.45999999999999996</v>
      </c>
      <c r="H6" s="39">
        <v>0.54</v>
      </c>
    </row>
    <row r="7" spans="1:8" x14ac:dyDescent="0.2">
      <c r="A7" s="35" t="str">
        <f>'[1]Company Summary 2018'!A6</f>
        <v>Aqua America Inc</v>
      </c>
      <c r="B7" s="36" t="str">
        <f>'[1]Company Summary 2018'!B6</f>
        <v>WTR</v>
      </c>
      <c r="C7" s="38">
        <f t="shared" si="0"/>
        <v>0.53</v>
      </c>
      <c r="D7" s="38">
        <v>0.47</v>
      </c>
      <c r="E7" s="38">
        <f t="shared" ref="E7:E12" si="1">1-F7</f>
        <v>0.51</v>
      </c>
      <c r="F7" s="38">
        <v>0.49</v>
      </c>
      <c r="G7" s="38">
        <f t="shared" ref="G7:G12" si="2">1-H7</f>
        <v>0.49</v>
      </c>
      <c r="H7" s="39">
        <v>0.51</v>
      </c>
    </row>
    <row r="8" spans="1:8" x14ac:dyDescent="0.2">
      <c r="A8" s="35" t="str">
        <f>'[1]Company Summary 2018'!A7</f>
        <v>California Water Service Group</v>
      </c>
      <c r="B8" s="36" t="str">
        <f>'[1]Company Summary 2018'!B7</f>
        <v>CWT</v>
      </c>
      <c r="C8" s="38">
        <f t="shared" si="0"/>
        <v>0.57000000000000006</v>
      </c>
      <c r="D8" s="38">
        <v>0.43</v>
      </c>
      <c r="E8" s="38">
        <f t="shared" si="1"/>
        <v>0.55499999999999994</v>
      </c>
      <c r="F8" s="38">
        <v>0.44500000000000001</v>
      </c>
      <c r="G8" s="38">
        <f t="shared" si="2"/>
        <v>0.58000000000000007</v>
      </c>
      <c r="H8" s="39">
        <v>0.42</v>
      </c>
    </row>
    <row r="9" spans="1:8" x14ac:dyDescent="0.2">
      <c r="A9" s="35" t="str">
        <f>'[1]Company Summary 2018'!A8</f>
        <v>Connecticut Water Service Inc</v>
      </c>
      <c r="B9" s="36" t="str">
        <f>'[1]Company Summary 2018'!B8</f>
        <v>CTWS</v>
      </c>
      <c r="C9" s="38">
        <f t="shared" si="0"/>
        <v>0.53499999999999992</v>
      </c>
      <c r="D9" s="38">
        <v>0.46500000000000002</v>
      </c>
      <c r="E9" s="38">
        <f t="shared" si="1"/>
        <v>0.53499999999999992</v>
      </c>
      <c r="F9" s="38">
        <v>0.46500000000000002</v>
      </c>
      <c r="G9" s="38">
        <f t="shared" si="2"/>
        <v>0.55000000000000004</v>
      </c>
      <c r="H9" s="39">
        <v>0.45</v>
      </c>
    </row>
    <row r="10" spans="1:8" x14ac:dyDescent="0.2">
      <c r="A10" s="35" t="str">
        <f>'[1]Company Summary 2018'!A9</f>
        <v>Middlesex Water Co</v>
      </c>
      <c r="B10" s="36" t="str">
        <f>'[1]Company Summary 2018'!B9</f>
        <v>MSEX</v>
      </c>
      <c r="C10" s="38">
        <f t="shared" si="0"/>
        <v>0.625</v>
      </c>
      <c r="D10" s="38">
        <v>0.375</v>
      </c>
      <c r="E10" s="38">
        <f t="shared" si="1"/>
        <v>0.63</v>
      </c>
      <c r="F10" s="38">
        <v>0.37</v>
      </c>
      <c r="G10" s="38">
        <f t="shared" si="2"/>
        <v>0.63</v>
      </c>
      <c r="H10" s="39">
        <v>0.37</v>
      </c>
    </row>
    <row r="11" spans="1:8" x14ac:dyDescent="0.2">
      <c r="A11" s="35" t="str">
        <f>'[1]Company Summary 2018'!A10</f>
        <v>SJW Corp</v>
      </c>
      <c r="B11" s="36" t="str">
        <f>'[1]Company Summary 2018'!B10</f>
        <v>SJW</v>
      </c>
      <c r="C11" s="38">
        <f t="shared" si="0"/>
        <v>0.51</v>
      </c>
      <c r="D11" s="38">
        <v>0.49</v>
      </c>
      <c r="E11" s="38">
        <f t="shared" si="1"/>
        <v>0.52</v>
      </c>
      <c r="F11" s="38">
        <v>0.48</v>
      </c>
      <c r="G11" s="38">
        <f t="shared" si="2"/>
        <v>0.52</v>
      </c>
      <c r="H11" s="39">
        <v>0.48</v>
      </c>
    </row>
    <row r="12" spans="1:8" x14ac:dyDescent="0.2">
      <c r="A12" s="35" t="str">
        <f>'[1]Company Summary 2018'!A11</f>
        <v>York Water Co</v>
      </c>
      <c r="B12" s="36" t="str">
        <f>'[1]Company Summary 2018'!B11</f>
        <v>YORW</v>
      </c>
      <c r="C12" s="38">
        <f t="shared" si="0"/>
        <v>0.57000000000000006</v>
      </c>
      <c r="D12" s="38">
        <v>0.43</v>
      </c>
      <c r="E12" s="38">
        <f t="shared" si="1"/>
        <v>0.57000000000000006</v>
      </c>
      <c r="F12" s="38">
        <v>0.43</v>
      </c>
      <c r="G12" s="38">
        <f t="shared" si="2"/>
        <v>0.56499999999999995</v>
      </c>
      <c r="H12" s="39">
        <v>0.435</v>
      </c>
    </row>
    <row r="13" spans="1:8" x14ac:dyDescent="0.2">
      <c r="A13" s="35"/>
      <c r="B13" s="36"/>
      <c r="C13" s="36"/>
      <c r="D13" s="36"/>
      <c r="E13" s="36"/>
      <c r="F13" s="36"/>
      <c r="G13" s="36"/>
      <c r="H13" s="37"/>
    </row>
    <row r="14" spans="1:8" ht="15.75" thickBot="1" x14ac:dyDescent="0.3">
      <c r="A14" s="44" t="s">
        <v>6</v>
      </c>
      <c r="B14" s="45"/>
      <c r="C14" s="46">
        <f>AVERAGE(C5:C12)</f>
        <v>0.55062500000000003</v>
      </c>
      <c r="D14" s="46">
        <f t="shared" ref="D14:H14" si="3">AVERAGE(D5:D12)</f>
        <v>0.44937500000000002</v>
      </c>
      <c r="E14" s="46">
        <f t="shared" si="3"/>
        <v>0.54374999999999996</v>
      </c>
      <c r="F14" s="46">
        <f t="shared" si="3"/>
        <v>0.45625000000000004</v>
      </c>
      <c r="G14" s="46">
        <f t="shared" si="3"/>
        <v>0.54499999999999993</v>
      </c>
      <c r="H14" s="47">
        <f t="shared" si="3"/>
        <v>0.45500000000000002</v>
      </c>
    </row>
  </sheetData>
  <mergeCells count="2">
    <mergeCell ref="A1:H1"/>
    <mergeCell ref="A2:H2"/>
  </mergeCells>
  <printOptions horizontalCentered="1" verticalCentered="1"/>
  <pageMargins left="0.7" right="0.7" top="0.75" bottom="0.75" header="0.3" footer="0.3"/>
  <pageSetup orientation="landscape" r:id="rId1"/>
  <headerFooter>
    <oddHeader xml:space="preserve">&amp;RDocket No. 17-098-01
DPU Exhibit 3.1 DIR
Casey J. Coleman
February 13, 2018
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workbookViewId="0">
      <selection activeCell="D27" sqref="D27"/>
    </sheetView>
  </sheetViews>
  <sheetFormatPr defaultRowHeight="10.5" x14ac:dyDescent="0.15"/>
  <cols>
    <col min="1" max="1" width="19.7109375" style="4" bestFit="1" customWidth="1"/>
    <col min="2" max="2" width="14.5703125" style="4" customWidth="1"/>
    <col min="3" max="3" width="3.42578125" style="4" customWidth="1"/>
    <col min="4" max="4" width="13.85546875" style="4" bestFit="1" customWidth="1"/>
    <col min="5" max="5" width="3.85546875" style="4" customWidth="1"/>
    <col min="6" max="6" width="14.28515625" style="4" bestFit="1" customWidth="1"/>
    <col min="7" max="16384" width="9.140625" style="4"/>
  </cols>
  <sheetData>
    <row r="1" spans="1:6" s="34" customFormat="1" ht="20.25" x14ac:dyDescent="0.3">
      <c r="A1" s="103" t="s">
        <v>83</v>
      </c>
      <c r="B1" s="103"/>
      <c r="C1" s="103"/>
      <c r="D1" s="103"/>
      <c r="E1" s="103"/>
      <c r="F1" s="103"/>
    </row>
    <row r="2" spans="1:6" s="34" customFormat="1" ht="37.5" customHeight="1" thickBot="1" x14ac:dyDescent="0.35">
      <c r="A2" s="104" t="s">
        <v>84</v>
      </c>
      <c r="B2" s="104"/>
      <c r="C2" s="104"/>
      <c r="D2" s="104"/>
      <c r="E2" s="104"/>
      <c r="F2" s="104"/>
    </row>
    <row r="3" spans="1:6" ht="36.75" thickBot="1" x14ac:dyDescent="0.3">
      <c r="A3" s="48"/>
      <c r="B3" s="49" t="s">
        <v>7</v>
      </c>
      <c r="C3" s="50"/>
      <c r="D3" s="51" t="s">
        <v>8</v>
      </c>
      <c r="E3" s="50"/>
      <c r="F3" s="52" t="s">
        <v>9</v>
      </c>
    </row>
    <row r="4" spans="1:6" ht="18" x14ac:dyDescent="0.25">
      <c r="A4" s="58" t="s">
        <v>89</v>
      </c>
      <c r="B4" s="53">
        <v>0.45</v>
      </c>
      <c r="C4" s="54"/>
      <c r="D4" s="53">
        <v>3.39E-2</v>
      </c>
      <c r="E4" s="54"/>
      <c r="F4" s="55">
        <f>B4*D4</f>
        <v>1.5254999999999999E-2</v>
      </c>
    </row>
    <row r="5" spans="1:6" ht="18.75" thickBot="1" x14ac:dyDescent="0.3">
      <c r="A5" s="58" t="s">
        <v>90</v>
      </c>
      <c r="B5" s="53">
        <v>0.55000000000000004</v>
      </c>
      <c r="C5" s="54"/>
      <c r="D5" s="54">
        <f>'3.3 CAPM'!D26</f>
        <v>0.10218750000000001</v>
      </c>
      <c r="E5" s="54"/>
      <c r="F5" s="55">
        <f>D5*B5</f>
        <v>5.6203125000000013E-2</v>
      </c>
    </row>
    <row r="6" spans="1:6" ht="18.75" thickBot="1" x14ac:dyDescent="0.3">
      <c r="A6" s="57" t="s">
        <v>10</v>
      </c>
      <c r="B6" s="56"/>
      <c r="C6" s="56"/>
      <c r="D6" s="56"/>
      <c r="E6" s="56"/>
      <c r="F6" s="59">
        <f>F5+F4</f>
        <v>7.1458125000000011E-2</v>
      </c>
    </row>
  </sheetData>
  <mergeCells count="2">
    <mergeCell ref="A1:F1"/>
    <mergeCell ref="A2:F2"/>
  </mergeCells>
  <printOptions horizontalCentered="1" verticalCentered="1"/>
  <pageMargins left="0.7" right="0.7" top="0.75" bottom="0.75" header="0.3" footer="0.3"/>
  <pageSetup orientation="landscape" r:id="rId1"/>
  <headerFooter>
    <oddHeader xml:space="preserve">&amp;RDocket No. 17-098-01
DPU Exhibit 3.1 DIR
Casey J. Coleman
February 13, 2018
</oddHeader>
    <oddFooter>&amp;CPage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Layout" zoomScale="136" zoomScaleNormal="100" zoomScalePageLayoutView="136" workbookViewId="0">
      <selection activeCell="D27" sqref="D27"/>
    </sheetView>
  </sheetViews>
  <sheetFormatPr defaultRowHeight="12.75" x14ac:dyDescent="0.2"/>
  <cols>
    <col min="1" max="1" width="6.28515625" customWidth="1"/>
    <col min="2" max="2" width="31.28515625" customWidth="1"/>
    <col min="3" max="3" width="9.42578125" customWidth="1"/>
    <col min="5" max="5" width="10.28515625" bestFit="1" customWidth="1"/>
    <col min="6" max="6" width="13" customWidth="1"/>
    <col min="7" max="7" width="9" hidden="1" customWidth="1"/>
    <col min="8" max="8" width="9.140625" hidden="1" customWidth="1"/>
  </cols>
  <sheetData>
    <row r="1" spans="1:8" ht="18.75" x14ac:dyDescent="0.3">
      <c r="A1" s="5" t="s">
        <v>11</v>
      </c>
      <c r="B1" s="6"/>
      <c r="C1" s="6"/>
      <c r="D1" s="6"/>
      <c r="E1" s="6"/>
      <c r="F1" s="6"/>
      <c r="G1" s="7"/>
      <c r="H1" s="7"/>
    </row>
    <row r="2" spans="1:8" ht="18.75" x14ac:dyDescent="0.3">
      <c r="A2" s="8" t="s">
        <v>12</v>
      </c>
      <c r="B2" s="6"/>
      <c r="C2" s="6"/>
      <c r="D2" s="6"/>
      <c r="E2" s="6"/>
      <c r="F2" s="6"/>
      <c r="G2" s="7"/>
      <c r="H2" s="7"/>
    </row>
    <row r="3" spans="1:8" ht="18.75" x14ac:dyDescent="0.3">
      <c r="A3" s="9" t="s">
        <v>13</v>
      </c>
      <c r="B3" s="6"/>
      <c r="C3" s="6"/>
      <c r="D3" s="6"/>
      <c r="E3" s="6"/>
      <c r="F3" s="6"/>
      <c r="G3" s="7"/>
      <c r="H3" s="7"/>
    </row>
    <row r="4" spans="1:8" ht="18.75" x14ac:dyDescent="0.3">
      <c r="A4" s="10">
        <f>'[1]Rate Data'!B3</f>
        <v>43003</v>
      </c>
      <c r="B4" s="6"/>
      <c r="C4" s="6"/>
      <c r="D4" s="6"/>
      <c r="E4" s="6"/>
      <c r="F4" s="6"/>
      <c r="G4" s="7"/>
      <c r="H4" s="7"/>
    </row>
    <row r="5" spans="1:8" ht="18.75" x14ac:dyDescent="0.3">
      <c r="A5" s="10"/>
      <c r="B5" s="7"/>
      <c r="C5" s="7"/>
      <c r="D5" s="7"/>
      <c r="E5" s="7"/>
      <c r="F5" s="7"/>
      <c r="G5" s="7"/>
    </row>
    <row r="6" spans="1:8" x14ac:dyDescent="0.2">
      <c r="A6" s="11" t="s">
        <v>14</v>
      </c>
      <c r="B6" s="11" t="s">
        <v>15</v>
      </c>
      <c r="C6" s="12"/>
      <c r="D6" s="13"/>
    </row>
    <row r="7" spans="1:8" x14ac:dyDescent="0.2">
      <c r="C7" s="14" t="s">
        <v>16</v>
      </c>
      <c r="D7" s="14" t="s">
        <v>17</v>
      </c>
    </row>
    <row r="8" spans="1:8" s="19" customFormat="1" x14ac:dyDescent="0.2">
      <c r="A8" s="15" t="str">
        <f>'[1]Company Summary 2018'!B4</f>
        <v>AWR</v>
      </c>
      <c r="B8" s="16" t="str">
        <f>'[1]Company Summary 2018'!A4</f>
        <v>American States Water Company</v>
      </c>
      <c r="C8" s="17">
        <f>'[1]Company Summary 2018'!C4</f>
        <v>0.8</v>
      </c>
      <c r="D8" s="18">
        <f t="shared" ref="D8:D15" si="0">$C$31+C8*$C$32</f>
        <v>7.5000000000000011E-2</v>
      </c>
    </row>
    <row r="9" spans="1:8" s="19" customFormat="1" x14ac:dyDescent="0.2">
      <c r="A9" s="15" t="str">
        <f>'[1]Company Summary 2018'!B5</f>
        <v>AWK</v>
      </c>
      <c r="B9" s="16" t="str">
        <f>'[1]Company Summary 2018'!A5</f>
        <v>American Water Works Co Inc</v>
      </c>
      <c r="C9" s="17">
        <f>'[1]Company Summary 2018'!C5</f>
        <v>0.65</v>
      </c>
      <c r="D9" s="18">
        <f t="shared" si="0"/>
        <v>6.7500000000000004E-2</v>
      </c>
    </row>
    <row r="10" spans="1:8" s="19" customFormat="1" x14ac:dyDescent="0.2">
      <c r="A10" s="15" t="str">
        <f>'[1]Company Summary 2018'!B6</f>
        <v>WTR</v>
      </c>
      <c r="B10" s="16" t="str">
        <f>'[1]Company Summary 2018'!A6</f>
        <v>Aqua America Inc</v>
      </c>
      <c r="C10" s="17">
        <f>'[1]Company Summary 2018'!C6</f>
        <v>0.75</v>
      </c>
      <c r="D10" s="18">
        <f t="shared" si="0"/>
        <v>7.2500000000000009E-2</v>
      </c>
    </row>
    <row r="11" spans="1:8" s="19" customFormat="1" x14ac:dyDescent="0.2">
      <c r="A11" s="15" t="str">
        <f>'[1]Company Summary 2018'!B7</f>
        <v>CWT</v>
      </c>
      <c r="B11" s="16" t="str">
        <f>'[1]Company Summary 2018'!A7</f>
        <v>California Water Service Group</v>
      </c>
      <c r="C11" s="17">
        <f>'[1]Company Summary 2018'!C7</f>
        <v>0.8</v>
      </c>
      <c r="D11" s="18">
        <f t="shared" si="0"/>
        <v>7.5000000000000011E-2</v>
      </c>
    </row>
    <row r="12" spans="1:8" s="19" customFormat="1" x14ac:dyDescent="0.2">
      <c r="A12" s="15" t="str">
        <f>'[1]Company Summary 2018'!B8</f>
        <v>CTWS</v>
      </c>
      <c r="B12" s="16" t="str">
        <f>'[1]Company Summary 2018'!A8</f>
        <v>Connecticut Water Service Inc</v>
      </c>
      <c r="C12" s="17">
        <f>'[1]Company Summary 2018'!C8</f>
        <v>0.65</v>
      </c>
      <c r="D12" s="18">
        <f t="shared" si="0"/>
        <v>6.7500000000000004E-2</v>
      </c>
    </row>
    <row r="13" spans="1:8" s="19" customFormat="1" x14ac:dyDescent="0.2">
      <c r="A13" s="15" t="str">
        <f>'[1]Company Summary 2018'!B9</f>
        <v>MSEX</v>
      </c>
      <c r="B13" s="16" t="str">
        <f>'[1]Company Summary 2018'!A9</f>
        <v>Middlesex Water Co</v>
      </c>
      <c r="C13" s="17">
        <f>'[1]Company Summary 2018'!C9</f>
        <v>0.8</v>
      </c>
      <c r="D13" s="18">
        <f t="shared" si="0"/>
        <v>7.5000000000000011E-2</v>
      </c>
    </row>
    <row r="14" spans="1:8" s="19" customFormat="1" x14ac:dyDescent="0.2">
      <c r="A14" s="15" t="str">
        <f>'[1]Company Summary 2018'!B10</f>
        <v>SJW</v>
      </c>
      <c r="B14" s="16" t="str">
        <f>'[1]Company Summary 2018'!A10</f>
        <v>SJW Corp</v>
      </c>
      <c r="C14" s="17">
        <f>'[1]Company Summary 2018'!C10</f>
        <v>0.7</v>
      </c>
      <c r="D14" s="18">
        <f t="shared" si="0"/>
        <v>7.0000000000000007E-2</v>
      </c>
    </row>
    <row r="15" spans="1:8" s="19" customFormat="1" x14ac:dyDescent="0.2">
      <c r="A15" s="15" t="str">
        <f>'[1]Company Summary 2018'!B11</f>
        <v>YORW</v>
      </c>
      <c r="B15" s="16" t="str">
        <f>'[1]Company Summary 2018'!A11</f>
        <v>York Water Co</v>
      </c>
      <c r="C15" s="17">
        <f>'[1]Company Summary 2018'!C11</f>
        <v>0.8</v>
      </c>
      <c r="D15" s="18">
        <f t="shared" si="0"/>
        <v>7.5000000000000011E-2</v>
      </c>
    </row>
    <row r="16" spans="1:8" s="19" customFormat="1" x14ac:dyDescent="0.2">
      <c r="A16" s="15"/>
      <c r="B16" s="16"/>
      <c r="C16" s="20"/>
      <c r="D16" s="21"/>
    </row>
    <row r="17" spans="1:5" s="19" customFormat="1" x14ac:dyDescent="0.2">
      <c r="A17" s="15"/>
      <c r="B17" s="16"/>
      <c r="C17" s="20"/>
      <c r="D17" s="21"/>
    </row>
    <row r="18" spans="1:5" s="19" customFormat="1" x14ac:dyDescent="0.2">
      <c r="A18" s="22"/>
      <c r="B18" s="23" t="s">
        <v>18</v>
      </c>
      <c r="C18" s="24">
        <f>AVERAGE(C8:C15)</f>
        <v>0.74375000000000002</v>
      </c>
      <c r="D18" s="25">
        <f>AVERAGE(D8:D15)</f>
        <v>7.2187500000000016E-2</v>
      </c>
    </row>
    <row r="19" spans="1:5" s="19" customFormat="1" x14ac:dyDescent="0.2">
      <c r="A19"/>
      <c r="B19" s="23"/>
      <c r="C19" s="26"/>
      <c r="D19" s="26"/>
    </row>
    <row r="20" spans="1:5" ht="13.5" thickBot="1" x14ac:dyDescent="0.25">
      <c r="C20" s="27"/>
      <c r="D20" s="27"/>
    </row>
    <row r="21" spans="1:5" ht="13.5" thickTop="1" x14ac:dyDescent="0.2">
      <c r="B21" s="1" t="s">
        <v>19</v>
      </c>
      <c r="C21" s="22"/>
      <c r="D21" s="28">
        <f>D18</f>
        <v>7.2187500000000016E-2</v>
      </c>
    </row>
    <row r="22" spans="1:5" x14ac:dyDescent="0.2">
      <c r="B22" s="1"/>
      <c r="C22" s="22"/>
      <c r="D22" s="28"/>
      <c r="E22" s="28"/>
    </row>
    <row r="23" spans="1:5" x14ac:dyDescent="0.2">
      <c r="B23" s="1" t="s">
        <v>20</v>
      </c>
      <c r="C23" s="22"/>
      <c r="D23" s="28">
        <v>0.03</v>
      </c>
      <c r="E23" s="28"/>
    </row>
    <row r="24" spans="1:5" x14ac:dyDescent="0.2">
      <c r="B24" s="1"/>
      <c r="C24" s="22"/>
      <c r="D24" s="28"/>
      <c r="E24" s="28"/>
    </row>
    <row r="25" spans="1:5" x14ac:dyDescent="0.2">
      <c r="B25" s="1"/>
      <c r="C25" s="22"/>
      <c r="D25" s="28"/>
      <c r="E25" s="28"/>
    </row>
    <row r="26" spans="1:5" x14ac:dyDescent="0.2">
      <c r="B26" s="1" t="s">
        <v>21</v>
      </c>
      <c r="C26" s="22"/>
      <c r="D26" s="28">
        <f>D21+D23</f>
        <v>0.10218750000000001</v>
      </c>
      <c r="E26" s="28"/>
    </row>
    <row r="27" spans="1:5" x14ac:dyDescent="0.2">
      <c r="B27" s="1"/>
      <c r="C27" s="22"/>
      <c r="D27" s="28"/>
      <c r="E27" s="28"/>
    </row>
    <row r="28" spans="1:5" x14ac:dyDescent="0.2">
      <c r="B28" s="1"/>
      <c r="C28" s="22"/>
      <c r="D28" s="28"/>
      <c r="E28" s="28"/>
    </row>
    <row r="31" spans="1:5" x14ac:dyDescent="0.2">
      <c r="B31" s="29" t="s">
        <v>22</v>
      </c>
      <c r="C31" s="30">
        <f>'[1]Rate Data'!B1</f>
        <v>3.5000000000000003E-2</v>
      </c>
      <c r="D31" s="12"/>
    </row>
    <row r="32" spans="1:5" x14ac:dyDescent="0.2">
      <c r="B32" s="29" t="s">
        <v>23</v>
      </c>
      <c r="C32" s="30">
        <f>'[1]Rate Data'!B2</f>
        <v>0.05</v>
      </c>
      <c r="D32" s="12"/>
    </row>
    <row r="34" spans="2:8" x14ac:dyDescent="0.2">
      <c r="B34" s="31" t="s">
        <v>24</v>
      </c>
      <c r="C34" s="32"/>
      <c r="D34" s="32"/>
      <c r="E34" s="32"/>
    </row>
    <row r="37" spans="2:8" x14ac:dyDescent="0.2">
      <c r="F37" s="32"/>
    </row>
    <row r="40" spans="2:8" x14ac:dyDescent="0.2">
      <c r="G40" s="32"/>
      <c r="H40" s="32"/>
    </row>
  </sheetData>
  <printOptions horizontalCentered="1" verticalCentered="1"/>
  <pageMargins left="0.7" right="0.7" top="0.75" bottom="0.75" header="0.3" footer="0.3"/>
  <pageSetup orientation="landscape" r:id="rId1"/>
  <headerFooter>
    <oddHeader xml:space="preserve">&amp;RDocket No. 17-098-01
DPU Exhibit 3.1 DIR
Casey J. Coleman
February 13, 2018
</oddHeader>
    <oddFooter>&amp;CPage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zoomScaleNormal="100" workbookViewId="0">
      <selection activeCell="D27" sqref="D27"/>
    </sheetView>
  </sheetViews>
  <sheetFormatPr defaultRowHeight="12.75" x14ac:dyDescent="0.2"/>
  <cols>
    <col min="1" max="1" width="34.28515625" customWidth="1"/>
    <col min="2" max="2" width="7.7109375" customWidth="1"/>
    <col min="3" max="3" width="14.42578125" customWidth="1"/>
    <col min="4" max="4" width="17.28515625" bestFit="1" customWidth="1"/>
    <col min="5" max="6" width="9" customWidth="1"/>
    <col min="7" max="7" width="9.85546875" customWidth="1"/>
    <col min="8" max="8" width="9.5703125" customWidth="1"/>
  </cols>
  <sheetData>
    <row r="1" spans="1:8" ht="20.25" x14ac:dyDescent="0.3">
      <c r="A1" s="105" t="s">
        <v>85</v>
      </c>
      <c r="B1" s="105"/>
      <c r="C1" s="105"/>
      <c r="D1" s="105"/>
    </row>
    <row r="2" spans="1:8" ht="34.5" customHeight="1" thickBot="1" x14ac:dyDescent="0.25">
      <c r="A2" s="102" t="s">
        <v>86</v>
      </c>
      <c r="B2" s="102"/>
      <c r="C2" s="102"/>
      <c r="D2" s="102"/>
    </row>
    <row r="3" spans="1:8" ht="32.25" thickBot="1" x14ac:dyDescent="0.3">
      <c r="A3" s="40" t="str">
        <f>'[1]Company Summary 2018'!A1</f>
        <v>Company</v>
      </c>
      <c r="B3" s="41" t="str">
        <f>'[1]Company Summary 2018'!B1</f>
        <v>Ticker</v>
      </c>
      <c r="C3" s="42" t="s">
        <v>25</v>
      </c>
      <c r="D3" s="43" t="s">
        <v>26</v>
      </c>
      <c r="E3" s="2"/>
      <c r="F3" s="2"/>
      <c r="G3" s="2"/>
      <c r="H3" s="2"/>
    </row>
    <row r="4" spans="1:8" x14ac:dyDescent="0.2">
      <c r="A4" s="35"/>
      <c r="B4" s="36"/>
      <c r="C4" s="36"/>
      <c r="D4" s="37"/>
    </row>
    <row r="5" spans="1:8" ht="15" x14ac:dyDescent="0.2">
      <c r="A5" s="60" t="str">
        <f>'[1]Company Summary 2018'!A4</f>
        <v>American States Water Company</v>
      </c>
      <c r="B5" s="61" t="str">
        <f>'[1]Company Summary 2018'!B4</f>
        <v>AWR</v>
      </c>
      <c r="C5" s="62">
        <v>261000</v>
      </c>
      <c r="D5" s="63">
        <v>436100000</v>
      </c>
      <c r="E5" s="3"/>
      <c r="F5" s="3"/>
      <c r="G5" s="3"/>
      <c r="H5" s="3"/>
    </row>
    <row r="6" spans="1:8" ht="15" x14ac:dyDescent="0.2">
      <c r="A6" s="60" t="str">
        <f>'[1]Company Summary 2018'!A5</f>
        <v>American Water Works Co Inc</v>
      </c>
      <c r="B6" s="61" t="str">
        <f>'[1]Company Summary 2018'!B5</f>
        <v>AWK</v>
      </c>
      <c r="C6" s="62">
        <v>15000000</v>
      </c>
      <c r="D6" s="63">
        <v>3302000000</v>
      </c>
      <c r="E6" s="3"/>
      <c r="F6" s="3"/>
      <c r="G6" s="3"/>
      <c r="H6" s="3"/>
    </row>
    <row r="7" spans="1:8" ht="15" x14ac:dyDescent="0.2">
      <c r="A7" s="60" t="str">
        <f>'[1]Company Summary 2018'!A6</f>
        <v>Aqua America Inc</v>
      </c>
      <c r="B7" s="61" t="str">
        <f>'[1]Company Summary 2018'!B6</f>
        <v>WTR</v>
      </c>
      <c r="C7" s="62">
        <v>972265</v>
      </c>
      <c r="D7" s="63">
        <v>819900000</v>
      </c>
      <c r="E7" s="3"/>
      <c r="F7" s="3"/>
      <c r="G7" s="3"/>
      <c r="H7" s="3"/>
    </row>
    <row r="8" spans="1:8" ht="15" x14ac:dyDescent="0.2">
      <c r="A8" s="60" t="str">
        <f>'[1]Company Summary 2018'!A7</f>
        <v>California Water Service Group</v>
      </c>
      <c r="B8" s="61" t="str">
        <f>'[1]Company Summary 2018'!B7</f>
        <v>CWT</v>
      </c>
      <c r="C8" s="62">
        <f>482400+4400+8000+16700</f>
        <v>511500</v>
      </c>
      <c r="D8" s="63">
        <v>609400000</v>
      </c>
      <c r="E8" s="3"/>
      <c r="F8" s="3"/>
      <c r="G8" s="3"/>
      <c r="H8" s="3"/>
    </row>
    <row r="9" spans="1:8" ht="15" x14ac:dyDescent="0.2">
      <c r="A9" s="60" t="str">
        <f>'[1]Company Summary 2018'!A8</f>
        <v>Connecticut Water Service Inc</v>
      </c>
      <c r="B9" s="61" t="str">
        <f>'[1]Company Summary 2018'!B8</f>
        <v>CTWS</v>
      </c>
      <c r="C9" s="62">
        <v>124968</v>
      </c>
      <c r="D9" s="63">
        <v>98700000</v>
      </c>
      <c r="E9" s="3"/>
      <c r="F9" s="3"/>
      <c r="G9" s="3"/>
      <c r="H9" s="3"/>
    </row>
    <row r="10" spans="1:8" ht="15" x14ac:dyDescent="0.2">
      <c r="A10" s="60" t="str">
        <f>'[1]Company Summary 2018'!A9</f>
        <v>Middlesex Water Co</v>
      </c>
      <c r="B10" s="61" t="str">
        <f>'[1]Company Summary 2018'!B9</f>
        <v>MSEX</v>
      </c>
      <c r="C10" s="62">
        <v>61000</v>
      </c>
      <c r="D10" s="63">
        <v>132900000</v>
      </c>
      <c r="E10" s="3"/>
      <c r="F10" s="3"/>
      <c r="G10" s="3"/>
      <c r="H10" s="3"/>
    </row>
    <row r="11" spans="1:8" ht="15" x14ac:dyDescent="0.2">
      <c r="A11" s="60" t="str">
        <f>'[1]Company Summary 2018'!A10</f>
        <v>SJW Corp</v>
      </c>
      <c r="B11" s="61" t="str">
        <f>'[1]Company Summary 2018'!B10</f>
        <v>SJW</v>
      </c>
      <c r="C11" s="62">
        <f>229000+39000</f>
        <v>268000</v>
      </c>
      <c r="D11" s="63">
        <v>339700000</v>
      </c>
      <c r="E11" s="3"/>
      <c r="F11" s="3"/>
      <c r="G11" s="3"/>
      <c r="H11" s="3"/>
    </row>
    <row r="12" spans="1:8" ht="15" x14ac:dyDescent="0.2">
      <c r="A12" s="60" t="str">
        <f>'[1]Company Summary 2018'!A11</f>
        <v>York Water Co</v>
      </c>
      <c r="B12" s="61" t="str">
        <f>'[1]Company Summary 2018'!B11</f>
        <v>YORW</v>
      </c>
      <c r="C12" s="62">
        <v>67052</v>
      </c>
      <c r="D12" s="63">
        <v>48500000</v>
      </c>
      <c r="E12" s="3"/>
      <c r="F12" s="3"/>
      <c r="G12" s="3"/>
      <c r="H12" s="3"/>
    </row>
    <row r="13" spans="1:8" ht="15" x14ac:dyDescent="0.2">
      <c r="A13" s="60"/>
      <c r="B13" s="61"/>
      <c r="C13" s="61"/>
      <c r="D13" s="64"/>
    </row>
    <row r="14" spans="1:8" ht="15" x14ac:dyDescent="0.2">
      <c r="A14" s="60" t="s">
        <v>18</v>
      </c>
      <c r="B14" s="61"/>
      <c r="C14" s="62">
        <f>AVERAGE(C5:C12)</f>
        <v>2158223.125</v>
      </c>
      <c r="D14" s="63">
        <f>AVERAGE(D5:D12)</f>
        <v>723400000</v>
      </c>
      <c r="E14" s="3"/>
      <c r="F14" s="3"/>
      <c r="G14" s="3"/>
      <c r="H14" s="3"/>
    </row>
    <row r="15" spans="1:8" ht="15" x14ac:dyDescent="0.2">
      <c r="A15" s="60" t="s">
        <v>27</v>
      </c>
      <c r="B15" s="61"/>
      <c r="C15" s="62">
        <f>MEDIAN(C5:C12)</f>
        <v>264500</v>
      </c>
      <c r="D15" s="63">
        <f>MEDIAN(D5:D12)</f>
        <v>387900000</v>
      </c>
    </row>
    <row r="16" spans="1:8" x14ac:dyDescent="0.2">
      <c r="A16" s="35"/>
      <c r="B16" s="36"/>
      <c r="C16" s="36"/>
      <c r="D16" s="37"/>
    </row>
    <row r="17" spans="1:4" ht="13.5" thickBot="1" x14ac:dyDescent="0.25">
      <c r="A17" s="35"/>
      <c r="B17" s="36"/>
      <c r="C17" s="36"/>
      <c r="D17" s="37"/>
    </row>
    <row r="18" spans="1:4" ht="15.75" x14ac:dyDescent="0.25">
      <c r="A18" s="65" t="s">
        <v>28</v>
      </c>
      <c r="B18" s="66"/>
      <c r="C18" s="66">
        <v>498</v>
      </c>
      <c r="D18" s="67">
        <v>217754</v>
      </c>
    </row>
    <row r="19" spans="1:4" ht="15.75" x14ac:dyDescent="0.25">
      <c r="A19" s="68" t="s">
        <v>29</v>
      </c>
      <c r="B19" s="69"/>
      <c r="C19" s="70">
        <f>C14/C18</f>
        <v>4333.7813755020079</v>
      </c>
      <c r="D19" s="71">
        <f>D14/D18</f>
        <v>3322.0974126766901</v>
      </c>
    </row>
    <row r="20" spans="1:4" ht="15.75" thickBot="1" x14ac:dyDescent="0.25">
      <c r="A20" s="72" t="s">
        <v>30</v>
      </c>
      <c r="B20" s="73"/>
      <c r="C20" s="74">
        <f>C15/C18</f>
        <v>531.12449799196793</v>
      </c>
      <c r="D20" s="75">
        <f>D15/D18</f>
        <v>1781.3679656860495</v>
      </c>
    </row>
  </sheetData>
  <mergeCells count="2">
    <mergeCell ref="A1:D1"/>
    <mergeCell ref="A2:D2"/>
  </mergeCells>
  <printOptions horizontalCentered="1" verticalCentered="1"/>
  <pageMargins left="0.7" right="0.7" top="0.75" bottom="0.75" header="0.3" footer="0.3"/>
  <pageSetup orientation="landscape" r:id="rId1"/>
  <headerFooter>
    <oddHeader xml:space="preserve">&amp;RDocket No. 17-098-01
DPU Exhibit 3.1 DIR
Casey J. Coleman
February 13, 2018
</oddHeader>
    <oddFooter>&amp;CPage 1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27" sqref="D27"/>
    </sheetView>
  </sheetViews>
  <sheetFormatPr defaultRowHeight="12.75" x14ac:dyDescent="0.2"/>
  <cols>
    <col min="1" max="1" width="13.85546875" bestFit="1" customWidth="1"/>
    <col min="2" max="2" width="42.42578125" customWidth="1"/>
    <col min="3" max="3" width="18.42578125" bestFit="1" customWidth="1"/>
  </cols>
  <sheetData>
    <row r="1" spans="1:8" s="100" customFormat="1" ht="20.25" x14ac:dyDescent="0.3">
      <c r="A1" s="107" t="s">
        <v>91</v>
      </c>
      <c r="B1" s="107"/>
      <c r="C1" s="107"/>
      <c r="D1" s="107"/>
      <c r="E1" s="107"/>
      <c r="F1" s="107"/>
      <c r="G1" s="107"/>
      <c r="H1" s="107"/>
    </row>
    <row r="2" spans="1:8" s="100" customFormat="1" ht="36" customHeight="1" thickBot="1" x14ac:dyDescent="0.35">
      <c r="A2" s="106" t="s">
        <v>92</v>
      </c>
      <c r="B2" s="106"/>
      <c r="C2" s="106"/>
      <c r="D2" s="106"/>
      <c r="E2" s="106"/>
      <c r="F2" s="106"/>
      <c r="G2" s="106"/>
      <c r="H2" s="106"/>
    </row>
    <row r="3" spans="1:8" s="33" customFormat="1" ht="51.75" thickBot="1" x14ac:dyDescent="0.25">
      <c r="A3" s="97" t="s">
        <v>31</v>
      </c>
      <c r="B3" s="98" t="s">
        <v>15</v>
      </c>
      <c r="C3" s="98" t="s">
        <v>32</v>
      </c>
      <c r="D3" s="98" t="s">
        <v>33</v>
      </c>
      <c r="E3" s="98" t="s">
        <v>34</v>
      </c>
      <c r="F3" s="98" t="s">
        <v>35</v>
      </c>
      <c r="G3" s="98" t="s">
        <v>36</v>
      </c>
      <c r="H3" s="99" t="s">
        <v>37</v>
      </c>
    </row>
    <row r="4" spans="1:8" x14ac:dyDescent="0.2">
      <c r="A4" s="91" t="s">
        <v>38</v>
      </c>
      <c r="B4" s="92" t="s">
        <v>39</v>
      </c>
      <c r="C4" s="92" t="s">
        <v>40</v>
      </c>
      <c r="D4" s="93">
        <v>42965</v>
      </c>
      <c r="E4" s="94">
        <v>21.5</v>
      </c>
      <c r="F4" s="95">
        <v>7.33</v>
      </c>
      <c r="G4" s="95">
        <v>10.6</v>
      </c>
      <c r="H4" s="96">
        <v>372</v>
      </c>
    </row>
    <row r="5" spans="1:8" x14ac:dyDescent="0.2">
      <c r="A5" s="81" t="s">
        <v>41</v>
      </c>
      <c r="B5" s="77" t="s">
        <v>42</v>
      </c>
      <c r="C5" s="77" t="s">
        <v>43</v>
      </c>
      <c r="D5" s="78">
        <v>42552</v>
      </c>
      <c r="E5" s="79">
        <v>4.9000000000000004</v>
      </c>
      <c r="F5" s="76">
        <v>8.41</v>
      </c>
      <c r="G5" s="76">
        <v>10.8</v>
      </c>
      <c r="H5" s="82">
        <v>494</v>
      </c>
    </row>
    <row r="6" spans="1:8" x14ac:dyDescent="0.2">
      <c r="A6" s="81" t="s">
        <v>41</v>
      </c>
      <c r="B6" s="77" t="s">
        <v>44</v>
      </c>
      <c r="C6" s="77" t="s">
        <v>45</v>
      </c>
      <c r="D6" s="78">
        <v>42828</v>
      </c>
      <c r="E6" s="79">
        <v>9.1999999999999993</v>
      </c>
      <c r="F6" s="76">
        <v>8.31</v>
      </c>
      <c r="G6" s="76">
        <v>10.75</v>
      </c>
      <c r="H6" s="83" t="s">
        <v>46</v>
      </c>
    </row>
    <row r="7" spans="1:8" x14ac:dyDescent="0.2">
      <c r="A7" s="81" t="s">
        <v>41</v>
      </c>
      <c r="B7" s="77" t="s">
        <v>47</v>
      </c>
      <c r="C7" s="77" t="s">
        <v>48</v>
      </c>
      <c r="D7" s="78">
        <v>42935</v>
      </c>
      <c r="E7" s="79">
        <v>12.1</v>
      </c>
      <c r="F7" s="76">
        <v>9.11</v>
      </c>
      <c r="G7" s="76">
        <v>11</v>
      </c>
      <c r="H7" s="82">
        <v>976</v>
      </c>
    </row>
    <row r="8" spans="1:8" x14ac:dyDescent="0.2">
      <c r="A8" s="81" t="s">
        <v>41</v>
      </c>
      <c r="B8" s="77" t="s">
        <v>49</v>
      </c>
      <c r="C8" s="77" t="s">
        <v>50</v>
      </c>
      <c r="D8" s="78">
        <v>42828</v>
      </c>
      <c r="E8" s="79">
        <v>7.6</v>
      </c>
      <c r="F8" s="76">
        <v>8.6300000000000008</v>
      </c>
      <c r="G8" s="76">
        <v>10.75</v>
      </c>
      <c r="H8" s="83" t="s">
        <v>46</v>
      </c>
    </row>
    <row r="9" spans="1:8" x14ac:dyDescent="0.2">
      <c r="A9" s="81" t="s">
        <v>51</v>
      </c>
      <c r="B9" s="77" t="s">
        <v>52</v>
      </c>
      <c r="C9" s="77" t="s">
        <v>53</v>
      </c>
      <c r="D9" s="78">
        <v>42856</v>
      </c>
      <c r="E9" s="79">
        <v>10.5</v>
      </c>
      <c r="F9" s="76">
        <v>8.18</v>
      </c>
      <c r="G9" s="76">
        <v>10.85</v>
      </c>
      <c r="H9" s="82">
        <v>238</v>
      </c>
    </row>
    <row r="10" spans="1:8" x14ac:dyDescent="0.2">
      <c r="A10" s="81" t="s">
        <v>54</v>
      </c>
      <c r="B10" s="77" t="s">
        <v>55</v>
      </c>
      <c r="C10" s="77" t="s">
        <v>56</v>
      </c>
      <c r="D10" s="78">
        <v>42353</v>
      </c>
      <c r="E10" s="79">
        <v>0.9</v>
      </c>
      <c r="F10" s="76">
        <v>8.18</v>
      </c>
      <c r="G10" s="76">
        <v>9.75</v>
      </c>
      <c r="H10" s="82">
        <v>7</v>
      </c>
    </row>
    <row r="11" spans="1:8" x14ac:dyDescent="0.2">
      <c r="A11" s="81" t="s">
        <v>57</v>
      </c>
      <c r="B11" s="77" t="s">
        <v>58</v>
      </c>
      <c r="C11" s="77" t="s">
        <v>59</v>
      </c>
      <c r="D11" s="78">
        <v>42838</v>
      </c>
      <c r="E11" s="79">
        <v>2.2999999999999998</v>
      </c>
      <c r="F11" s="76">
        <v>7.76</v>
      </c>
      <c r="G11" s="76">
        <v>10.5</v>
      </c>
      <c r="H11" s="82">
        <v>39</v>
      </c>
    </row>
    <row r="12" spans="1:8" x14ac:dyDescent="0.2">
      <c r="A12" s="81" t="s">
        <v>60</v>
      </c>
      <c r="B12" s="77" t="s">
        <v>61</v>
      </c>
      <c r="C12" s="77" t="s">
        <v>62</v>
      </c>
      <c r="D12" s="78">
        <v>42916</v>
      </c>
      <c r="E12" s="79">
        <v>89</v>
      </c>
      <c r="F12" s="76">
        <v>8.07</v>
      </c>
      <c r="G12" s="76">
        <v>10.8</v>
      </c>
      <c r="H12" s="82">
        <v>1341</v>
      </c>
    </row>
    <row r="13" spans="1:8" x14ac:dyDescent="0.2">
      <c r="A13" s="81" t="s">
        <v>63</v>
      </c>
      <c r="B13" s="77" t="s">
        <v>64</v>
      </c>
      <c r="C13" s="77" t="s">
        <v>65</v>
      </c>
      <c r="D13" s="78">
        <v>42989</v>
      </c>
      <c r="E13" s="79">
        <v>15.3</v>
      </c>
      <c r="F13" s="76">
        <v>7.07</v>
      </c>
      <c r="G13" s="76">
        <v>10.7</v>
      </c>
      <c r="H13" s="82">
        <v>263</v>
      </c>
    </row>
    <row r="14" spans="1:8" x14ac:dyDescent="0.2">
      <c r="A14" s="81" t="s">
        <v>63</v>
      </c>
      <c r="B14" s="77" t="s">
        <v>66</v>
      </c>
      <c r="C14" s="77" t="s">
        <v>67</v>
      </c>
      <c r="D14" s="78">
        <v>42993</v>
      </c>
      <c r="E14" s="79">
        <v>125.6</v>
      </c>
      <c r="F14" s="76">
        <v>8.07</v>
      </c>
      <c r="G14" s="76">
        <v>10.8</v>
      </c>
      <c r="H14" s="82">
        <v>2899</v>
      </c>
    </row>
    <row r="15" spans="1:8" x14ac:dyDescent="0.2">
      <c r="A15" s="81" t="s">
        <v>68</v>
      </c>
      <c r="B15" s="77" t="s">
        <v>69</v>
      </c>
      <c r="C15" s="77" t="s">
        <v>70</v>
      </c>
      <c r="D15" s="78">
        <v>42972</v>
      </c>
      <c r="E15" s="79">
        <v>0.6</v>
      </c>
      <c r="F15" s="76">
        <v>7.41</v>
      </c>
      <c r="G15" s="76">
        <v>9.3000000000000007</v>
      </c>
      <c r="H15" s="82">
        <v>8</v>
      </c>
    </row>
    <row r="16" spans="1:8" x14ac:dyDescent="0.2">
      <c r="A16" s="81" t="s">
        <v>71</v>
      </c>
      <c r="B16" s="77" t="s">
        <v>72</v>
      </c>
      <c r="C16" s="77" t="s">
        <v>73</v>
      </c>
      <c r="D16" s="78">
        <v>43053</v>
      </c>
      <c r="E16" s="79">
        <v>2.2999999999999998</v>
      </c>
      <c r="F16" s="76">
        <v>8.6199999999999992</v>
      </c>
      <c r="G16" s="80" t="s">
        <v>46</v>
      </c>
      <c r="H16" s="82">
        <v>25</v>
      </c>
    </row>
    <row r="17" spans="1:8" x14ac:dyDescent="0.2">
      <c r="A17" s="81" t="s">
        <v>74</v>
      </c>
      <c r="B17" s="77" t="s">
        <v>75</v>
      </c>
      <c r="C17" s="77" t="s">
        <v>76</v>
      </c>
      <c r="D17" s="78">
        <v>43049</v>
      </c>
      <c r="E17" s="79">
        <v>1.6</v>
      </c>
      <c r="F17" s="76">
        <v>9.16</v>
      </c>
      <c r="G17" s="77">
        <v>11</v>
      </c>
      <c r="H17" s="84">
        <v>13</v>
      </c>
    </row>
    <row r="18" spans="1:8" x14ac:dyDescent="0.2">
      <c r="A18" s="81" t="s">
        <v>77</v>
      </c>
      <c r="B18" s="77" t="s">
        <v>78</v>
      </c>
      <c r="C18" s="77" t="s">
        <v>79</v>
      </c>
      <c r="D18" s="78">
        <v>42948</v>
      </c>
      <c r="E18" s="79">
        <v>1.8</v>
      </c>
      <c r="F18" s="76">
        <v>7.57</v>
      </c>
      <c r="G18" s="77">
        <v>10.6</v>
      </c>
      <c r="H18" s="84">
        <v>49</v>
      </c>
    </row>
    <row r="19" spans="1:8" ht="13.5" thickBot="1" x14ac:dyDescent="0.25">
      <c r="A19" s="85" t="s">
        <v>77</v>
      </c>
      <c r="B19" s="86" t="s">
        <v>80</v>
      </c>
      <c r="C19" s="86" t="s">
        <v>81</v>
      </c>
      <c r="D19" s="87">
        <v>42916</v>
      </c>
      <c r="E19" s="88">
        <v>0.06</v>
      </c>
      <c r="F19" s="89">
        <v>5.0999999999999996</v>
      </c>
      <c r="G19" s="86">
        <v>9.25</v>
      </c>
      <c r="H19" s="90">
        <v>5</v>
      </c>
    </row>
    <row r="23" spans="1:8" x14ac:dyDescent="0.2">
      <c r="A23" s="1" t="s">
        <v>82</v>
      </c>
    </row>
  </sheetData>
  <mergeCells count="2">
    <mergeCell ref="A2:H2"/>
    <mergeCell ref="A1:H1"/>
  </mergeCells>
  <printOptions horizontalCentered="1" verticalCentered="1"/>
  <pageMargins left="0.7" right="0.7" top="0.75" bottom="0.75" header="0.3" footer="0.3"/>
  <pageSetup orientation="landscape" r:id="rId1"/>
  <headerFooter>
    <oddHeader xml:space="preserve">&amp;RDocket No. 17-098-01
DPU Exhibit 3.1 DIR
Casey J. Coleman
February 13, 2018
</oddHeader>
    <oddFooter>&amp;CPage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3.1 Water Group Info </vt:lpstr>
      <vt:lpstr>3.2 WACC</vt:lpstr>
      <vt:lpstr>3.3 CAPM</vt:lpstr>
      <vt:lpstr>3.4 Water Group Size Comparison</vt:lpstr>
      <vt:lpstr>3.5 Cost of Equity for WC</vt:lpstr>
      <vt:lpstr>'3.3 CAPM'!Print_Area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Coleman</dc:creator>
  <cp:lastModifiedBy>Fred Nass</cp:lastModifiedBy>
  <cp:lastPrinted>2018-02-12T17:57:16Z</cp:lastPrinted>
  <dcterms:created xsi:type="dcterms:W3CDTF">2018-02-06T18:28:36Z</dcterms:created>
  <dcterms:modified xsi:type="dcterms:W3CDTF">2018-02-14T15:57:13Z</dcterms:modified>
</cp:coreProperties>
</file>